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av - Stavební část" sheetId="2" r:id="rId2"/>
    <sheet name="ZTI - Zdravotní technika" sheetId="3" r:id="rId3"/>
    <sheet name="el_cu24 - Elektroinstalace" sheetId="4" r:id="rId4"/>
    <sheet name="vzd - Vzduchotechnika" sheetId="5" r:id="rId5"/>
    <sheet name="vrn - Vedlejší a ostatní ..." sheetId="6" r:id="rId6"/>
    <sheet name="Seznam figur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'stav - Stavební část'!$C$142:$K$838</definedName>
    <definedName name="_xlnm.Print_Area" localSheetId="1">'stav - Stavební část'!$C$4:$J$76,'stav - Stavební část'!$C$82:$J$122,'stav - Stavební část'!$C$128:$K$838</definedName>
    <definedName name="_xlnm.Print_Titles" localSheetId="1">'stav - Stavební část'!$142:$142</definedName>
    <definedName name="_xlnm._FilterDatabase" localSheetId="2" hidden="1">'ZTI - Zdravotní technika'!$C$125:$K$527</definedName>
    <definedName name="_xlnm.Print_Area" localSheetId="2">'ZTI - Zdravotní technika'!$C$4:$J$76,'ZTI - Zdravotní technika'!$C$82:$J$105,'ZTI - Zdravotní technika'!$C$111:$K$527</definedName>
    <definedName name="_xlnm.Print_Titles" localSheetId="2">'ZTI - Zdravotní technika'!$125:$125</definedName>
    <definedName name="_xlnm._FilterDatabase" localSheetId="3" hidden="1">'el_cu24 - Elektroinstalace'!$C$126:$K$232</definedName>
    <definedName name="_xlnm.Print_Area" localSheetId="3">'el_cu24 - Elektroinstalace'!$C$4:$J$76,'el_cu24 - Elektroinstalace'!$C$82:$J$106,'el_cu24 - Elektroinstalace'!$C$112:$K$232</definedName>
    <definedName name="_xlnm.Print_Titles" localSheetId="3">'el_cu24 - Elektroinstalace'!$126:$126</definedName>
    <definedName name="_xlnm._FilterDatabase" localSheetId="4" hidden="1">'vzd - Vzduchotechnika'!$C$121:$K$148</definedName>
    <definedName name="_xlnm.Print_Area" localSheetId="4">'vzd - Vzduchotechnika'!$C$4:$J$76,'vzd - Vzduchotechnika'!$C$82:$J$101,'vzd - Vzduchotechnika'!$C$107:$K$148</definedName>
    <definedName name="_xlnm.Print_Titles" localSheetId="4">'vzd - Vzduchotechnika'!$121:$121</definedName>
    <definedName name="_xlnm._FilterDatabase" localSheetId="5" hidden="1">'vrn - Vedlejší a ostatní ...'!$C$124:$K$145</definedName>
    <definedName name="_xlnm.Print_Area" localSheetId="5">'vrn - Vedlejší a ostatní ...'!$C$4:$J$76,'vrn - Vedlejší a ostatní ...'!$C$82:$J$104,'vrn - Vedlejší a ostatní ...'!$C$110:$K$145</definedName>
    <definedName name="_xlnm.Print_Titles" localSheetId="5">'vrn - Vedlejší a ostatní ...'!$124:$124</definedName>
    <definedName name="_xlnm.Print_Area" localSheetId="6">'Seznam figur'!$C$4:$G$187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100"/>
  <c i="6" r="J37"/>
  <c i="1" r="AX100"/>
  <c i="6" r="BI143"/>
  <c r="BH143"/>
  <c r="BG143"/>
  <c r="BF143"/>
  <c r="T143"/>
  <c r="T142"/>
  <c r="R143"/>
  <c r="R142"/>
  <c r="P143"/>
  <c r="P142"/>
  <c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91"/>
  <c r="E7"/>
  <c r="E113"/>
  <c i="5" r="J39"/>
  <c r="J38"/>
  <c i="1" r="AY99"/>
  <c i="5" r="J37"/>
  <c i="1" r="AX99"/>
  <c i="5"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85"/>
  <c i="4" r="J39"/>
  <c r="J38"/>
  <c i="1" r="AY98"/>
  <c i="4" r="J37"/>
  <c i="1" r="AX98"/>
  <c i="4"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91"/>
  <c r="E7"/>
  <c r="E115"/>
  <c i="3" r="J39"/>
  <c r="J38"/>
  <c i="1" r="AY97"/>
  <c i="3" r="J37"/>
  <c i="1" r="AX97"/>
  <c i="3" r="BI524"/>
  <c r="BH524"/>
  <c r="BG524"/>
  <c r="BF524"/>
  <c r="T524"/>
  <c r="R524"/>
  <c r="P524"/>
  <c r="BI520"/>
  <c r="BH520"/>
  <c r="BG520"/>
  <c r="BF520"/>
  <c r="T520"/>
  <c r="R520"/>
  <c r="P520"/>
  <c r="BI517"/>
  <c r="BH517"/>
  <c r="BG517"/>
  <c r="BF517"/>
  <c r="T517"/>
  <c r="R517"/>
  <c r="P517"/>
  <c r="BI511"/>
  <c r="BH511"/>
  <c r="BG511"/>
  <c r="BF511"/>
  <c r="T511"/>
  <c r="R511"/>
  <c r="P511"/>
  <c r="BI505"/>
  <c r="BH505"/>
  <c r="BG505"/>
  <c r="BF505"/>
  <c r="T505"/>
  <c r="R505"/>
  <c r="P505"/>
  <c r="BI501"/>
  <c r="BH501"/>
  <c r="BG501"/>
  <c r="BF501"/>
  <c r="T501"/>
  <c r="R501"/>
  <c r="P501"/>
  <c r="BI496"/>
  <c r="BH496"/>
  <c r="BG496"/>
  <c r="BF496"/>
  <c r="T496"/>
  <c r="R496"/>
  <c r="P496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2"/>
  <c r="BH432"/>
  <c r="BG432"/>
  <c r="BF432"/>
  <c r="T432"/>
  <c r="R432"/>
  <c r="P432"/>
  <c r="BI428"/>
  <c r="BH428"/>
  <c r="BG428"/>
  <c r="BF428"/>
  <c r="T428"/>
  <c r="R428"/>
  <c r="P428"/>
  <c r="BI422"/>
  <c r="BH422"/>
  <c r="BG422"/>
  <c r="BF422"/>
  <c r="T422"/>
  <c r="R422"/>
  <c r="P422"/>
  <c r="BI418"/>
  <c r="BH418"/>
  <c r="BG418"/>
  <c r="BF418"/>
  <c r="T418"/>
  <c r="R418"/>
  <c r="P418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120"/>
  <c r="E7"/>
  <c r="E114"/>
  <c i="2" r="J39"/>
  <c r="J38"/>
  <c i="1" r="AY96"/>
  <c i="2" r="J37"/>
  <c i="1" r="AX96"/>
  <c i="2" r="BI835"/>
  <c r="BH835"/>
  <c r="BG835"/>
  <c r="BF835"/>
  <c r="T835"/>
  <c r="T834"/>
  <c r="R835"/>
  <c r="R834"/>
  <c r="P835"/>
  <c r="P834"/>
  <c r="BI831"/>
  <c r="BH831"/>
  <c r="BG831"/>
  <c r="BF831"/>
  <c r="T831"/>
  <c r="T830"/>
  <c r="T829"/>
  <c r="R831"/>
  <c r="R830"/>
  <c r="R829"/>
  <c r="P831"/>
  <c r="P830"/>
  <c r="P829"/>
  <c r="BI826"/>
  <c r="BH826"/>
  <c r="BG826"/>
  <c r="BF826"/>
  <c r="T826"/>
  <c r="R826"/>
  <c r="P826"/>
  <c r="BI821"/>
  <c r="BH821"/>
  <c r="BG821"/>
  <c r="BF821"/>
  <c r="T821"/>
  <c r="R821"/>
  <c r="P821"/>
  <c r="BI817"/>
  <c r="BH817"/>
  <c r="BG817"/>
  <c r="BF817"/>
  <c r="T817"/>
  <c r="R817"/>
  <c r="P817"/>
  <c r="BI810"/>
  <c r="BH810"/>
  <c r="BG810"/>
  <c r="BF810"/>
  <c r="T810"/>
  <c r="R810"/>
  <c r="P810"/>
  <c r="BI806"/>
  <c r="BH806"/>
  <c r="BG806"/>
  <c r="BF806"/>
  <c r="T806"/>
  <c r="R806"/>
  <c r="P806"/>
  <c r="BI802"/>
  <c r="BH802"/>
  <c r="BG802"/>
  <c r="BF802"/>
  <c r="T802"/>
  <c r="R802"/>
  <c r="P802"/>
  <c r="BI797"/>
  <c r="BH797"/>
  <c r="BG797"/>
  <c r="BF797"/>
  <c r="T797"/>
  <c r="R797"/>
  <c r="P797"/>
  <c r="BI793"/>
  <c r="BH793"/>
  <c r="BG793"/>
  <c r="BF793"/>
  <c r="T793"/>
  <c r="R793"/>
  <c r="P793"/>
  <c r="BI786"/>
  <c r="BH786"/>
  <c r="BG786"/>
  <c r="BF786"/>
  <c r="T786"/>
  <c r="R786"/>
  <c r="P786"/>
  <c r="BI780"/>
  <c r="BH780"/>
  <c r="BG780"/>
  <c r="BF780"/>
  <c r="T780"/>
  <c r="R780"/>
  <c r="P780"/>
  <c r="BI776"/>
  <c r="BH776"/>
  <c r="BG776"/>
  <c r="BF776"/>
  <c r="T776"/>
  <c r="R776"/>
  <c r="P776"/>
  <c r="BI773"/>
  <c r="BH773"/>
  <c r="BG773"/>
  <c r="BF773"/>
  <c r="T773"/>
  <c r="R773"/>
  <c r="P773"/>
  <c r="BI766"/>
  <c r="BH766"/>
  <c r="BG766"/>
  <c r="BF766"/>
  <c r="T766"/>
  <c r="R766"/>
  <c r="P766"/>
  <c r="BI763"/>
  <c r="BH763"/>
  <c r="BG763"/>
  <c r="BF763"/>
  <c r="T763"/>
  <c r="R763"/>
  <c r="P763"/>
  <c r="BI759"/>
  <c r="BH759"/>
  <c r="BG759"/>
  <c r="BF759"/>
  <c r="T759"/>
  <c r="R759"/>
  <c r="P759"/>
  <c r="BI755"/>
  <c r="BH755"/>
  <c r="BG755"/>
  <c r="BF755"/>
  <c r="T755"/>
  <c r="R755"/>
  <c r="P755"/>
  <c r="BI745"/>
  <c r="BH745"/>
  <c r="BG745"/>
  <c r="BF745"/>
  <c r="T745"/>
  <c r="R745"/>
  <c r="P745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83"/>
  <c r="BH683"/>
  <c r="BG683"/>
  <c r="BF683"/>
  <c r="T683"/>
  <c r="R683"/>
  <c r="P683"/>
  <c r="BI678"/>
  <c r="BH678"/>
  <c r="BG678"/>
  <c r="BF678"/>
  <c r="T678"/>
  <c r="R678"/>
  <c r="P678"/>
  <c r="BI674"/>
  <c r="BH674"/>
  <c r="BG674"/>
  <c r="BF674"/>
  <c r="T674"/>
  <c r="R674"/>
  <c r="P674"/>
  <c r="BI670"/>
  <c r="BH670"/>
  <c r="BG670"/>
  <c r="BF670"/>
  <c r="T670"/>
  <c r="R670"/>
  <c r="P670"/>
  <c r="BI664"/>
  <c r="BH664"/>
  <c r="BG664"/>
  <c r="BF664"/>
  <c r="T664"/>
  <c r="R664"/>
  <c r="P664"/>
  <c r="BI657"/>
  <c r="BH657"/>
  <c r="BG657"/>
  <c r="BF657"/>
  <c r="T657"/>
  <c r="R657"/>
  <c r="P657"/>
  <c r="BI654"/>
  <c r="BH654"/>
  <c r="BG654"/>
  <c r="BF654"/>
  <c r="T654"/>
  <c r="R654"/>
  <c r="P654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7"/>
  <c r="BH627"/>
  <c r="BG627"/>
  <c r="BF627"/>
  <c r="T627"/>
  <c r="T626"/>
  <c r="R627"/>
  <c r="R626"/>
  <c r="P627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2"/>
  <c r="BH562"/>
  <c r="BG562"/>
  <c r="BF562"/>
  <c r="T562"/>
  <c r="R562"/>
  <c r="P562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3"/>
  <c r="BH503"/>
  <c r="BG503"/>
  <c r="BF503"/>
  <c r="T503"/>
  <c r="R503"/>
  <c r="P503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3"/>
  <c r="BH423"/>
  <c r="BG423"/>
  <c r="BF423"/>
  <c r="T423"/>
  <c r="R423"/>
  <c r="P423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T397"/>
  <c r="R398"/>
  <c r="R397"/>
  <c r="P398"/>
  <c r="P397"/>
  <c r="BI394"/>
  <c r="BH394"/>
  <c r="BG394"/>
  <c r="BF394"/>
  <c r="T394"/>
  <c r="T393"/>
  <c r="R394"/>
  <c r="R393"/>
  <c r="P394"/>
  <c r="P393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T292"/>
  <c r="R293"/>
  <c r="R292"/>
  <c r="P293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64"/>
  <c r="BH264"/>
  <c r="BG264"/>
  <c r="BF264"/>
  <c r="T264"/>
  <c r="R264"/>
  <c r="P264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6"/>
  <c r="BH146"/>
  <c r="BG146"/>
  <c r="BF146"/>
  <c r="T146"/>
  <c r="R146"/>
  <c r="P146"/>
  <c r="F137"/>
  <c r="E135"/>
  <c r="F91"/>
  <c r="E89"/>
  <c r="J26"/>
  <c r="E26"/>
  <c r="J140"/>
  <c r="J25"/>
  <c r="J23"/>
  <c r="E23"/>
  <c r="J139"/>
  <c r="J22"/>
  <c r="J20"/>
  <c r="E20"/>
  <c r="F140"/>
  <c r="J19"/>
  <c r="J17"/>
  <c r="E17"/>
  <c r="F139"/>
  <c r="J16"/>
  <c r="J14"/>
  <c r="J137"/>
  <c r="E7"/>
  <c r="E85"/>
  <c i="1" r="L90"/>
  <c r="AM90"/>
  <c r="AM89"/>
  <c r="L89"/>
  <c r="AM87"/>
  <c r="L87"/>
  <c r="L85"/>
  <c r="L84"/>
  <c i="2" r="J835"/>
  <c r="BK831"/>
  <c r="BK826"/>
  <c r="J826"/>
  <c r="J821"/>
  <c r="J817"/>
  <c r="BK806"/>
  <c r="BK797"/>
  <c r="BK786"/>
  <c r="BK780"/>
  <c r="BK773"/>
  <c r="BK763"/>
  <c r="BK755"/>
  <c r="J734"/>
  <c r="BK726"/>
  <c r="J718"/>
  <c r="BK701"/>
  <c r="J683"/>
  <c r="BK674"/>
  <c r="J664"/>
  <c r="J654"/>
  <c r="BK647"/>
  <c r="BK640"/>
  <c r="BK632"/>
  <c r="BK623"/>
  <c r="BK617"/>
  <c r="J611"/>
  <c r="J605"/>
  <c r="J602"/>
  <c r="BK596"/>
  <c r="BK590"/>
  <c r="BK584"/>
  <c r="J575"/>
  <c r="J569"/>
  <c r="J562"/>
  <c r="BK560"/>
  <c r="BK553"/>
  <c r="J542"/>
  <c r="BK534"/>
  <c r="BK526"/>
  <c r="J523"/>
  <c r="J513"/>
  <c r="BK503"/>
  <c r="J492"/>
  <c r="BK480"/>
  <c r="J472"/>
  <c r="J465"/>
  <c r="J455"/>
  <c r="J448"/>
  <c r="BK445"/>
  <c r="BK437"/>
  <c r="J415"/>
  <c r="BK407"/>
  <c r="BK398"/>
  <c r="BK391"/>
  <c r="BK385"/>
  <c r="BK377"/>
  <c r="J369"/>
  <c r="BK361"/>
  <c r="BK351"/>
  <c r="J343"/>
  <c r="J335"/>
  <c r="BK327"/>
  <c r="J319"/>
  <c r="J311"/>
  <c r="J304"/>
  <c r="BK298"/>
  <c r="BK289"/>
  <c r="BK282"/>
  <c r="J274"/>
  <c r="J248"/>
  <c r="J240"/>
  <c r="J232"/>
  <c r="J216"/>
  <c r="J210"/>
  <c r="BK203"/>
  <c r="J192"/>
  <c r="J186"/>
  <c r="J182"/>
  <c r="J174"/>
  <c r="J165"/>
  <c r="J156"/>
  <c r="BK146"/>
  <c r="J802"/>
  <c r="J793"/>
  <c r="J780"/>
  <c r="BK776"/>
  <c r="BK766"/>
  <c r="J759"/>
  <c r="J738"/>
  <c r="J730"/>
  <c r="J726"/>
  <c r="BK718"/>
  <c r="BK697"/>
  <c r="J678"/>
  <c r="J674"/>
  <c r="BK664"/>
  <c r="BK654"/>
  <c r="J647"/>
  <c r="J640"/>
  <c r="J632"/>
  <c r="J623"/>
  <c r="J617"/>
  <c r="BK611"/>
  <c r="BK605"/>
  <c r="J599"/>
  <c r="BK593"/>
  <c r="BK587"/>
  <c r="J581"/>
  <c r="BK575"/>
  <c r="BK569"/>
  <c r="BK562"/>
  <c r="J557"/>
  <c r="BK549"/>
  <c r="BK539"/>
  <c r="J534"/>
  <c r="J526"/>
  <c r="BK517"/>
  <c r="J509"/>
  <c r="BK500"/>
  <c r="BK496"/>
  <c r="BK488"/>
  <c r="J480"/>
  <c r="BK472"/>
  <c r="BK465"/>
  <c r="BK455"/>
  <c r="J445"/>
  <c r="J437"/>
  <c r="J433"/>
  <c r="BK429"/>
  <c r="BK415"/>
  <c r="J407"/>
  <c r="J398"/>
  <c r="J389"/>
  <c r="BK381"/>
  <c r="J373"/>
  <c r="BK365"/>
  <c r="J355"/>
  <c r="BK347"/>
  <c r="BK339"/>
  <c r="BK332"/>
  <c r="BK323"/>
  <c r="BK315"/>
  <c r="J308"/>
  <c r="BK301"/>
  <c r="BK293"/>
  <c r="J285"/>
  <c r="BK279"/>
  <c r="BK274"/>
  <c r="BK248"/>
  <c r="BK236"/>
  <c r="J228"/>
  <c r="BK210"/>
  <c r="J203"/>
  <c r="J199"/>
  <c r="BK192"/>
  <c r="BK186"/>
  <c r="BK178"/>
  <c r="J170"/>
  <c r="BK156"/>
  <c r="J150"/>
  <c i="1" r="AS95"/>
  <c i="3" r="J496"/>
  <c r="J485"/>
  <c r="J477"/>
  <c r="J469"/>
  <c r="BK460"/>
  <c r="BK452"/>
  <c r="BK443"/>
  <c r="J432"/>
  <c r="J428"/>
  <c r="J418"/>
  <c r="J408"/>
  <c r="BK399"/>
  <c r="BK391"/>
  <c r="BK383"/>
  <c r="J375"/>
  <c r="J366"/>
  <c r="BK358"/>
  <c r="BK350"/>
  <c r="BK343"/>
  <c r="BK335"/>
  <c r="BK327"/>
  <c r="BK319"/>
  <c r="J311"/>
  <c r="J303"/>
  <c r="BK295"/>
  <c r="J285"/>
  <c r="BK276"/>
  <c r="BK267"/>
  <c r="BK259"/>
  <c r="BK251"/>
  <c r="J243"/>
  <c r="BK238"/>
  <c r="J229"/>
  <c r="J220"/>
  <c r="BK212"/>
  <c r="BK209"/>
  <c r="J197"/>
  <c r="J185"/>
  <c r="BK177"/>
  <c r="BK169"/>
  <c r="J157"/>
  <c r="J149"/>
  <c r="BK137"/>
  <c r="J129"/>
  <c r="J520"/>
  <c r="J517"/>
  <c r="J505"/>
  <c r="BK496"/>
  <c r="J489"/>
  <c r="BK477"/>
  <c r="BK469"/>
  <c r="J465"/>
  <c r="BK456"/>
  <c r="BK447"/>
  <c r="BK439"/>
  <c r="BK418"/>
  <c r="BK408"/>
  <c r="J399"/>
  <c r="J395"/>
  <c r="J387"/>
  <c r="BK379"/>
  <c r="BK371"/>
  <c r="J358"/>
  <c r="J350"/>
  <c r="J343"/>
  <c r="J335"/>
  <c r="J327"/>
  <c r="J319"/>
  <c r="BK311"/>
  <c r="BK303"/>
  <c r="J295"/>
  <c r="BK285"/>
  <c r="J276"/>
  <c r="J267"/>
  <c r="J259"/>
  <c r="J251"/>
  <c r="BK243"/>
  <c r="J234"/>
  <c r="BK225"/>
  <c r="J216"/>
  <c r="J205"/>
  <c r="BK197"/>
  <c r="J193"/>
  <c r="J181"/>
  <c r="J177"/>
  <c r="J169"/>
  <c r="J165"/>
  <c r="BK157"/>
  <c r="BK149"/>
  <c r="J137"/>
  <c r="J133"/>
  <c i="4" r="BK230"/>
  <c r="J224"/>
  <c r="BK220"/>
  <c r="J216"/>
  <c r="J208"/>
  <c r="BK204"/>
  <c r="J202"/>
  <c r="J198"/>
  <c r="J193"/>
  <c r="BK187"/>
  <c r="BK179"/>
  <c r="BK177"/>
  <c r="BK175"/>
  <c r="J171"/>
  <c r="J166"/>
  <c r="J162"/>
  <c r="BK158"/>
  <c r="J152"/>
  <c r="J146"/>
  <c r="BK140"/>
  <c r="J137"/>
  <c r="J130"/>
  <c r="BK227"/>
  <c r="BK222"/>
  <c r="J218"/>
  <c r="BK214"/>
  <c r="BK211"/>
  <c r="BK206"/>
  <c r="BK202"/>
  <c r="BK198"/>
  <c r="J190"/>
  <c r="BK184"/>
  <c r="J181"/>
  <c r="J175"/>
  <c r="BK171"/>
  <c r="BK166"/>
  <c r="BK162"/>
  <c r="J158"/>
  <c r="BK152"/>
  <c r="BK146"/>
  <c r="J140"/>
  <c r="BK130"/>
  <c i="5" r="BK147"/>
  <c r="J145"/>
  <c r="J138"/>
  <c r="J134"/>
  <c r="BK130"/>
  <c r="BK126"/>
  <c r="BK145"/>
  <c r="J140"/>
  <c r="BK136"/>
  <c r="J132"/>
  <c i="6" r="BK139"/>
  <c r="J135"/>
  <c r="BK128"/>
  <c i="2" r="BK835"/>
  <c r="J831"/>
  <c r="BK821"/>
  <c r="BK817"/>
  <c r="BK810"/>
  <c r="J810"/>
  <c r="BK802"/>
  <c r="BK793"/>
  <c r="J776"/>
  <c r="J766"/>
  <c r="BK759"/>
  <c r="BK745"/>
  <c r="BK738"/>
  <c r="BK730"/>
  <c r="J722"/>
  <c r="J705"/>
  <c r="J697"/>
  <c r="BK678"/>
  <c r="J670"/>
  <c r="BK657"/>
  <c r="J650"/>
  <c r="J644"/>
  <c r="J636"/>
  <c r="J627"/>
  <c r="BK620"/>
  <c r="J614"/>
  <c r="J608"/>
  <c r="BK599"/>
  <c r="J593"/>
  <c r="J587"/>
  <c r="BK581"/>
  <c r="J578"/>
  <c r="BK572"/>
  <c r="J566"/>
  <c r="BK557"/>
  <c r="J549"/>
  <c r="J539"/>
  <c r="BK537"/>
  <c r="J530"/>
  <c r="J517"/>
  <c r="BK509"/>
  <c r="J496"/>
  <c r="J488"/>
  <c r="BK484"/>
  <c r="J476"/>
  <c r="BK468"/>
  <c r="J461"/>
  <c r="BK451"/>
  <c r="BK441"/>
  <c r="J429"/>
  <c r="J423"/>
  <c r="J411"/>
  <c r="BK403"/>
  <c r="BK394"/>
  <c r="BK389"/>
  <c r="J381"/>
  <c r="BK373"/>
  <c r="J365"/>
  <c r="BK355"/>
  <c r="J347"/>
  <c r="J339"/>
  <c r="J332"/>
  <c r="J323"/>
  <c r="J315"/>
  <c r="BK308"/>
  <c r="J301"/>
  <c r="J293"/>
  <c r="BK285"/>
  <c r="J279"/>
  <c r="BK264"/>
  <c r="J244"/>
  <c r="J236"/>
  <c r="BK228"/>
  <c r="BK213"/>
  <c r="J206"/>
  <c r="BK199"/>
  <c r="J195"/>
  <c r="BK190"/>
  <c r="J178"/>
  <c r="BK170"/>
  <c r="BK161"/>
  <c r="BK150"/>
  <c r="J806"/>
  <c r="J797"/>
  <c r="J786"/>
  <c r="J773"/>
  <c r="J763"/>
  <c r="J755"/>
  <c r="J745"/>
  <c r="BK734"/>
  <c r="BK722"/>
  <c r="BK705"/>
  <c r="J701"/>
  <c r="BK683"/>
  <c r="BK670"/>
  <c r="J657"/>
  <c r="BK650"/>
  <c r="BK644"/>
  <c r="BK636"/>
  <c r="BK627"/>
  <c r="J620"/>
  <c r="BK614"/>
  <c r="BK608"/>
  <c r="BK602"/>
  <c r="J596"/>
  <c r="J590"/>
  <c r="J584"/>
  <c r="BK578"/>
  <c r="J572"/>
  <c r="BK566"/>
  <c r="J560"/>
  <c r="J553"/>
  <c r="BK542"/>
  <c r="J537"/>
  <c r="BK530"/>
  <c r="BK523"/>
  <c r="BK513"/>
  <c r="J503"/>
  <c r="J500"/>
  <c r="BK492"/>
  <c r="J484"/>
  <c r="BK476"/>
  <c r="J468"/>
  <c r="BK461"/>
  <c r="J451"/>
  <c r="BK448"/>
  <c r="J441"/>
  <c r="BK433"/>
  <c r="BK423"/>
  <c r="BK411"/>
  <c r="J403"/>
  <c r="J394"/>
  <c r="J391"/>
  <c r="J385"/>
  <c r="J377"/>
  <c r="BK369"/>
  <c r="J361"/>
  <c r="J351"/>
  <c r="BK343"/>
  <c r="BK335"/>
  <c r="J327"/>
  <c r="BK319"/>
  <c r="BK311"/>
  <c r="BK304"/>
  <c r="J298"/>
  <c r="J289"/>
  <c r="J282"/>
  <c r="J264"/>
  <c r="BK244"/>
  <c r="BK240"/>
  <c r="BK232"/>
  <c r="BK216"/>
  <c r="J213"/>
  <c r="BK206"/>
  <c r="BK195"/>
  <c r="J190"/>
  <c r="BK182"/>
  <c r="BK174"/>
  <c r="BK165"/>
  <c r="J161"/>
  <c r="J146"/>
  <c i="3" r="J524"/>
  <c r="BK520"/>
  <c r="BK517"/>
  <c r="J511"/>
  <c r="BK505"/>
  <c r="BK501"/>
  <c r="BK493"/>
  <c r="BK489"/>
  <c r="J481"/>
  <c r="BK473"/>
  <c r="BK465"/>
  <c r="J456"/>
  <c r="J447"/>
  <c r="J439"/>
  <c r="BK428"/>
  <c r="J422"/>
  <c r="BK412"/>
  <c r="BK404"/>
  <c r="BK395"/>
  <c r="BK387"/>
  <c r="J379"/>
  <c r="J371"/>
  <c r="J362"/>
  <c r="J353"/>
  <c r="J348"/>
  <c r="J339"/>
  <c r="BK331"/>
  <c r="BK323"/>
  <c r="J315"/>
  <c r="J307"/>
  <c r="J299"/>
  <c r="BK290"/>
  <c r="J281"/>
  <c r="BK271"/>
  <c r="BK263"/>
  <c r="BK255"/>
  <c r="J247"/>
  <c r="BK234"/>
  <c r="J225"/>
  <c r="BK216"/>
  <c r="J212"/>
  <c r="BK205"/>
  <c r="BK201"/>
  <c r="BK189"/>
  <c r="BK181"/>
  <c r="BK173"/>
  <c r="J161"/>
  <c r="BK153"/>
  <c r="J145"/>
  <c r="BK141"/>
  <c r="BK133"/>
  <c r="BK524"/>
  <c r="BK511"/>
  <c r="J501"/>
  <c r="J493"/>
  <c r="BK485"/>
  <c r="BK481"/>
  <c r="J473"/>
  <c r="J460"/>
  <c r="J452"/>
  <c r="J443"/>
  <c r="BK432"/>
  <c r="BK422"/>
  <c r="J412"/>
  <c r="J404"/>
  <c r="J391"/>
  <c r="J383"/>
  <c r="BK375"/>
  <c r="BK366"/>
  <c r="BK362"/>
  <c r="BK353"/>
  <c r="BK348"/>
  <c r="BK339"/>
  <c r="J331"/>
  <c r="J323"/>
  <c r="BK315"/>
  <c r="BK307"/>
  <c r="BK299"/>
  <c r="J290"/>
  <c r="BK281"/>
  <c r="J271"/>
  <c r="J263"/>
  <c r="J255"/>
  <c r="BK247"/>
  <c r="J238"/>
  <c r="BK229"/>
  <c r="BK220"/>
  <c r="J209"/>
  <c r="J201"/>
  <c r="BK193"/>
  <c r="J189"/>
  <c r="BK185"/>
  <c r="J173"/>
  <c r="BK165"/>
  <c r="BK161"/>
  <c r="J153"/>
  <c r="BK145"/>
  <c r="J141"/>
  <c r="BK129"/>
  <c i="4" r="J227"/>
  <c r="J222"/>
  <c r="BK218"/>
  <c r="J214"/>
  <c r="J211"/>
  <c r="J206"/>
  <c r="J200"/>
  <c r="BK196"/>
  <c r="BK190"/>
  <c r="J184"/>
  <c r="BK181"/>
  <c r="J179"/>
  <c r="J173"/>
  <c r="J168"/>
  <c r="J164"/>
  <c r="J160"/>
  <c r="BK155"/>
  <c r="BK149"/>
  <c r="J143"/>
  <c r="BK137"/>
  <c r="J134"/>
  <c r="J230"/>
  <c r="BK224"/>
  <c r="J220"/>
  <c r="BK216"/>
  <c r="BK208"/>
  <c r="J204"/>
  <c r="BK200"/>
  <c r="J196"/>
  <c r="BK193"/>
  <c r="J187"/>
  <c r="J177"/>
  <c r="BK173"/>
  <c r="BK168"/>
  <c r="BK164"/>
  <c r="BK160"/>
  <c r="J155"/>
  <c r="J149"/>
  <c r="BK143"/>
  <c r="BK134"/>
  <c i="5" r="BK142"/>
  <c r="BK140"/>
  <c r="J136"/>
  <c r="BK132"/>
  <c r="BK128"/>
  <c r="J147"/>
  <c r="J142"/>
  <c r="BK138"/>
  <c r="BK134"/>
  <c r="J130"/>
  <c r="J128"/>
  <c r="J126"/>
  <c r="BK124"/>
  <c r="J124"/>
  <c i="6" r="J143"/>
  <c r="J139"/>
  <c r="BK135"/>
  <c r="BK131"/>
  <c r="J128"/>
  <c r="BK143"/>
  <c r="J131"/>
  <c i="2" l="1" r="P145"/>
  <c r="T145"/>
  <c r="P160"/>
  <c r="T160"/>
  <c r="P194"/>
  <c r="T194"/>
  <c r="P278"/>
  <c r="T278"/>
  <c r="P297"/>
  <c r="R297"/>
  <c r="BK388"/>
  <c r="J388"/>
  <c r="J107"/>
  <c r="R388"/>
  <c r="BK402"/>
  <c r="J402"/>
  <c r="J110"/>
  <c r="R402"/>
  <c r="BK471"/>
  <c r="J471"/>
  <c r="J111"/>
  <c r="R471"/>
  <c r="P631"/>
  <c r="T631"/>
  <c r="P673"/>
  <c r="R673"/>
  <c r="BK733"/>
  <c r="J733"/>
  <c r="J115"/>
  <c r="T733"/>
  <c r="P779"/>
  <c r="T779"/>
  <c r="P801"/>
  <c r="T801"/>
  <c r="P816"/>
  <c r="T816"/>
  <c i="3" r="P128"/>
  <c r="T128"/>
  <c r="P211"/>
  <c r="T211"/>
  <c r="P352"/>
  <c r="R352"/>
  <c r="BK495"/>
  <c r="J495"/>
  <c r="J103"/>
  <c r="R495"/>
  <c r="BK519"/>
  <c r="J519"/>
  <c r="J104"/>
  <c r="T519"/>
  <c i="4" r="P133"/>
  <c r="P128"/>
  <c r="P127"/>
  <c i="1" r="AU98"/>
  <c i="4" r="T133"/>
  <c r="T128"/>
  <c r="T127"/>
  <c r="P170"/>
  <c r="T170"/>
  <c r="P183"/>
  <c r="T183"/>
  <c r="P210"/>
  <c r="T210"/>
  <c r="P226"/>
  <c r="R226"/>
  <c i="5" r="BK123"/>
  <c r="J123"/>
  <c r="J99"/>
  <c r="R123"/>
  <c r="BK144"/>
  <c r="J144"/>
  <c r="J100"/>
  <c r="T144"/>
  <c i="6" r="P127"/>
  <c r="P126"/>
  <c r="P125"/>
  <c i="1" r="AU100"/>
  <c i="6" r="T127"/>
  <c r="T126"/>
  <c r="T125"/>
  <c i="2" r="BK145"/>
  <c r="J145"/>
  <c r="J100"/>
  <c r="R145"/>
  <c r="BK160"/>
  <c r="J160"/>
  <c r="J101"/>
  <c r="R160"/>
  <c r="BK194"/>
  <c r="J194"/>
  <c r="J102"/>
  <c r="R194"/>
  <c r="BK278"/>
  <c r="J278"/>
  <c r="J103"/>
  <c r="R278"/>
  <c r="BK297"/>
  <c r="J297"/>
  <c r="J106"/>
  <c r="T297"/>
  <c r="P388"/>
  <c r="T388"/>
  <c r="P402"/>
  <c r="T402"/>
  <c r="P471"/>
  <c r="T471"/>
  <c r="BK631"/>
  <c r="J631"/>
  <c r="J113"/>
  <c r="R631"/>
  <c r="BK673"/>
  <c r="J673"/>
  <c r="J114"/>
  <c r="T673"/>
  <c r="P733"/>
  <c r="R733"/>
  <c r="BK779"/>
  <c r="J779"/>
  <c r="J116"/>
  <c r="R779"/>
  <c r="BK801"/>
  <c r="J801"/>
  <c r="J117"/>
  <c r="R801"/>
  <c r="BK816"/>
  <c r="J816"/>
  <c r="J118"/>
  <c r="R816"/>
  <c i="3" r="BK128"/>
  <c r="J128"/>
  <c r="J100"/>
  <c r="R128"/>
  <c r="BK211"/>
  <c r="J211"/>
  <c r="J101"/>
  <c r="R211"/>
  <c r="BK352"/>
  <c r="J352"/>
  <c r="J102"/>
  <c r="T352"/>
  <c r="P495"/>
  <c r="T495"/>
  <c r="P519"/>
  <c r="R519"/>
  <c i="4" r="BK133"/>
  <c r="J133"/>
  <c r="J101"/>
  <c r="R133"/>
  <c r="R128"/>
  <c r="R127"/>
  <c r="BK170"/>
  <c r="J170"/>
  <c r="J102"/>
  <c r="R170"/>
  <c r="BK183"/>
  <c r="J183"/>
  <c r="J103"/>
  <c r="R183"/>
  <c r="BK210"/>
  <c r="J210"/>
  <c r="J104"/>
  <c r="R210"/>
  <c r="BK226"/>
  <c r="J226"/>
  <c r="J105"/>
  <c r="T226"/>
  <c i="5" r="P123"/>
  <c r="T123"/>
  <c r="T122"/>
  <c r="P144"/>
  <c r="R144"/>
  <c i="6" r="BK127"/>
  <c r="J127"/>
  <c r="J100"/>
  <c r="R127"/>
  <c r="R126"/>
  <c r="R125"/>
  <c i="2" r="BK393"/>
  <c r="J393"/>
  <c r="J108"/>
  <c r="BK397"/>
  <c r="J397"/>
  <c r="J109"/>
  <c r="BK626"/>
  <c r="J626"/>
  <c r="J112"/>
  <c r="BK834"/>
  <c r="J834"/>
  <c r="J121"/>
  <c r="BK292"/>
  <c r="J292"/>
  <c r="J104"/>
  <c r="BK830"/>
  <c r="J830"/>
  <c r="J120"/>
  <c i="4" r="BK129"/>
  <c r="J129"/>
  <c r="J100"/>
  <c i="6" r="BK134"/>
  <c r="J134"/>
  <c r="J101"/>
  <c r="BK138"/>
  <c r="J138"/>
  <c r="J102"/>
  <c r="BK142"/>
  <c r="J142"/>
  <c r="J103"/>
  <c r="F93"/>
  <c r="J94"/>
  <c r="J119"/>
  <c r="J121"/>
  <c r="BE128"/>
  <c r="BE131"/>
  <c r="BE135"/>
  <c r="BE143"/>
  <c r="E85"/>
  <c r="F94"/>
  <c r="BE139"/>
  <c i="5" r="F93"/>
  <c r="F94"/>
  <c r="E110"/>
  <c r="BE128"/>
  <c r="BE130"/>
  <c r="BE134"/>
  <c r="BE136"/>
  <c r="BE147"/>
  <c r="J91"/>
  <c r="J93"/>
  <c r="J94"/>
  <c r="BE124"/>
  <c r="BE126"/>
  <c r="BE132"/>
  <c r="BE138"/>
  <c r="BE140"/>
  <c r="BE142"/>
  <c r="BE145"/>
  <c i="4" r="E85"/>
  <c r="F93"/>
  <c r="J93"/>
  <c r="J94"/>
  <c r="J121"/>
  <c r="BE134"/>
  <c r="BE137"/>
  <c r="BE143"/>
  <c r="BE149"/>
  <c r="BE158"/>
  <c r="BE160"/>
  <c r="BE164"/>
  <c r="BE166"/>
  <c r="BE173"/>
  <c r="BE175"/>
  <c r="BE179"/>
  <c r="BE187"/>
  <c r="BE190"/>
  <c r="BE198"/>
  <c r="BE200"/>
  <c r="BE206"/>
  <c r="BE208"/>
  <c r="BE214"/>
  <c r="BE222"/>
  <c r="F94"/>
  <c r="BE130"/>
  <c r="BE140"/>
  <c r="BE146"/>
  <c r="BE152"/>
  <c r="BE155"/>
  <c r="BE162"/>
  <c r="BE168"/>
  <c r="BE171"/>
  <c r="BE177"/>
  <c r="BE181"/>
  <c r="BE184"/>
  <c r="BE193"/>
  <c r="BE196"/>
  <c r="BE202"/>
  <c r="BE204"/>
  <c r="BE211"/>
  <c r="BE216"/>
  <c r="BE218"/>
  <c r="BE220"/>
  <c r="BE224"/>
  <c r="BE227"/>
  <c r="BE230"/>
  <c i="2" r="BK296"/>
  <c i="3" r="J91"/>
  <c r="J93"/>
  <c r="J94"/>
  <c r="F123"/>
  <c r="BE141"/>
  <c r="BE157"/>
  <c r="BE169"/>
  <c r="BE181"/>
  <c r="BE209"/>
  <c r="BE212"/>
  <c r="BE220"/>
  <c r="BE225"/>
  <c r="BE229"/>
  <c r="BE238"/>
  <c r="BE243"/>
  <c r="BE267"/>
  <c r="BE271"/>
  <c r="BE276"/>
  <c r="BE281"/>
  <c r="BE290"/>
  <c r="BE299"/>
  <c r="BE303"/>
  <c r="BE311"/>
  <c r="BE335"/>
  <c r="BE339"/>
  <c r="BE343"/>
  <c r="BE348"/>
  <c r="BE358"/>
  <c r="BE362"/>
  <c r="BE371"/>
  <c r="BE383"/>
  <c r="BE395"/>
  <c r="BE399"/>
  <c r="BE408"/>
  <c r="BE412"/>
  <c r="BE432"/>
  <c r="BE443"/>
  <c r="BE452"/>
  <c r="BE460"/>
  <c r="BE473"/>
  <c r="BE481"/>
  <c r="BE489"/>
  <c r="BE505"/>
  <c r="BE517"/>
  <c r="BE520"/>
  <c r="E85"/>
  <c r="F93"/>
  <c r="BE129"/>
  <c r="BE133"/>
  <c r="BE137"/>
  <c r="BE145"/>
  <c r="BE149"/>
  <c r="BE153"/>
  <c r="BE161"/>
  <c r="BE165"/>
  <c r="BE173"/>
  <c r="BE177"/>
  <c r="BE185"/>
  <c r="BE189"/>
  <c r="BE193"/>
  <c r="BE197"/>
  <c r="BE201"/>
  <c r="BE205"/>
  <c r="BE216"/>
  <c r="BE234"/>
  <c r="BE247"/>
  <c r="BE251"/>
  <c r="BE255"/>
  <c r="BE259"/>
  <c r="BE263"/>
  <c r="BE285"/>
  <c r="BE295"/>
  <c r="BE307"/>
  <c r="BE315"/>
  <c r="BE319"/>
  <c r="BE323"/>
  <c r="BE327"/>
  <c r="BE331"/>
  <c r="BE350"/>
  <c r="BE353"/>
  <c r="BE366"/>
  <c r="BE375"/>
  <c r="BE379"/>
  <c r="BE387"/>
  <c r="BE391"/>
  <c r="BE404"/>
  <c r="BE418"/>
  <c r="BE422"/>
  <c r="BE428"/>
  <c r="BE439"/>
  <c r="BE447"/>
  <c r="BE456"/>
  <c r="BE465"/>
  <c r="BE469"/>
  <c r="BE477"/>
  <c r="BE485"/>
  <c r="BE493"/>
  <c r="BE496"/>
  <c r="BE501"/>
  <c r="BE511"/>
  <c r="BE524"/>
  <c i="2" r="J91"/>
  <c r="J93"/>
  <c r="F94"/>
  <c r="E131"/>
  <c r="BE150"/>
  <c r="BE161"/>
  <c r="BE170"/>
  <c r="BE174"/>
  <c r="BE178"/>
  <c r="BE190"/>
  <c r="BE192"/>
  <c r="BE203"/>
  <c r="BE213"/>
  <c r="BE228"/>
  <c r="BE240"/>
  <c r="BE244"/>
  <c r="BE248"/>
  <c r="BE264"/>
  <c r="BE279"/>
  <c r="BE282"/>
  <c r="BE285"/>
  <c r="BE298"/>
  <c r="BE304"/>
  <c r="BE311"/>
  <c r="BE319"/>
  <c r="BE327"/>
  <c r="BE332"/>
  <c r="BE335"/>
  <c r="BE339"/>
  <c r="BE343"/>
  <c r="BE361"/>
  <c r="BE377"/>
  <c r="BE391"/>
  <c r="BE398"/>
  <c r="BE407"/>
  <c r="BE411"/>
  <c r="BE433"/>
  <c r="BE441"/>
  <c r="BE451"/>
  <c r="BE455"/>
  <c r="BE465"/>
  <c r="BE468"/>
  <c r="BE472"/>
  <c r="BE476"/>
  <c r="BE480"/>
  <c r="BE488"/>
  <c r="BE492"/>
  <c r="BE503"/>
  <c r="BE517"/>
  <c r="BE526"/>
  <c r="BE539"/>
  <c r="BE542"/>
  <c r="BE562"/>
  <c r="BE566"/>
  <c r="BE572"/>
  <c r="BE575"/>
  <c r="BE581"/>
  <c r="BE584"/>
  <c r="BE590"/>
  <c r="BE593"/>
  <c r="BE608"/>
  <c r="BE617"/>
  <c r="BE632"/>
  <c r="BE640"/>
  <c r="BE650"/>
  <c r="BE664"/>
  <c r="BE670"/>
  <c r="BE678"/>
  <c r="BE701"/>
  <c r="BE726"/>
  <c r="BE738"/>
  <c r="BE745"/>
  <c r="BE759"/>
  <c r="BE766"/>
  <c r="BE773"/>
  <c r="BE776"/>
  <c r="BE806"/>
  <c r="F93"/>
  <c r="J94"/>
  <c r="BE146"/>
  <c r="BE156"/>
  <c r="BE165"/>
  <c r="BE182"/>
  <c r="BE186"/>
  <c r="BE195"/>
  <c r="BE199"/>
  <c r="BE206"/>
  <c r="BE210"/>
  <c r="BE216"/>
  <c r="BE232"/>
  <c r="BE236"/>
  <c r="BE274"/>
  <c r="BE289"/>
  <c r="BE293"/>
  <c r="BE301"/>
  <c r="BE308"/>
  <c r="BE315"/>
  <c r="BE323"/>
  <c r="BE347"/>
  <c r="BE351"/>
  <c r="BE355"/>
  <c r="BE365"/>
  <c r="BE369"/>
  <c r="BE373"/>
  <c r="BE381"/>
  <c r="BE385"/>
  <c r="BE389"/>
  <c r="BE394"/>
  <c r="BE403"/>
  <c r="BE415"/>
  <c r="BE423"/>
  <c r="BE429"/>
  <c r="BE437"/>
  <c r="BE445"/>
  <c r="BE448"/>
  <c r="BE461"/>
  <c r="BE484"/>
  <c r="BE496"/>
  <c r="BE500"/>
  <c r="BE509"/>
  <c r="BE513"/>
  <c r="BE523"/>
  <c r="BE530"/>
  <c r="BE534"/>
  <c r="BE537"/>
  <c r="BE549"/>
  <c r="BE553"/>
  <c r="BE557"/>
  <c r="BE560"/>
  <c r="BE569"/>
  <c r="BE578"/>
  <c r="BE587"/>
  <c r="BE596"/>
  <c r="BE599"/>
  <c r="BE602"/>
  <c r="BE605"/>
  <c r="BE611"/>
  <c r="BE614"/>
  <c r="BE620"/>
  <c r="BE623"/>
  <c r="BE627"/>
  <c r="BE636"/>
  <c r="BE644"/>
  <c r="BE647"/>
  <c r="BE654"/>
  <c r="BE657"/>
  <c r="BE674"/>
  <c r="BE683"/>
  <c r="BE697"/>
  <c r="BE705"/>
  <c r="BE718"/>
  <c r="BE722"/>
  <c r="BE730"/>
  <c r="BE734"/>
  <c r="BE755"/>
  <c r="BE763"/>
  <c r="BE780"/>
  <c r="BE786"/>
  <c r="BE793"/>
  <c r="BE797"/>
  <c r="BE802"/>
  <c r="BE810"/>
  <c r="BE817"/>
  <c r="BE821"/>
  <c r="BE826"/>
  <c r="BE831"/>
  <c r="BE835"/>
  <c r="J36"/>
  <c i="1" r="AW96"/>
  <c i="2" r="F38"/>
  <c i="1" r="BC96"/>
  <c i="3" r="J36"/>
  <c i="1" r="AW97"/>
  <c i="3" r="F36"/>
  <c i="1" r="BA97"/>
  <c i="3" r="F39"/>
  <c i="1" r="BD97"/>
  <c i="4" r="F36"/>
  <c i="1" r="BA98"/>
  <c i="4" r="J36"/>
  <c i="1" r="AW98"/>
  <c i="4" r="F39"/>
  <c i="1" r="BD98"/>
  <c i="4" r="F37"/>
  <c i="1" r="BB98"/>
  <c i="5" r="J36"/>
  <c i="1" r="AW99"/>
  <c i="5" r="F38"/>
  <c i="1" r="BC99"/>
  <c i="6" r="F36"/>
  <c i="1" r="BA100"/>
  <c i="6" r="F37"/>
  <c i="1" r="BB100"/>
  <c i="6" r="F39"/>
  <c i="1" r="BD100"/>
  <c i="2" r="F36"/>
  <c i="1" r="BA96"/>
  <c r="AS94"/>
  <c i="2" r="F39"/>
  <c i="1" r="BD96"/>
  <c i="2" r="F37"/>
  <c i="1" r="BB96"/>
  <c i="3" r="F37"/>
  <c i="1" r="BB97"/>
  <c i="3" r="F38"/>
  <c i="1" r="BC97"/>
  <c i="4" r="F38"/>
  <c i="1" r="BC98"/>
  <c i="5" r="F37"/>
  <c i="1" r="BB99"/>
  <c i="5" r="F36"/>
  <c i="1" r="BA99"/>
  <c i="5" r="F39"/>
  <c i="1" r="BD99"/>
  <c i="6" r="F38"/>
  <c i="1" r="BC100"/>
  <c i="6" r="J36"/>
  <c i="1" r="AW100"/>
  <c i="3" l="1" r="R127"/>
  <c r="R126"/>
  <c i="2" r="R144"/>
  <c i="3" r="T127"/>
  <c r="T126"/>
  <c i="2" r="R296"/>
  <c r="T144"/>
  <c i="5" r="P122"/>
  <c i="1" r="AU99"/>
  <c i="2" r="T296"/>
  <c i="5" r="R122"/>
  <c i="3" r="P127"/>
  <c r="P126"/>
  <c i="1" r="AU97"/>
  <c i="2" r="P296"/>
  <c r="P144"/>
  <c r="P143"/>
  <c i="1" r="AU96"/>
  <c i="2" r="BK144"/>
  <c r="J144"/>
  <c r="J99"/>
  <c i="3" r="BK127"/>
  <c r="J127"/>
  <c r="J99"/>
  <c i="4" r="BK128"/>
  <c r="J128"/>
  <c r="J99"/>
  <c i="5" r="BK122"/>
  <c r="J122"/>
  <c i="6" r="BK126"/>
  <c r="J126"/>
  <c r="J99"/>
  <c i="2" r="BK829"/>
  <c r="J829"/>
  <c r="J119"/>
  <c r="J296"/>
  <c r="J105"/>
  <c r="F35"/>
  <c i="1" r="AZ96"/>
  <c i="3" r="F35"/>
  <c i="1" r="AZ97"/>
  <c i="4" r="F35"/>
  <c i="1" r="AZ98"/>
  <c i="5" r="J35"/>
  <c i="1" r="AV99"/>
  <c r="AT99"/>
  <c r="BD95"/>
  <c r="BD94"/>
  <c r="W33"/>
  <c r="BB95"/>
  <c r="BB94"/>
  <c r="W31"/>
  <c i="6" r="J35"/>
  <c i="1" r="AV100"/>
  <c r="AT100"/>
  <c i="5" r="J32"/>
  <c i="1" r="AG99"/>
  <c i="2" r="J35"/>
  <c i="1" r="AV96"/>
  <c r="AT96"/>
  <c i="3" r="J35"/>
  <c i="1" r="AV97"/>
  <c r="AT97"/>
  <c i="4" r="J35"/>
  <c i="1" r="AV98"/>
  <c r="AT98"/>
  <c i="5" r="F35"/>
  <c i="1" r="AZ99"/>
  <c i="6" r="F35"/>
  <c i="1" r="AZ100"/>
  <c r="BC95"/>
  <c r="AY95"/>
  <c r="BA95"/>
  <c r="AW95"/>
  <c i="2" l="1" r="R143"/>
  <c r="T143"/>
  <c i="3" r="BK126"/>
  <c r="J126"/>
  <c i="2" r="BK143"/>
  <c r="J143"/>
  <c r="J98"/>
  <c i="5" r="J98"/>
  <c i="4" r="BK127"/>
  <c r="J127"/>
  <c r="J98"/>
  <c i="6" r="BK125"/>
  <c r="J125"/>
  <c r="J98"/>
  <c i="5" r="J41"/>
  <c i="1" r="AN99"/>
  <c r="AU95"/>
  <c r="AU94"/>
  <c r="AX94"/>
  <c r="AZ95"/>
  <c r="AV95"/>
  <c r="AT95"/>
  <c i="3" r="J32"/>
  <c i="1" r="AG97"/>
  <c r="BA94"/>
  <c r="AW94"/>
  <c r="AK30"/>
  <c r="BC94"/>
  <c r="W32"/>
  <c r="AX95"/>
  <c i="3" l="1" r="J41"/>
  <c r="J98"/>
  <c i="1" r="AN97"/>
  <c i="6" r="J32"/>
  <c i="1" r="AG100"/>
  <c i="4" r="J32"/>
  <c i="1" r="AG98"/>
  <c i="2" r="J32"/>
  <c i="1" r="AG96"/>
  <c r="AN96"/>
  <c r="AZ94"/>
  <c r="W29"/>
  <c r="W30"/>
  <c r="AY94"/>
  <c i="4" l="1" r="J41"/>
  <c i="6" r="J41"/>
  <c i="2" r="J41"/>
  <c i="1" r="AN100"/>
  <c r="AN98"/>
  <c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<sst xmlns="http://schemas.openxmlformats.org/spreadsheetml/2006/main">
  <si>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</si>
  <si>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</si>
  <si>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</si>
  <si>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</si>
  <si>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</si>
  <si>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{85090364-1b7a-4345-9b58-2728bda2cb15}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</si>
  <si>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</si>
  <si>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</si>
  <si>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</si>
  <si>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</si>
  <si>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</si>
  <si>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</si>
  <si>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</si>
  <si>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</si>
  <si>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np_kumburk_zme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</si>
  <si>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</si>
  <si>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</si>
  <si>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mládeže při gymnáziu a SOŠPg</t>
  </si>
  <si>
    <t>KSO:</t>
  </si>
  <si>
    <t>CC-CZ:</t>
  </si>
  <si>
    <t>Místo:</t>
  </si>
  <si>
    <t>Nová Paka, Kumburská 1028</t>
  </si>
  <si>
    <t>Datum:</t>
  </si>
  <si>
    <t>29. 10. 2024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</si>
  <si>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</si>
  <si>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</si>
  <si>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</si>
  <si>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</si>
  <si>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</si>
  <si>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</si>
  <si>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</si>
  <si>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</si>
  <si>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</si>
  <si>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</si>
  <si>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nezávazný rozpočet s nezaručenou úplností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</si>
  <si>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</si>
  <si>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</si>
  <si>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</si>
  <si>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</si>
  <si>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</si>
  <si>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</si>
  <si>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</si>
  <si>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</si>
  <si>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</si>
  <si>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</si>
  <si>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</si>
  <si>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</si>
  <si>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</si>
  <si>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</si>
  <si>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</si>
  <si>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</si>
  <si>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</si>
  <si>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</si>
  <si>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</si>
  <si>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</si>
  <si>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</si>
  <si>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</si>
  <si>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</si>
  <si>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</si>
  <si>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</si>
  <si>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</si>
  <si>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</si>
  <si>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</si>
  <si>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</si>
  <si>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</si>
  <si>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</si>
  <si>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</si>
  <si>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</si>
  <si>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</si>
  <si>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</si>
  <si>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</si>
  <si>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</si>
  <si>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</si>
  <si>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</si>
  <si>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</si>
  <si>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</si>
  <si>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</si>
  <si>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</si>
  <si>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</si>
  <si>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soc_zme_10_2024</t>
  </si>
  <si>
    <t>Stavební úpravy v části stavby - Úprava sociálních zařízení ubytovací části - Změna 10/2024</t>
  </si>
  <si>
    <t>STA</t>
  </si>
  <si>
    <t>1</t>
  </si>
  <si>
    <t>{a117cd7b-f178-46ff-8d38-c844c49575a8}</t>
  </si>
  <si>
    <t>2</t>
  </si>
  <si>
    <t>/</t>
  </si>
  <si>
    <t>stav</t>
  </si>
  <si>
    <t>Stavební část</t>
  </si>
  <si>
    <t>Soupis</t>
  </si>
  <si>
    <t>{90a4241b-695d-4e10-8572-89cc8b5523ea}</t>
  </si>
  <si>
    <t>ZTI</t>
  </si>
  <si>
    <t>Zdravotní technika</t>
  </si>
  <si>
    <t>{3b87bb3c-fe19-478a-9fca-0e4b21dfc906}</t>
  </si>
  <si>
    <t>el_cu24</t>
  </si>
  <si>
    <t>Elektroinstalace</t>
  </si>
  <si>
    <t>{6e9d4e27-70f0-44bb-acbe-670c1e8a59a6}</t>
  </si>
  <si>
    <t>vzd</t>
  </si>
  <si>
    <t>Vzduchotechnika</t>
  </si>
  <si>
    <t>{9085b667-774f-445a-9b5a-0a2eb887d5f3}</t>
  </si>
  <si>
    <t>vrn</t>
  </si>
  <si>
    <t>Vedlejší a ostatní náklady</t>
  </si>
  <si>
    <t>{5127e4cf-5066-4388-8b95-ff86fe261c7a}</t>
  </si>
  <si>
    <t>a1</t>
  </si>
  <si>
    <t>3,814</t>
  </si>
  <si>
    <t>a10</t>
  </si>
  <si>
    <t>18,4</t>
  </si>
  <si>
    <t>KRYCÍ LIST SOUPISU PRACÍ</t>
  </si>
  <si>
    <t>a11</t>
  </si>
  <si>
    <t>11,4</t>
  </si>
  <si>
    <t>a12</t>
  </si>
  <si>
    <t>22,422</t>
  </si>
  <si>
    <t>a13</t>
  </si>
  <si>
    <t>246,044</t>
  </si>
  <si>
    <t>a14</t>
  </si>
  <si>
    <t>44,532</t>
  </si>
  <si>
    <t>Objekt:</t>
  </si>
  <si>
    <t>a15</t>
  </si>
  <si>
    <t>42,399</t>
  </si>
  <si>
    <t>soc_zme_10_2024 - Stavební úpravy v části stavby - Úprava sociálních zařízení ubytovací části - Změna 10/2024</t>
  </si>
  <si>
    <t>a16</t>
  </si>
  <si>
    <t>21,222</t>
  </si>
  <si>
    <t>Soupis:</t>
  </si>
  <si>
    <t>a17</t>
  </si>
  <si>
    <t>15,72</t>
  </si>
  <si>
    <t>stav - Stavební část</t>
  </si>
  <si>
    <t>a18</t>
  </si>
  <si>
    <t>a19</t>
  </si>
  <si>
    <t>33,405</t>
  </si>
  <si>
    <t>a2</t>
  </si>
  <si>
    <t>12,466</t>
  </si>
  <si>
    <t>a20</t>
  </si>
  <si>
    <t>84,181</t>
  </si>
  <si>
    <t>a21</t>
  </si>
  <si>
    <t>553,088</t>
  </si>
  <si>
    <t>a22</t>
  </si>
  <si>
    <t>15,84</t>
  </si>
  <si>
    <t>a3</t>
  </si>
  <si>
    <t>13,2</t>
  </si>
  <si>
    <t>a4</t>
  </si>
  <si>
    <t>298,08</t>
  </si>
  <si>
    <t>a5</t>
  </si>
  <si>
    <t>521,64</t>
  </si>
  <si>
    <t>a6</t>
  </si>
  <si>
    <t>1046,057</t>
  </si>
  <si>
    <t>a7</t>
  </si>
  <si>
    <t>16,8</t>
  </si>
  <si>
    <t>a8</t>
  </si>
  <si>
    <t>562,7</t>
  </si>
  <si>
    <t>a9</t>
  </si>
  <si>
    <t>494,12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</si>
  <si>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</si>
  <si>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</si>
  <si>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</si>
  <si>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</si>
  <si>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</si>
  <si>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</si>
  <si>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</si>
  <si>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</si>
  <si>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</si>
  <si>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</si>
  <si>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</si>
  <si>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</si>
  <si>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</si>
  <si>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727 - Zdravotechnika - požární ochrana</t>
  </si>
  <si>
    <t xml:space="preserve">    731 - Ústřední vytápění - kotelny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</si>
  <si>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</si>
  <si>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</si>
  <si>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</si>
  <si>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</si>
  <si>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</si>
  <si>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</si>
  <si>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</si>
  <si>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</si>
  <si>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</si>
  <si>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</si>
  <si>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</si>
  <si>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33-M - Montáže dopr.zaříz.,sklad. zař. a váh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</si>
  <si>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</si>
  <si>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</si>
  <si>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</si>
  <si>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</si>
  <si>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</si>
  <si>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</si>
  <si>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</si>
  <si>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</si>
  <si>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</si>
  <si>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</si>
  <si>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</si>
  <si>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</si>
  <si>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</si>
  <si>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</si>
  <si>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</si>
  <si>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</si>
  <si>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</si>
  <si>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</si>
  <si>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</si>
  <si>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</si>
  <si>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340271041</t>
  </si>
  <si>
    <t>Zazdívka otvorů v příčkách nebo stěnách pl přes 0,25 do 1 m2 tvárnicemi pórobetonovými tl 150 mm</t>
  </si>
  <si>
    <t>m2</t>
  </si>
  <si>
    <t>CS ÚRS 2024 01</t>
  </si>
  <si>
    <t>4</t>
  </si>
  <si>
    <t>-1237833139</t>
  </si>
  <si>
    <t>PP</t>
  </si>
  <si>
    <t>Zazdívka otvorů v příčkách nebo stěnách pórobetonovými tvárnicemi plochy přes 0,25 m2 do 1 m2, objemová hmotnost 500 kg/m3, tloušťka příčky 150 mm</t>
  </si>
  <si>
    <t>Online PSC</t>
  </si>
  <si>
    <t>https://podminky.urs.cz/item/CS_URS_2024_01/340271041</t>
  </si>
  <si>
    <t>VV</t>
  </si>
  <si>
    <t xml:space="preserve">"1.41"  0,3*2,02</t>
  </si>
  <si>
    <t>340271045</t>
  </si>
  <si>
    <t>Zazdívka otvorů v příčkách nebo stěnách pl přes 1 do 4 m2 tvárnicemi pórobetonovými tl 150 mm</t>
  </si>
  <si>
    <t>-234885230</t>
  </si>
  <si>
    <t>Zazdívka otvorů v příčkách nebo stěnách pórobetonovými tvárnicemi plochy přes 1 m2 do 4 m2, objemová hmotnost 500 kg/m3, tloušťka příčky 150 mm</t>
  </si>
  <si>
    <t>https://podminky.urs.cz/item/CS_URS_2024_01/340271045</t>
  </si>
  <si>
    <t xml:space="preserve">"34"  0,9*2,02*6</t>
  </si>
  <si>
    <t xml:space="preserve">"29-30"  0,9*2,02*6</t>
  </si>
  <si>
    <t>Součet</t>
  </si>
  <si>
    <t>342272225</t>
  </si>
  <si>
    <t>Příčka z pórobetonových hladkých tvárnic na tenkovrstvou maltu tl 100 mm</t>
  </si>
  <si>
    <t>2080900322</t>
  </si>
  <si>
    <t>Příčky z pórobetonových tvárnic hladkých na tenké maltové lože objemová hmotnost do 500 kg/m3, tloušťka příčky 100 mm</t>
  </si>
  <si>
    <t>https://podminky.urs.cz/item/CS_URS_2024_01/342272225</t>
  </si>
  <si>
    <t>0,25*(2,7+1,8)*6</t>
  </si>
  <si>
    <t>6</t>
  </si>
  <si>
    <t>Úpravy povrchů, podlahy a osazování výplní</t>
  </si>
  <si>
    <t>611323111</t>
  </si>
  <si>
    <t>Vápenocementová omítka hladkých vnitřních stropů rovných tloušťky do 5 mm nanášená ručně</t>
  </si>
  <si>
    <t>-947295401</t>
  </si>
  <si>
    <t>Omítka vápenocementová vnitřních ploch hladkých nanášená ručně jednovrstvá hladká, na neomítnutý bezesparý podklad, tloušťky do 5 mm stropů rovných</t>
  </si>
  <si>
    <t>https://podminky.urs.cz/item/CS_URS_2024_01/611323111</t>
  </si>
  <si>
    <t>a5*0,1</t>
  </si>
  <si>
    <t>5</t>
  </si>
  <si>
    <t>612142001</t>
  </si>
  <si>
    <t>Pletivo sklovláknité vnitřních stěn vtlačené do tmelu</t>
  </si>
  <si>
    <t>258903478</t>
  </si>
  <si>
    <t>Pletivo vnitřních ploch v ploše nebo pruzích, na plném podkladu sklovláknité vtlačené do tmelu včetně tmelu stěn</t>
  </si>
  <si>
    <t>https://podminky.urs.cz/item/CS_URS_2024_01/612142001</t>
  </si>
  <si>
    <t>0,9*2,02*6+0,9*2,02*6+0,3*2,02</t>
  </si>
  <si>
    <t>a12*2</t>
  </si>
  <si>
    <t>612323111</t>
  </si>
  <si>
    <t>Vápenocementová omítka hladkých vnitřních stěn tloušťky do 5 mm nanášená ručně</t>
  </si>
  <si>
    <t>613855848</t>
  </si>
  <si>
    <t>Omítka vápenocementová vnitřních ploch hladkých nanášená ručně jednovrstvá hladká, na neomítnutý bezesparý podklad, tloušťky do 5 mm stěn</t>
  </si>
  <si>
    <t>https://podminky.urs.cz/item/CS_URS_2024_01/612323111</t>
  </si>
  <si>
    <t>a6*0,1+a12*2</t>
  </si>
  <si>
    <t>7</t>
  </si>
  <si>
    <t>632451234</t>
  </si>
  <si>
    <t>Potěr cementový samonivelační litý C25 tl přes 45 do 50 mm</t>
  </si>
  <si>
    <t>-1076467831</t>
  </si>
  <si>
    <t>Potěr cementový samonivelační litý tř. C 25, tl. přes 45 do 50 mm</t>
  </si>
  <si>
    <t>https://podminky.urs.cz/item/CS_URS_2024_01/632451234</t>
  </si>
  <si>
    <t>8</t>
  </si>
  <si>
    <t>632451292</t>
  </si>
  <si>
    <t>Příplatek k cementovému samonivelačnímu litému potěru C25 ZKD 5 mm tl přes 50 mm</t>
  </si>
  <si>
    <t>501310527</t>
  </si>
  <si>
    <t>Potěr cementový samonivelační litý Příplatek k cenám za každých dalších i započatých 5 mm tloušťky přes 50 mm tř. C 25</t>
  </si>
  <si>
    <t>https://podminky.urs.cz/item/CS_URS_2024_01/632451292</t>
  </si>
  <si>
    <t>9</t>
  </si>
  <si>
    <t>634112113</t>
  </si>
  <si>
    <t>Obvodová dilatace podlahovým páskem z pěnového PE mezi stěnou a mazaninou nebo potěrem v 80 mm</t>
  </si>
  <si>
    <t>m</t>
  </si>
  <si>
    <t>-810335070</t>
  </si>
  <si>
    <t>Obvodová dilatace mezi stěnou a mazaninou nebo potěrem podlahovým páskem z pěnového PE tl. do 10 mm, výšky 80 mm</t>
  </si>
  <si>
    <t>https://podminky.urs.cz/item/CS_URS_2024_01/634112113</t>
  </si>
  <si>
    <t>(3,45+3,6)*2*4*6</t>
  </si>
  <si>
    <t>10</t>
  </si>
  <si>
    <t>642942611</t>
  </si>
  <si>
    <t>Osazování zárubní nebo rámů dveřních kovových do 2,5 m2 na montážní pěnu</t>
  </si>
  <si>
    <t>kus</t>
  </si>
  <si>
    <t>380265994</t>
  </si>
  <si>
    <t>Osazování zárubní nebo rámů kovových dveřních lisovaných nebo z úhelníků bez dveřních křídel na montážní pěnu, plochy otvoru do 2,5 m2</t>
  </si>
  <si>
    <t>https://podminky.urs.cz/item/CS_URS_2024_01/642942611</t>
  </si>
  <si>
    <t>6+1</t>
  </si>
  <si>
    <t>11</t>
  </si>
  <si>
    <t>M</t>
  </si>
  <si>
    <t>55331563</t>
  </si>
  <si>
    <t>zárubeň jednokřídlá ocelová pro zdění s protipožární úpravou tl stěny 110-150mm rozměru 900/1970, 2100mm</t>
  </si>
  <si>
    <t>725976984</t>
  </si>
  <si>
    <t>55331462</t>
  </si>
  <si>
    <t>zárubeň jednokřídlá ocelová obložková šroubovací tl stěny 110-150mm rozměru 800/1970, 2100mm</t>
  </si>
  <si>
    <t>-1591072451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</si>
  <si>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</si>
  <si>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</si>
  <si>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</si>
  <si>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</si>
  <si>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2054596075</t>
  </si>
  <si>
    <t>Lešení pomocné pracovní pro objekty pozemních staveb pro zatížení do 150 kg/m2, o výšce lešeňové podlahy do 1,9 m</t>
  </si>
  <si>
    <t>https://podminky.urs.cz/item/CS_URS_2024_01/949101111</t>
  </si>
  <si>
    <t>14</t>
  </si>
  <si>
    <t>952901111</t>
  </si>
  <si>
    <t>Vyčištění budov bytové a občanské výstavby při výšce podlaží do 4 m</t>
  </si>
  <si>
    <t>-422269191</t>
  </si>
  <si>
    <t>Vyčištění budov nebo objektů před předáním do užívání budov bytové nebo občanské výstavby, světlé výšky podlaží do 4 m</t>
  </si>
  <si>
    <t>https://podminky.urs.cz/item/CS_URS_2024_01/952901111</t>
  </si>
  <si>
    <t>3,75*(3,45*7+0,15*8)*6</t>
  </si>
  <si>
    <t>15</t>
  </si>
  <si>
    <t>953943211</t>
  </si>
  <si>
    <t>Osazování hasicího přístroje</t>
  </si>
  <si>
    <t>1191844781</t>
  </si>
  <si>
    <t>Osazování drobných kovových předmětů kotvených do stěny hasicího přístroje</t>
  </si>
  <si>
    <t>https://podminky.urs.cz/item/CS_URS_2024_01/953943211</t>
  </si>
  <si>
    <t>16</t>
  </si>
  <si>
    <t>44932114</t>
  </si>
  <si>
    <t>přístroj hasicí ruční práškový PG 6 LE</t>
  </si>
  <si>
    <t>1707528254</t>
  </si>
  <si>
    <t>P</t>
  </si>
  <si>
    <t>Poznámka k položce:_x000d_
Přenosný hasící přístroj práškový s hasící schopností 21 A zavěšený na stěnu._x000d_
Umístění: Místnost 2.30, 3.30, 4.30, 5.30, 6.30, 7.30 vždy 1x_x000d_
Místnost 2.34, 3.34, 4.34, 5.34, 6.34, 7.34 vždy 1x</t>
  </si>
  <si>
    <t xml:space="preserve">"ost13"  12</t>
  </si>
  <si>
    <t>165</t>
  </si>
  <si>
    <t>953993311</t>
  </si>
  <si>
    <t>Osazení bezpečnostní, orientační nebo informační tabulky samolepicí</t>
  </si>
  <si>
    <t>1793121676</t>
  </si>
  <si>
    <t>https://podminky.urs.cz/item/CS_URS_2024_01/953993311</t>
  </si>
  <si>
    <t>166</t>
  </si>
  <si>
    <t>735345</t>
  </si>
  <si>
    <t>tabulka bezpečnostní fotoluminiscenční 200x87mm samolepící</t>
  </si>
  <si>
    <t>1002647204</t>
  </si>
  <si>
    <t>Poznámka k položce:_x000d_
počet a druh tabulek upraven podle skutečnosti, štítek u protipožárních ucpávek v ceně ucpávkz</t>
  </si>
  <si>
    <t>17</t>
  </si>
  <si>
    <t>962031011</t>
  </si>
  <si>
    <t>Bourání příček nebo přizdívek z cihel děrovaných tl do 100 mm</t>
  </si>
  <si>
    <t>17129879</t>
  </si>
  <si>
    <t>Bourání příček nebo přizdívek z cihel děrovaných, tl. do 100 mm</t>
  </si>
  <si>
    <t>https://podminky.urs.cz/item/CS_URS_2024_01/962031011</t>
  </si>
  <si>
    <t>"tl. 50mm"</t>
  </si>
  <si>
    <t xml:space="preserve">"30"  0,6*2,62*6</t>
  </si>
  <si>
    <t xml:space="preserve">"31"  0,6*2,62*6</t>
  </si>
  <si>
    <t xml:space="preserve">"33"  0,6*2,62*6</t>
  </si>
  <si>
    <t xml:space="preserve">"34"  0,6*2,62*6</t>
  </si>
  <si>
    <t>"tl. 100mm"</t>
  </si>
  <si>
    <t xml:space="preserve">"31"  3,6*2,62*6</t>
  </si>
  <si>
    <t xml:space="preserve">"34"  (2*2-0,4)*2,62*6</t>
  </si>
  <si>
    <t>18</t>
  </si>
  <si>
    <t>962031013</t>
  </si>
  <si>
    <t>Bourání příček nebo přizdívek z cihel děrovaných tl přes 100 do 150 mm</t>
  </si>
  <si>
    <t>-973344255</t>
  </si>
  <si>
    <t>Bourání příček nebo přizdívek z cihel děrovaných, tl. přes 100 do 150 mm</t>
  </si>
  <si>
    <t>https://podminky.urs.cz/item/CS_URS_2024_01/962031013</t>
  </si>
  <si>
    <t xml:space="preserve">"32"  (3,6*2,62+1,05*2,1+2,75*0,15)*6</t>
  </si>
  <si>
    <t>19</t>
  </si>
  <si>
    <t>962051114</t>
  </si>
  <si>
    <t>Bourání příček ze ŽB tl do 50 mm</t>
  </si>
  <si>
    <t>-917540841</t>
  </si>
  <si>
    <t>Bourání příček železobetonových tloušťky do 50 mm</t>
  </si>
  <si>
    <t>https://podminky.urs.cz/item/CS_URS_2024_01/962051114</t>
  </si>
  <si>
    <t xml:space="preserve">"33"  0,4*2,62*6</t>
  </si>
  <si>
    <t>20</t>
  </si>
  <si>
    <t>965042141</t>
  </si>
  <si>
    <t>Bourání podkladů pod dlažby nebo mazanin betonových nebo z litého asfaltu tl do 100 mm pl přes 4 m2</t>
  </si>
  <si>
    <t>m3</t>
  </si>
  <si>
    <t>-413319460</t>
  </si>
  <si>
    <t>Bourání mazanin betonových nebo z litého asfaltu tl. do 100 mm, plochy přes 4 m2</t>
  </si>
  <si>
    <t>https://podminky.urs.cz/item/CS_URS_2024_01/965042141</t>
  </si>
  <si>
    <t>a4*0,055</t>
  </si>
  <si>
    <t>965081213</t>
  </si>
  <si>
    <t>Bourání podlah z dlaždic keramických nebo xylolitových tl do 10 mm plochy přes 1 m2</t>
  </si>
  <si>
    <t>352535488</t>
  </si>
  <si>
    <t>Bourání podlah z dlaždic bez podkladního lože nebo mazaniny, s jakoukoliv výplní spár keramických nebo xylolitových tl. do 10 mm, plochy přes 1 m2</t>
  </si>
  <si>
    <t>https://podminky.urs.cz/item/CS_URS_2024_01/965081213</t>
  </si>
  <si>
    <t>3,45*3,6*4*6</t>
  </si>
  <si>
    <t>22</t>
  </si>
  <si>
    <t>968072455</t>
  </si>
  <si>
    <t>Vybourání kovových dveřních zárubní pl do 2 m2</t>
  </si>
  <si>
    <t>952290417</t>
  </si>
  <si>
    <t>Vybourání kovových rámů oken s křídly, dveřních zárubní, vrat, stěn, ostění nebo obkladů dveřních zárubní, plochy do 2 m2</t>
  </si>
  <si>
    <t>https://podminky.urs.cz/item/CS_URS_2024_01/968072455</t>
  </si>
  <si>
    <t>0,8*1,97*9*6</t>
  </si>
  <si>
    <t>23</t>
  </si>
  <si>
    <t>978035121</t>
  </si>
  <si>
    <t>Odstranění tenkovrstvé omítky tl přes 2 mm odsekáním v rozsahu do 10%</t>
  </si>
  <si>
    <t>1134507417</t>
  </si>
  <si>
    <t>Odstranění tenkovrstvých omítek nebo štuku tloušťky přes 2 mm odsekáním, rozsahu do 10%</t>
  </si>
  <si>
    <t>https://podminky.urs.cz/item/CS_URS_2024_01/978035121</t>
  </si>
  <si>
    <t xml:space="preserve">"strop"  </t>
  </si>
  <si>
    <t>3,45*3,6*7*6</t>
  </si>
  <si>
    <t>Mezisoučet</t>
  </si>
  <si>
    <t>"stěny"</t>
  </si>
  <si>
    <t xml:space="preserve">"28"  ((3,45+3,6)*2*2,62-0,8*1,97*2-2,1*1,6)*6</t>
  </si>
  <si>
    <t xml:space="preserve">"29"  ((3,45+3,6)*2*2,62-0,8*1,97*2-2,1*1,6)*6</t>
  </si>
  <si>
    <t xml:space="preserve">"30"  ((3,45*2+3,6-0,6)*2,62-0,8*1,97*2-2,1*1,6)*6</t>
  </si>
  <si>
    <t xml:space="preserve">"33"  (((3,45+3,6)*2-0,4-0,6)*2,62-0,8*1,97-2,1*1,6)*6</t>
  </si>
  <si>
    <t xml:space="preserve">"34"  ((3,45*2+1,7)*2,62-0,8*1,97*2-2,1*1,6)*6</t>
  </si>
  <si>
    <t xml:space="preserve">"35"  ((1,7+3,45+1,7+2,03+0,56)*2,62-0,8*1,97*3-2,1*1,6)*6</t>
  </si>
  <si>
    <t xml:space="preserve">"36"  ((3,45+3,6)*2*2,62-0,8*1,97-2,1*1,6)*6</t>
  </si>
  <si>
    <t>24</t>
  </si>
  <si>
    <t>978059541</t>
  </si>
  <si>
    <t>Odsekání a odebrání obkladů stěn z vnitřních obkládaček plochy přes 1 m2</t>
  </si>
  <si>
    <t>223184044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</si>
  <si>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</si>
  <si>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</si>
  <si>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"sokl podlah keramických"</t>
  </si>
  <si>
    <t xml:space="preserve">"28-30"  ((3,45+3,6)*2*3-0,8*6)*6*0,15</t>
  </si>
  <si>
    <t xml:space="preserve">"31"  (3,35*2+3,6-0,8)*0,15*6</t>
  </si>
  <si>
    <t xml:space="preserve">"32-33"  ((3,35+3,6)*2-0,8*2)*6*0,15</t>
  </si>
  <si>
    <t xml:space="preserve">"34"  ((3,6+3,45)*2-0,8*3-2-1,6)*0,15*6</t>
  </si>
  <si>
    <t xml:space="preserve">"35"  ((3,6+3,45)*2-0,8)*0,15*6</t>
  </si>
  <si>
    <t>25</t>
  </si>
  <si>
    <t>985131411</t>
  </si>
  <si>
    <t>Očištění ploch stěn, rubu kleneb a podlah stlačeným vzduchem</t>
  </si>
  <si>
    <t>-2133739189</t>
  </si>
  <si>
    <t>Očištění ploch stěn, rubu kleneb a podlah vysušení stlačeným vzduchem</t>
  </si>
  <si>
    <t>https://podminky.urs.cz/item/CS_URS_2024_01/985131411</t>
  </si>
  <si>
    <t>997</t>
  </si>
  <si>
    <t>Přesun sutě</t>
  </si>
  <si>
    <t>26</t>
  </si>
  <si>
    <t>997013117</t>
  </si>
  <si>
    <t>Vnitrostaveništní doprava suti a vybouraných hmot pro budovy v přes 21 do 24 m</t>
  </si>
  <si>
    <t>t</t>
  </si>
  <si>
    <t>266160795</t>
  </si>
  <si>
    <t>Vnitrostaveništní doprava suti a vybouraných hmot vodorovně do 50 m s naložením základní pro budovy a haly výšky přes 21 do 24 m</t>
  </si>
  <si>
    <t>https://podminky.urs.cz/item/CS_URS_2024_01/997013117</t>
  </si>
  <si>
    <t>27</t>
  </si>
  <si>
    <t>997013501</t>
  </si>
  <si>
    <t>Odvoz suti a vybouraných hmot na skládku nebo meziskládku do 1 km se složením</t>
  </si>
  <si>
    <t>279431465</t>
  </si>
  <si>
    <t>Odvoz suti a vybouraných hmot na skládku nebo meziskládku se složením, na vzdálenost do 1 km</t>
  </si>
  <si>
    <t>https://podminky.urs.cz/item/CS_URS_2024_01/997013501</t>
  </si>
  <si>
    <t>28</t>
  </si>
  <si>
    <t>997013509</t>
  </si>
  <si>
    <t>Příplatek k odvozu suti a vybouraných hmot na skládku ZKD 1 km přes 1 km</t>
  </si>
  <si>
    <t>-273205373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</si>
  <si>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</si>
  <si>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</si>
  <si>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86,795*14 'Přepočtené koeficientem množství</t>
  </si>
  <si>
    <t>29</t>
  </si>
  <si>
    <t>997013631</t>
  </si>
  <si>
    <t>Poplatek za uložení na skládce (skládkovné) stavebního odpadu směsného kód odpadu 17 09 04</t>
  </si>
  <si>
    <t>2133618423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</si>
  <si>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</si>
  <si>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</si>
  <si>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</si>
  <si>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</si>
  <si>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30</t>
  </si>
  <si>
    <t>998014022</t>
  </si>
  <si>
    <t>Přesun hmot pro budovy vícepodlažní v přes 18 do 52 m z betonových dílců s nezděným pláštěm</t>
  </si>
  <si>
    <t>-1371946373</t>
  </si>
  <si>
    <t>Přesun hmot pro budovy a haly občanské výstavby, bydlení, výrobu a služby s nosnou svislou konstrukcí montovanou z dílců betonových plošných nebo tyčových s jakýmkoliv obvodovým pláštěm kromě vyzdívaného, i bez pláště vodorovná dopravní vzdálenost do 100 m, pro budovy a haly vícepodlažní, výšky přes 18 do 52 m</t>
  </si>
  <si>
    <t>https://podminky.urs.cz/item/CS_URS_2024_01/998014022</t>
  </si>
  <si>
    <t>PSV</t>
  </si>
  <si>
    <t>Práce a dodávky PSV</t>
  </si>
  <si>
    <t>725</t>
  </si>
  <si>
    <t>Zdravotechnika - zařizovací předměty</t>
  </si>
  <si>
    <t>31</t>
  </si>
  <si>
    <t>72524491</t>
  </si>
  <si>
    <t>Rohová tyč pro sprchový závěs TP08, tvar L 90x90cm, pr 25mm, vč závěsu, bílý komaxit</t>
  </si>
  <si>
    <t>soubor</t>
  </si>
  <si>
    <t>-808734567</t>
  </si>
  <si>
    <t>Poznámka k položce:_x000d_
Rohová tyč pro sprchový závěs 900 x 900 mm_x000d_
Kovová tyč ve tvaru "L" velikost 900 x 900 mm, průměr trubky 25 mm, s krytkami, včetně sprchového závěsu_x000d_
Výška umístění 2 200 mm od podlahy_x000d_
Barva: Bílá komaxitová_x000d_
Umístění: nad sprchovým koutem v místnosti 3.32 a 4.32_x000d_
Detailní výkres: D.1.1.C.2.02</t>
  </si>
  <si>
    <t>32</t>
  </si>
  <si>
    <t>72524492</t>
  </si>
  <si>
    <t>Tyč rovná pro sprchový závěs OST1, dl 90cm, pr 20mm, vč závěsu, bílý komaxit</t>
  </si>
  <si>
    <t>213753628</t>
  </si>
  <si>
    <t xml:space="preserve"> Tyč rovná pro sprchový závěs OST1, dl 90cm, pr 20mm, vč závěsu, bílý komaxit</t>
  </si>
  <si>
    <t>Poznámka k položce:_x000d_
Rovná tyč pro sprchový závěs dl. 900 mm_x000d_
Kovová rozpěrná tyč rovná o délce 900 mm (nastavitelná délka min. ± 20 mm)_x000d_
průměr trubky 20 mm, s krytkami, včetně sprchového závěsu_x000d_
Výška umístění min. 1 900 mm od podlahy sprchové vaničky_x000d_
Barva: Bílá komaxitová_x000d_
Umístění: Místnosti 2.34, 3.34, 4.34, 5.34, 6.34, 7.34_x000d_
Detailní výkres: D.1.1.C.3.02</t>
  </si>
  <si>
    <t>33</t>
  </si>
  <si>
    <t>725291652</t>
  </si>
  <si>
    <t>Montáž dávkovače tekutého mýdla</t>
  </si>
  <si>
    <t>1206579283</t>
  </si>
  <si>
    <t>Montáž doplňků zařízení koupelen a záchodů dávkovače tekutého mýdla</t>
  </si>
  <si>
    <t>https://podminky.urs.cz/item/CS_URS_2024_01/725291652</t>
  </si>
  <si>
    <t xml:space="preserve">"ost02"  35</t>
  </si>
  <si>
    <t>34</t>
  </si>
  <si>
    <t>5543109</t>
  </si>
  <si>
    <t>dávkovač tekutého mýdla bílý 0,4L</t>
  </si>
  <si>
    <t>-709867512</t>
  </si>
  <si>
    <t>Poznámka k položce:_x000d_
Dávkovač tekutého mýdla z vysoce kvalitního plastu ABS, okénko pro kontrolu zásoby mýdla, zásobník náplně 400 ml, uzamykatelný na klíček_x000d_
Výška umístění 1 100 mm osa nad podlahou_x000d_
Barva: Bílá_x000d_
Umístění: Místnosti 3.33, 4.33, 5.33, 6.33, 7.33_x000d_
Místnosti 2.35, 3.35, 4.35, 5.35, 6.35, 7.35</t>
  </si>
  <si>
    <t>35</t>
  </si>
  <si>
    <t>725291653</t>
  </si>
  <si>
    <t>Montáž zásobníku toaletních papírů</t>
  </si>
  <si>
    <t>-1104935766</t>
  </si>
  <si>
    <t>Montáž doplňků zařízení koupelen a záchodů zásobníku toaletních papírů</t>
  </si>
  <si>
    <t>https://podminky.urs.cz/item/CS_URS_2024_01/725291653</t>
  </si>
  <si>
    <t xml:space="preserve">"ost05"  35</t>
  </si>
  <si>
    <t>36</t>
  </si>
  <si>
    <t>55431093</t>
  </si>
  <si>
    <t>zásobník toaletních papírů komaxit bílý D 220mm</t>
  </si>
  <si>
    <t>1240014219</t>
  </si>
  <si>
    <t>Poznámka k položce:_x000d_
Zásobník na toaletní papír z vysoce kvalitního plastu ABS, okénko pro_x000d_
kontrolu množství toaletního papíru v zásobníku, průměr role max. 200 mm, uzamykatelný na klíček._x000d_
Výška umístění 800 mm osa nad podlahou_x000d_
Barva: Bílá_x000d_
Umístění: Místnosti 3.33, 4.33, 5.33, 6.33, 7.33_x000d_
Místnosti 2.36, 3.36, 4.36, 5.36, 6.36, 7.36</t>
  </si>
  <si>
    <t>37</t>
  </si>
  <si>
    <t>725291654</t>
  </si>
  <si>
    <t>Montáž zásobníku papírových ručníků</t>
  </si>
  <si>
    <t>260744649</t>
  </si>
  <si>
    <t>Montáž doplňků zařízení koupelen a záchodů zásobníku papírových ručníků</t>
  </si>
  <si>
    <t>https://podminky.urs.cz/item/CS_URS_2024_01/725291654</t>
  </si>
  <si>
    <t xml:space="preserve">"ost03"  11</t>
  </si>
  <si>
    <t>38</t>
  </si>
  <si>
    <t>55431086</t>
  </si>
  <si>
    <t>zásobník papírových ručníků skládaných komaxit bílý</t>
  </si>
  <si>
    <t>-555344372</t>
  </si>
  <si>
    <t>Poznámka k položce:_x000d_
Zásobník na papírové ručníky_x000d_
Zásobník na jednotlivě skládané papírové ručníky z vysoce kvalitního plastu_x000d_
ABS, okénko pro kontrolu zásoby ručníků, zásobník na 500 ks, uzamykatelný_x000d_
na klíček_x000d_
Výška umístění 1 400 mm osa nad podlahou_x000d_
Barva: Bílá_x000d_
Umístění: Místnosti 3.33, 4.33, 5.33, 6.33, 7.33_x000d_
Místnosti 2.35, 3.35, 4.35, 5.35, 6.35, 7.35</t>
  </si>
  <si>
    <t xml:space="preserve">"ost03"   11</t>
  </si>
  <si>
    <t>39</t>
  </si>
  <si>
    <t>725291665</t>
  </si>
  <si>
    <t>Montáž police</t>
  </si>
  <si>
    <t>494377749</t>
  </si>
  <si>
    <t>Montáž doplňků zařízení koupelen a záchodů police</t>
  </si>
  <si>
    <t>https://podminky.urs.cz/item/CS_URS_2024_01/725291665</t>
  </si>
  <si>
    <t>Poznámka k položce:_x000d_
věšák na oděvy</t>
  </si>
  <si>
    <t xml:space="preserve">"ost 10"  5</t>
  </si>
  <si>
    <t>40</t>
  </si>
  <si>
    <t>55701</t>
  </si>
  <si>
    <t>Věšák na oděvy ozn ost10, 4x háček</t>
  </si>
  <si>
    <t>1932885486</t>
  </si>
  <si>
    <t xml:space="preserve"> Věšák na oděvy ozn ost10, 4x háček</t>
  </si>
  <si>
    <t>Poznámka k položce:_x000d_
Kovový věšák na oděvy, upevnitelný na stěnu vruty, 4 háčky_x000d_
Výška umístění cca 1 800 mm od podlahy_x000d_
Materiál, barva: Nerez nebo hliník, bez povrchové úpravy_x000d_
Umístění: Místnosti 3.33, 4.33, 5.33, 6.33, 7.33_x000d_
Detailní výkres: D.1.1.C.2.03</t>
  </si>
  <si>
    <t>41</t>
  </si>
  <si>
    <t>725291666</t>
  </si>
  <si>
    <t>Montáž háčku</t>
  </si>
  <si>
    <t>2031972801</t>
  </si>
  <si>
    <t>Montáž doplňků zařízení koupelen a záchodů háčku</t>
  </si>
  <si>
    <t>https://podminky.urs.cz/item/CS_URS_2024_01/725291666</t>
  </si>
  <si>
    <t xml:space="preserve">"ost09"  36</t>
  </si>
  <si>
    <t>42</t>
  </si>
  <si>
    <t>554411</t>
  </si>
  <si>
    <t>Nerezový dvojháček, lesklý</t>
  </si>
  <si>
    <t>341825747</t>
  </si>
  <si>
    <t>Poznámka k položce:_x000d_
Kovový věšáček, upevnitelný na stěnu vruty, 2 háčky_x000d_
Výška umístění cca 1 600 mm od podlahy sprchové vaničky_x000d_
Materiál, barva: Nerezový kov, bez povrchové úpravy_x000d_
Umístění: Místnosti 2.34, 3.34, 4.34, 5.34, 6.34, 7.34_x000d_
Detailní výkres: D.1.1.C.3.02</t>
  </si>
  <si>
    <t xml:space="preserve">"ost09"  36,000</t>
  </si>
  <si>
    <t>43</t>
  </si>
  <si>
    <t>725310</t>
  </si>
  <si>
    <t>koš odpadkový drátěný závěsný AL 47l D+M</t>
  </si>
  <si>
    <t>-1301174278</t>
  </si>
  <si>
    <t>koš odpadkový drátěný závěsný AL 47l</t>
  </si>
  <si>
    <t>Poznámka k položce:_x000d_
Koš na papírové ručníky_x000d_
Koš na papírové ručníky drátěný hliníkový, objem 47 l, vybavený úchyty_x000d_
umožňující upevnění na stěnu. Koš musí být vhodný pro použití jednorázových_x000d_
sáčků na odpady._x000d_
Barva: Bílá_x000d_
Umístění: Místnosti 2.35, 3.35, 4.35, 5.35, 6.35, 7.35</t>
  </si>
  <si>
    <t xml:space="preserve">"ost04"  6</t>
  </si>
  <si>
    <t>44</t>
  </si>
  <si>
    <t>725291664</t>
  </si>
  <si>
    <t>Montáž štětky závěsné</t>
  </si>
  <si>
    <t>-2107961758</t>
  </si>
  <si>
    <t>Montáž doplňků zařízení koupelen a záchodů štětky závěsné</t>
  </si>
  <si>
    <t>https://podminky.urs.cz/item/CS_URS_2024_01/725291664</t>
  </si>
  <si>
    <t xml:space="preserve">"ost06"  35,000</t>
  </si>
  <si>
    <t>45</t>
  </si>
  <si>
    <t>55779012</t>
  </si>
  <si>
    <t>štětka na WC závěsná nebo na podlahu kartáč nylon nerezové záchytné pouzdro lesk</t>
  </si>
  <si>
    <t>-1810006893</t>
  </si>
  <si>
    <t>Poznámka k položce:_x000d_
WC souprava kovová závěsná na stěnu bez krytky, s karamickou miskou na_x000d_
WC štětku + WC štětka s výměnnou koncovkou z kvalitního plastu_x000d_
Výška umístění 150 mm nad podlahou_x000d_
Barva: Nerez / bílá_x000d_
Umístění: Místnosti 3.33, 4.33, 5.33, 6.33, 7.33_x000d_
Místnosti 2.36, 3.36, 4.36, 5.36, 6.36, 7.36</t>
  </si>
  <si>
    <t>47</t>
  </si>
  <si>
    <t>725291668</t>
  </si>
  <si>
    <t>Montáž madla invalidního rovného</t>
  </si>
  <si>
    <t>127784244</t>
  </si>
  <si>
    <t>Montáž doplňků zařízení koupelen a záchodů madla invalidního rovného</t>
  </si>
  <si>
    <t>https://podminky.urs.cz/item/CS_URS_2024_01/725291668</t>
  </si>
  <si>
    <t xml:space="preserve">"tp01"  2</t>
  </si>
  <si>
    <t xml:space="preserve">"tp05"  4</t>
  </si>
  <si>
    <t>48</t>
  </si>
  <si>
    <t>55147054</t>
  </si>
  <si>
    <t>madlo invalidní rovné bílé 700mm</t>
  </si>
  <si>
    <t>-1121077207</t>
  </si>
  <si>
    <t>Poznámka k položce:_x000d_
Kovové rovné madlo dl. 700 mm, průměr trubky 32 mm, s krytkami_x000d_
Výška umístění na dveře 800 - 900 mm od podlahy_x000d_
Barva: Bílá komaxitová_x000d_
Umístění: Na dveře do místností 3.32 a 4.32_x000d_
Detailní výkres: D.1.1.C.2.02</t>
  </si>
  <si>
    <t>49</t>
  </si>
  <si>
    <t>55147050</t>
  </si>
  <si>
    <t>madlo invalidní rovné bílé 300mm</t>
  </si>
  <si>
    <t>1972095089</t>
  </si>
  <si>
    <t>Poznámka k položce:_x000d_
Madlo posuvných dveří - svislé_x000d_
Kovové pevné madlo dl. 300 mm, průměr trubky 32 mm_x000d_
Výška umístění 800 - 1 100 mm od podlahy, umístit na obě strany dveří !_x000d_
Barva: Bílá komaxitová_x000d_
Umístění: posuvné dveře místností 3.33 a 4.33_x000d_
Detailní výkres: D.1.1.C.2.02</t>
  </si>
  <si>
    <t>50</t>
  </si>
  <si>
    <t>725291674</t>
  </si>
  <si>
    <t>Montáž madla umyvadlového</t>
  </si>
  <si>
    <t>278686826</t>
  </si>
  <si>
    <t>Montáž doplňků zařízení koupelen a záchodů madla umyvadlového</t>
  </si>
  <si>
    <t>https://podminky.urs.cz/item/CS_URS_2024_01/725291674</t>
  </si>
  <si>
    <t xml:space="preserve">"tp06"  2  "2 ks madla v zt</t>
  </si>
  <si>
    <t>51</t>
  </si>
  <si>
    <t>55147052</t>
  </si>
  <si>
    <t>madlo invalidní rovné bílé 500mm</t>
  </si>
  <si>
    <t>-692154232</t>
  </si>
  <si>
    <t>Poznámka k položce:_x000d_
Madlo u umyvadla a ve sprchovém koutě - svislé_x000d_
Kovové pevné madlo dl. 500 mm, průměr trubky 32 mm, s krytkami_x000d_
Výška umístění u umyvadla 800 - 1 300 mm od podlahy_x000d_
Výška umístění ve sprch. koutě 900 - 1 400 mm od podlahy_x000d_
Barva: Bílá komaxitová_x000d_
Umístění: Místnosti č. 3.33 a 4.33_x000d_
Detailní výkres: D.1.1.C.2.02</t>
  </si>
  <si>
    <t xml:space="preserve">"tp06 - 2x v zt"  2,000</t>
  </si>
  <si>
    <t>52</t>
  </si>
  <si>
    <t>725291676</t>
  </si>
  <si>
    <t>Montáž madla sprchového</t>
  </si>
  <si>
    <t>2098509508</t>
  </si>
  <si>
    <t>Montáž doplňků zařízení koupelen a záchodů madla sprchového</t>
  </si>
  <si>
    <t>https://podminky.urs.cz/item/CS_URS_2024_01/725291676</t>
  </si>
  <si>
    <t xml:space="preserve">"tp02"  2</t>
  </si>
  <si>
    <t>53</t>
  </si>
  <si>
    <t>55147053</t>
  </si>
  <si>
    <t>madlo invalidní rovné bílé 600mm</t>
  </si>
  <si>
    <t>521046287</t>
  </si>
  <si>
    <t>Poznámka k položce:_x000d_
Madlo ve sprše pevné - vodorovné_x000d_
Kovové rovné madlo dl. 600 mm, průměr trubky 32 mm, s krytkami_x000d_
Výška umístění ve sprchovém koutě 800 od podlahy_x000d_
Barva: Bílá komaxitová_x000d_
Umístění: Sprchový kout místností 3.33 a 4.33_x000d_
Detailní výkres: D.1.1.C.2.02</t>
  </si>
  <si>
    <t>54</t>
  </si>
  <si>
    <t>998725103</t>
  </si>
  <si>
    <t>Přesun hmot tonážní pro zařizovací předměty v objektech v přes 12 do 24 m</t>
  </si>
  <si>
    <t>-1581203302</t>
  </si>
  <si>
    <t>Přesun hmot pro zařizovací předměty stanovený z hmotnosti přesunovaného materiálu vodorovná dopravní vzdálenost do 50 m základní v objektech výšky přes 12 do 24 m</t>
  </si>
  <si>
    <t>https://podminky.urs.cz/item/CS_URS_2024_01/998725103</t>
  </si>
  <si>
    <t>727</t>
  </si>
  <si>
    <t>Zdravotechnika - požární ochrana</t>
  </si>
  <si>
    <t>167</t>
  </si>
  <si>
    <t>727111</t>
  </si>
  <si>
    <t xml:space="preserve">Certifikovaná požární ucpávka  stropu (minerální vata a protipožární tmel nebo nátěr) dle zprávy PBŘ a skut</t>
  </si>
  <si>
    <t>-1172692073</t>
  </si>
  <si>
    <t xml:space="preserve">Certifikovaná požární ucpávka  stropu (minerální vata a protipožární tmel nebo nátěr) dle zprávy PBŘ a skut, EI45</t>
  </si>
  <si>
    <t>168</t>
  </si>
  <si>
    <t>727112</t>
  </si>
  <si>
    <t xml:space="preserve">Certifikovaná požární ucpávka  stěny pro kabely el (minerální vata a protipožární tmel nebo nátěr) dle zprávy PBŘ a skut</t>
  </si>
  <si>
    <t>-1601869353</t>
  </si>
  <si>
    <t xml:space="preserve">Certifikovaná požární ucpávka  stěny pro kabely el (minerální vata a protipožární tmel nebo nátěr) dle zprávy PBŘ a skut, EI45</t>
  </si>
  <si>
    <t>731</t>
  </si>
  <si>
    <t>Ústřední vytápění - kotelny</t>
  </si>
  <si>
    <t>55</t>
  </si>
  <si>
    <t>7311101</t>
  </si>
  <si>
    <t>Ústřední vytápění - vypuštění systému, dmtž a zpětná mtž topných těles, obnovovací nátěr, napuštění systému, posun topných těles nebo zrušení dle pd</t>
  </si>
  <si>
    <t>kč</t>
  </si>
  <si>
    <t>656945893</t>
  </si>
  <si>
    <t>Ústřední vytápění - zahrnuje vypuštění systému, dmtž a zpětná mtž topných těles, obnovovací nátěr, napuštění systému, posun topných těles nebo zrušení dle pd</t>
  </si>
  <si>
    <t>Poznámka k položce:_x000d_
Úpravy topného systému_x000d_
Vypuštění a napuštění všech radiátorů 2x – vzhledem k plánovanému rozdělení do 2 stavebních sezón (prázdnin)_x000d_
Demontáž, nátěr a zpětná montáž u všech radiátorů 1x_x000d_
6x posun radiátoru a nosných konzolí (na WC v 6ti patrech)_x000d_
6x zrušení radiátoru, demontáž konzolí a zrušení 1 celé stoupačky (To bude vždy v původních místnostech úklidové komory v 6ti patrech)</t>
  </si>
  <si>
    <t>751</t>
  </si>
  <si>
    <t>56</t>
  </si>
  <si>
    <t>751581356</t>
  </si>
  <si>
    <t>Protipožární prostup stropem kruhového potrubí D přes 100 do 200 mm</t>
  </si>
  <si>
    <t>-1192291023</t>
  </si>
  <si>
    <t>Protipožární ochrana vzduchotechnického potrubí prostup kruhového potrubí stropem, průměru potrubí přes 100 do 200 mm</t>
  </si>
  <si>
    <t>https://podminky.urs.cz/item/CS_URS_2024_01/751581356</t>
  </si>
  <si>
    <t>Poznámka k položce:_x000d_
Těsnící manžeta VZT potrubí z PVC fólie_x000d_
Uzavřená kruhová manžeta z PVC fólie pro dotěsnění prostupu VZT potrubí Ø 160 mm na střeše objektu, včetně montáže nerezového pásku na potrubí a dotěsnění trvale pružným tmelem</t>
  </si>
  <si>
    <t>763</t>
  </si>
  <si>
    <t>Konstrukce suché výstavby</t>
  </si>
  <si>
    <t>57</t>
  </si>
  <si>
    <t>763111333</t>
  </si>
  <si>
    <t>SDK příčka tl 100 mm profil CW+UW 75 desky 1xH2 12,5 s izolací EI 30 Rw do 45 dB</t>
  </si>
  <si>
    <t>878978545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</si>
  <si>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</si>
  <si>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https://podminky.urs.cz/item/CS_URS_2024_01/763111333</t>
  </si>
  <si>
    <t xml:space="preserve">"31+32"  ((1,725+2,1)*2,62-0,7*1,97-0,8*1,97)*6</t>
  </si>
  <si>
    <t>58</t>
  </si>
  <si>
    <t>763111335</t>
  </si>
  <si>
    <t>SDK příčka tl 100 mm profil CW+UW 75 desky 1xH2 12,5 bez izolace EI do 30</t>
  </si>
  <si>
    <t>-1348921522</t>
  </si>
  <si>
    <t>Příčka ze sádrokartonových desek s nosnou konstrukcí z jednoduchých ocelových profilů UW, CW jednoduše opláštěná deskou impregnovanou H2 tl. 12,5 mm, příčka tl. 100 mm, profil 75, bez izolace, EI do 30</t>
  </si>
  <si>
    <t>https://podminky.urs.cz/item/CS_URS_2024_01/763111335</t>
  </si>
  <si>
    <t xml:space="preserve">"34"  (1+1,125)*2,62*6</t>
  </si>
  <si>
    <t>59</t>
  </si>
  <si>
    <t>763113330</t>
  </si>
  <si>
    <t>SDK příčka instalační tl 155 - 650 mm zdvojený profil CW+UW 50 desky 2xDFH2 12,5 s izolací EI 90 Rw do 54 dB</t>
  </si>
  <si>
    <t>-1724638347</t>
  </si>
  <si>
    <t>Příčka instalační ze sádrokartonových desek s nosnou konstrukcí ze zdvojených ocelových profilů UW, CW s mezerou, CW profily navzájem spojeny páskem sádry dvojitě opláštěná deskami protipožárními impregnovanými DFH2 tl. 2 x 12,5 mm EI 90, Rw do 54 dB, příčka tl. 155 - 650 mm, profil 50, s izolací</t>
  </si>
  <si>
    <t>https://podminky.urs.cz/item/CS_URS_2024_01/763113330</t>
  </si>
  <si>
    <t xml:space="preserve">"33"  1,35*2,62*6</t>
  </si>
  <si>
    <t>60</t>
  </si>
  <si>
    <t>763121422</t>
  </si>
  <si>
    <t>SDK stěna předsazená tl 62,5 mm profil CW+UW 50 deska 1xH2 12,5 bez izolace EI 15</t>
  </si>
  <si>
    <t>1162540009</t>
  </si>
  <si>
    <t>Stěna předsazená ze sádrokartonových desek s nosnou konstrukcí z ocelových profilů CW, UW jednoduše opláštěná deskou impregnovanou H2 tl. 12,5 mm bez izolace, EI 15, stěna tl. 62,5 mm, profil 50</t>
  </si>
  <si>
    <t>https://podminky.urs.cz/item/CS_URS_2024_01/763121422</t>
  </si>
  <si>
    <t xml:space="preserve">"30"  (3,6+0,6)*2,62*6</t>
  </si>
  <si>
    <t xml:space="preserve">"33"  1,7*2,62*5</t>
  </si>
  <si>
    <t xml:space="preserve">"34"  (3,6+3,6-1,7)*2,62*6</t>
  </si>
  <si>
    <t xml:space="preserve">"35"  (3,45+0,6-1,7)*2,62*6+(1,985+0,2)*2,62*6</t>
  </si>
  <si>
    <t>61</t>
  </si>
  <si>
    <t>763121590</t>
  </si>
  <si>
    <t>SDK stěna předsazená pro osazení závěsného WC tl 150 - 250 mm profil CW+UW 50 desky 2xH2 12,5 bez TI</t>
  </si>
  <si>
    <t>-1309195822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</si>
  <si>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</si>
  <si>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https://podminky.urs.cz/item/CS_URS_2024_01/763121590</t>
  </si>
  <si>
    <t xml:space="preserve">"36"  (0,9+3,6)*1,3*6</t>
  </si>
  <si>
    <t xml:space="preserve">"7.29"  3,6*2,62</t>
  </si>
  <si>
    <t>62</t>
  </si>
  <si>
    <t>763131451</t>
  </si>
  <si>
    <t>SDK podhled deska 1xH2 12,5 bez izolace dvouvrstvá spodní kce profil CD+UD</t>
  </si>
  <si>
    <t>-680030209</t>
  </si>
  <si>
    <t>Podhled ze sádrokartonových desek dvouvrstvá zavěšená spodní konstrukce z ocelových profilů CD, UD jednoduše opláštěná deskou impregnovanou H2, tl. 12,5 mm, bez izolace</t>
  </si>
  <si>
    <t>https://podminky.urs.cz/item/CS_URS_2024_01/763131451</t>
  </si>
  <si>
    <t xml:space="preserve">"31"  1,25*1,725</t>
  </si>
  <si>
    <t>63</t>
  </si>
  <si>
    <t>763164521</t>
  </si>
  <si>
    <t>SDK obklad kcí tvaru L š do 0,4 m desky 1xH2 12,5</t>
  </si>
  <si>
    <t>1355522978</t>
  </si>
  <si>
    <t>Obklad konstrukcí sádrokartonovými deskami včetně ochranných úhelníků ve tvaru L rozvinuté šíře do 0,4 m, opláštěný deskou impregnovanou H2, tl. 12,5 mm</t>
  </si>
  <si>
    <t>https://podminky.urs.cz/item/CS_URS_2024_01/763164521</t>
  </si>
  <si>
    <t xml:space="preserve">"30"  2,62*6</t>
  </si>
  <si>
    <t>64</t>
  </si>
  <si>
    <t>763164561</t>
  </si>
  <si>
    <t>SDK obklad kcí tvaru L š přes 0,8 m desky 1xH2 12,5</t>
  </si>
  <si>
    <t>825156818</t>
  </si>
  <si>
    <t>Obklad konstrukcí sádrokartonovými deskami včetně ochranných úhelníků ve tvaru L rozvinuté šíře přes 0,8 m, opláštěný deskou impregnovanou H2, tl. 12,5 mm</t>
  </si>
  <si>
    <t>https://podminky.urs.cz/item/CS_URS_2024_01/763164561</t>
  </si>
  <si>
    <t xml:space="preserve">"32"  2,62*6*1</t>
  </si>
  <si>
    <t>65</t>
  </si>
  <si>
    <t>763172347</t>
  </si>
  <si>
    <t>Montáž dvířek revizních jednoplášťových SDK kcí ostatních vel. do 0,16 m2 pro příčky a předsazené stěny</t>
  </si>
  <si>
    <t>1857863165</t>
  </si>
  <si>
    <t>Montáž dvířek pro konstrukce ze sádrokartonových desek revizních jednoplášťových pro příčky a předsazené stěny ostatních velikostí do 0,16 m2</t>
  </si>
  <si>
    <t>https://podminky.urs.cz/item/CS_URS_2024_01/763172347</t>
  </si>
  <si>
    <t xml:space="preserve">"ost14"  6</t>
  </si>
  <si>
    <t>66</t>
  </si>
  <si>
    <t>5903071</t>
  </si>
  <si>
    <t>dvířka revizní jednokřídlá s automatickým zámkem 150x200mm</t>
  </si>
  <si>
    <t>1211790158</t>
  </si>
  <si>
    <t>Poznámka k položce:_x000d_
Revizní dvířka kovová pro přístup k čistícím kusům osazeným na každémstoupacím potrubí splaškové kanalizace ve 2.NP (před zaústěním do ležatých svodů splaškové kanalizace pod stropem v 1.NP)._x000d_
Revizní dvířka budou mít uzamykatelný zámek._x000d_
Materiál, barva: Kovová - práškové lakování (bíla barva)</t>
  </si>
  <si>
    <t>67</t>
  </si>
  <si>
    <t>763172455</t>
  </si>
  <si>
    <t>Montáž dvířek revizních protipožárních SDK kcí vel. 600 x 600 mm pro podhledy</t>
  </si>
  <si>
    <t>-1089099831</t>
  </si>
  <si>
    <t>Montáž dvířek pro konstrukce ze sádrokartonových desek revizních protipožárních pro podhledy velikost (šxv) 600 x 600 mm</t>
  </si>
  <si>
    <t>https://podminky.urs.cz/item/CS_URS_2024_01/763172455</t>
  </si>
  <si>
    <t>68</t>
  </si>
  <si>
    <t>59030714</t>
  </si>
  <si>
    <t>dvířka revizní jednokřídlá s automatickým zámkem 600x600mm</t>
  </si>
  <si>
    <t>1810191825</t>
  </si>
  <si>
    <t>Poznámka k položce:_x000d_
Revizní dvířka pro SDK podhled pro přístup k ventilátoru._x000d_
Materiál, barva: Kovová + SDK dvířka</t>
  </si>
  <si>
    <t xml:space="preserve">"ost16"  1,000</t>
  </si>
  <si>
    <t>69</t>
  </si>
  <si>
    <t>763411115</t>
  </si>
  <si>
    <t>Sanitární příčky do mokrého prostředí, kompaktní desky tl 10 mm</t>
  </si>
  <si>
    <t>-886906936</t>
  </si>
  <si>
    <t>Sanitární příčky vhodné do mokrého prostředí dělící z kompaktních desek tl. 10 mm</t>
  </si>
  <si>
    <t>https://podminky.urs.cz/item/CS_URS_2024_01/763411115</t>
  </si>
  <si>
    <t xml:space="preserve">"34"  1*3*2*6</t>
  </si>
  <si>
    <t xml:space="preserve">"36"  (1,7+0,9+3,6+1,35*3-0,7*5)*6*2</t>
  </si>
  <si>
    <t>70</t>
  </si>
  <si>
    <t>763411124</t>
  </si>
  <si>
    <t>Dveře sanitárních příček, kompaktní desky tl 8 mm, š do 800 mm, v do 2000 mm</t>
  </si>
  <si>
    <t>847357118</t>
  </si>
  <si>
    <t>Sanitární příčky vhodné do mokrého prostředí dveře vnitřní do sanitárních příček šířky do 800 mm, výšky do 2 000 mm z kompaktních desek včetně nerezového kování tl. 8 mm</t>
  </si>
  <si>
    <t>https://podminky.urs.cz/item/CS_URS_2024_01/763411124</t>
  </si>
  <si>
    <t>5*6</t>
  </si>
  <si>
    <t>71</t>
  </si>
  <si>
    <t>7634112</t>
  </si>
  <si>
    <t>Obklad stěn, kompaktní desky tl 10 mm</t>
  </si>
  <si>
    <t>37906664</t>
  </si>
  <si>
    <t>Obklad stěn z kompaktních desek tl. 10 mm</t>
  </si>
  <si>
    <t xml:space="preserve">"35"  (1,985+0,2+0,56+0,4+0,56+0,1+1,55)*2,62*6</t>
  </si>
  <si>
    <t>72</t>
  </si>
  <si>
    <t>998763303</t>
  </si>
  <si>
    <t>Přesun hmot tonážní pro konstrukce montované z desek v objektech v přes 12 do 24 m</t>
  </si>
  <si>
    <t>-31728439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</si>
  <si>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12 do 24 m</t>
  </si>
  <si>
    <t>https://podminky.urs.cz/item/CS_URS_2024_01/998763303</t>
  </si>
  <si>
    <t>766</t>
  </si>
  <si>
    <t>Konstrukce truhlářské</t>
  </si>
  <si>
    <t>73</t>
  </si>
  <si>
    <t>766660001</t>
  </si>
  <si>
    <t>Montáž dveřních křídel otvíravých jednokřídlových š do 0,8 m do ocelové zárubně</t>
  </si>
  <si>
    <t>-857275482</t>
  </si>
  <si>
    <t>Montáž dveřních křídel dřevěných nebo plastových otevíravých do ocelové zárubně povrchově upravených jednokřídlových, šířky do 800 mm</t>
  </si>
  <si>
    <t>https://podminky.urs.cz/item/CS_URS_2024_01/766660001</t>
  </si>
  <si>
    <t xml:space="preserve">"d3"  6</t>
  </si>
  <si>
    <t>74</t>
  </si>
  <si>
    <t>6116207</t>
  </si>
  <si>
    <t>dveře jednokřídlé dřevotřískové povrch laminátový částečně prosklené 800x1970-2100mm</t>
  </si>
  <si>
    <t>431166215</t>
  </si>
  <si>
    <t>Poznámka k položce:_x000d_
Interiérové dřevěné dveře jednokřídlé, otočné, částečně prosklené, hladké_x000d_
Rozměr stavebního otvoru: 900 x 2 020 mm_x000d_
Jmenovitá světlost dveří: 800 x 1 970 mm_x000d_
Dveřní křídlo:_x000d_
Otočné křídlo s polodrážkou_x000d_
Dřevěný rám s polyuretanovou deskou_x000d_
Povrchová úprava: Laminátované (CPL/HPL), dekor se určí v rámci AD_x000d_
Sklo: Průsvitné, částečně průhledné, typ se určí v rámci AD_x000d_
Prosklení cca 20% plochy vertikálním pruhem_x000d_
Zárubeň:_x000d_
Ocelová obložková zárubeň falcová_x000d_
Povrchová úprava: nátěr / nástřik, barva se určí v rámci AD_x000d_
Kování:_x000d_
3x ocelový dveřní závěs, zámek mezipokojový - obyčejný klíč_x000d_
Vrchní kování klika-klika, materiál nerezový kov_x000d_
Práh: bez prahu</t>
  </si>
  <si>
    <t xml:space="preserve">"d3"  6,000</t>
  </si>
  <si>
    <t>75</t>
  </si>
  <si>
    <t>766660021</t>
  </si>
  <si>
    <t>Montáž dveřních křídel otvíravých jednokřídlových š do 0,8 m požárních do ocelové zárubně</t>
  </si>
  <si>
    <t>-1356446347</t>
  </si>
  <si>
    <t>Montáž dveřních křídel dřevěných nebo plastových otevíravých do ocelové zárubně protipožárních jednokřídlových, šířky do 800 mm</t>
  </si>
  <si>
    <t>https://podminky.urs.cz/item/CS_URS_2024_01/766660021</t>
  </si>
  <si>
    <t xml:space="preserve">"d6"  2</t>
  </si>
  <si>
    <t>76</t>
  </si>
  <si>
    <t>61162098</t>
  </si>
  <si>
    <t>dveře jednokřídlé dřevotřískové protipožární EI (EW) 30 D3 povrch laminátový plné 800x1970-2100mm</t>
  </si>
  <si>
    <t>463311360</t>
  </si>
  <si>
    <t>Poznámka k položce:_x000d_
Interiérové dřevěné dveře jednokřídlé, otočné, plné, hladké_x000d_
Rozměr stavebního otvoru: (do stávajících zárubní)_x000d_
Jmenovitá světlost dveří: 800 x 1 970 mm_x000d_
Dveřní křídlo:_x000d_
Otočné křídlo s polodrážkou_x000d_
Dřevěný rám s plnou DTD deskou_x000d_
Povrchová úprava: Laminátované (CPL/HPL), dekor se určí v rámci AD_x000d_
Zárubeň:_x000d_
Stávající ocelová zárubeň_x000d_
Kování:_x000d_
Zámek s cylindrickou vložkou, generální klíč_x000d_
Vrchní kování klika-klika, materiál nerezový kov_x000d_
Práh: bez prahu_x000d_
Požární odolnost: min. EI 30 DP3 C2</t>
  </si>
  <si>
    <t>77</t>
  </si>
  <si>
    <t>766660022</t>
  </si>
  <si>
    <t>Montáž dveřních křídel otvíravých jednokřídlových š přes 0,8 m požárních do ocelové zárubně</t>
  </si>
  <si>
    <t>1233083837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</si>
  <si>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</si>
  <si>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</si>
  <si>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 xml:space="preserve">"d7"  1</t>
  </si>
  <si>
    <t>78</t>
  </si>
  <si>
    <t>61165314</t>
  </si>
  <si>
    <t>dveře jednokřídlé dřevotřískové protipožární EI (EW) 30 D3 povrch laminátový plné 900x1970-2100mm</t>
  </si>
  <si>
    <t>-1027217334</t>
  </si>
  <si>
    <t>Poznámka k položce:_x000d_
Interiérové dřevěné dveře jednokřídlé, otočné, plné, hladké_x000d_
Rozměr stavebního otvoru: 1 000 x 2 020 mm_x000d_
Jmenovitá světlost dveří: 900 x 1 970 mm_x000d_
Dveřní křídlo:_x000d_
Otočné křídlo s polodrážkou_x000d_
Dřevěný rám s plnou DTD deskou_x000d_
Povrchová úprava: Laminátované (CPL/HPL), dekor se určí v rámci AD_x000d_
Zárubeň:_x000d_
Ocelová zárubeň falcová pro zazdění_x000d_
Povrchová úprava: nátěr / nástřik, barva se určí v rámci AD_x000d_
Kování:_x000d_
3x ocelový dveřní závěs, zámek mezipokojový - obyčejný klíč_x000d_
Vrchní kování klika-klika, materiál nerezový kov_x000d_
Práh: bez prahu_x000d_
Požární odolnost: min. EI 30 DP3 C2</t>
  </si>
  <si>
    <t>79</t>
  </si>
  <si>
    <t>766660031</t>
  </si>
  <si>
    <t>Montáž dveřních křídel otvíravých dvoukřídlových požárních do ocelové zárubně</t>
  </si>
  <si>
    <t>937195231</t>
  </si>
  <si>
    <t>Montáž dveřních křídel dřevěných nebo plastových otevíravých do ocelové zárubně protipožárních dvoukřídlových jakékoliv šířky</t>
  </si>
  <si>
    <t>https://podminky.urs.cz/item/CS_URS_2024_01/766660031</t>
  </si>
  <si>
    <t xml:space="preserve">"d8"  1</t>
  </si>
  <si>
    <t>80</t>
  </si>
  <si>
    <t>61162126</t>
  </si>
  <si>
    <t>dveře dvoukřídlé dřevotřískové protipožární EI (EW) 30 D3 povrch laminátový plné 1250x1970-2100mm</t>
  </si>
  <si>
    <t>1374939668</t>
  </si>
  <si>
    <t>Poznámka k položce:_x000d_
Interiérové dřevěné dveře dvoukřídlé asymetrické, otočné, plné, hladké_x000d_
Rozměr stavebního otvoru: (do stávajících zárubní)_x000d_
Jmenovitá světlost dveří: 800 x 1 970 mm a 450 x 1 970 mm_x000d_
Dveřní křídlo:_x000d_
Otočná křídla s polodrážkou_x000d_
Dřevěný rám s plnou DTD deskou_x000d_
Povrchová úprava: Laminátované (CPL/HPL), dekor se určí v rámci AD_x000d_
Zárubeň:_x000d_
Stávající ocelová zárubeň_x000d_
Kování:_x000d_
Zámek s cylindrickou vložkou, generální klíč_x000d_
Vrchní kování klika-klika, materiál nerezový kov_x000d_
Práh: bez prahu_x000d_
Požární odolnost: min. EI 30 DP3 C2</t>
  </si>
  <si>
    <t>81</t>
  </si>
  <si>
    <t>766660171</t>
  </si>
  <si>
    <t>Montáž dveřních křídel otvíravých jednokřídlových š do 0,8 m do obložkové zárubně</t>
  </si>
  <si>
    <t>-701695169</t>
  </si>
  <si>
    <t>Montáž dveřních křídel dřevěných nebo plastových otevíravých do obložkové zárubně povrchově upravených jednokřídlových, šířky do 800 mm</t>
  </si>
  <si>
    <t>https://podminky.urs.cz/item/CS_URS_2024_01/766660171</t>
  </si>
  <si>
    <t xml:space="preserve">"d2"  12</t>
  </si>
  <si>
    <t xml:space="preserve">"d4"  6</t>
  </si>
  <si>
    <t>82</t>
  </si>
  <si>
    <t>61162025</t>
  </si>
  <si>
    <t>dveře jednokřídlé dřevotřískové povrch fóliový plné 700x1970-2100mm</t>
  </si>
  <si>
    <t>-860703455</t>
  </si>
  <si>
    <t>Poznámka k položce:_x000d_
Interiérové dřevěné dveře jednokřídlé, otočné, plné, hladké_x000d_
Rozměr stavebního otvoru: 800 x 2 020 mm_x000d_
Jmenovitá světlost dveří: 700 x 1 970 mm_x000d_
Dveřní křídlo:_x000d_
Otočné křídlo s polodrážkou_x000d_
Dřevěný rám s odlehčenou DTD deskou_x000d_
Povrchová úprava: Laminátované (CPL/HPL), dekor se určí v rámci AD_x000d_
Zárubeň:_x000d_
Dřevěná obložková zárubeň falcová (DTD)_x000d_
Povrchová úprava: Laminátované (CPL/HPL), dekor se určí v rámci AD_x000d_
Kování:_x000d_
3x ocelový dveřní závěs, zámek s cylindrickou vložkou, generální klíč_x000d_
Vrchní kování klika-klika, materiál nerezový kov_x000d_
Práh: bez prahu, ventilační mezera 10 mm pod dveřmi !</t>
  </si>
  <si>
    <t>83</t>
  </si>
  <si>
    <t>61162092</t>
  </si>
  <si>
    <t>-205994226</t>
  </si>
  <si>
    <t>Poznámka k položce:_x000d_
Interiérové dřevěné dveře jednokřídlé, otočné, částečně prosklené, hladké_x000d_
Rozměr stavebního otvoru: 900 x 2 020 mm_x000d_
Jmenovitá světlost dveří: 800 x 1 970 mm_x000d_
Dveřní křídlo:_x000d_
Otočné křídlo s polodrážkou_x000d_
Dřevěný rám s odlehčenou DTD deskou_x000d_
Povrchová úprava: Laminátované (CPL/HPL), dekor se určí v rámci AD_x000d_
Sklo: Průsvitné, částečně průhledné, typ se určí v rámci AD_x000d_
Prosklení cca 20% plochy vertikálním pruhem_x000d_
Zárubeň:_x000d_
Dřevěná obložková zárubeň falcová (DTD)_x000d_
Povrchová úprava: Laminátované (CPL/HPL), dekor se určí v rámci AD_x000d_
Kování:_x000d_
3x ocelový dveřní závěs, zámek mezipokojový - obyčejný klíč_x000d_
Vrchní kování klika-klika, materiál nerezový kov_x000d_
Práh: bez prahu</t>
  </si>
  <si>
    <t>84</t>
  </si>
  <si>
    <t>766660181</t>
  </si>
  <si>
    <t>Montáž dveřních křídel otvíravých jednokřídlových š do 0,8 m požárních do obložkové zárubně</t>
  </si>
  <si>
    <t>-1020938495</t>
  </si>
  <si>
    <t>Montáž dveřních křídel dřevěných nebo plastových otevíravých do obložkové zárubně protipožárních jednokřídlových, šířky do 800 mm</t>
  </si>
  <si>
    <t>https://podminky.urs.cz/item/CS_URS_2024_01/766660181</t>
  </si>
  <si>
    <t xml:space="preserve">"d1"  24+2 </t>
  </si>
  <si>
    <t>85</t>
  </si>
  <si>
    <t>6116209</t>
  </si>
  <si>
    <t>dveře jednokřídlé ozn D1 dřevotřískové protipožární EI (EW) 30 D3 povrch laminátový část prosklené 800x1970-2100mm</t>
  </si>
  <si>
    <t>-1602280472</t>
  </si>
  <si>
    <t xml:space="preserve"> dveře jednokřídlé dřevotřískové protipožární EI (EW) 30 D3 povrch laminátový část prosklené 800x1970-2100mm</t>
  </si>
  <si>
    <t>Poznámka k položce:_x000d_
Interiérové dřevěné dveře jednokřídlé, otočné, částečně prosklené, hladké_x000d_
Rozměr stavebního otvoru: 900 x 2 020 mm_x000d_
Jmenovitá světlost dveří: 800 x 1 970 mm_x000d_
Dveřní křídlo:_x000d_
Otočné křídlo s polodrážkou_x000d_
Dřevěný rám s plnou DTD deskou_x000d_
Povrchová úprava: Laminátované (CPL/HPL), dekor se určí v rámci AD_x000d_
Sklo: Průsvitné, částečně průhledné, typ se určí v rámci AD_x000d_
Prosklení cca 30% plochy vertikálním pruhem_x000d_
Na sklo, nebo pevnou část křídla umístit piktogramy znázorňující účel místnosti_x000d_
Zárubeň:_x000d_
Protipožární obložková zárubeň s těsněním falcová_x000d_
Dodána bude v kompletu s protipožárními dveřmi jako požární uzávěr_x000d_
Povrchová úprava: Laminátované (CPL/HPL), dekor se určí v rámci AD_x000d_
Kování:_x000d_
3x ocelový dveřní závěs, zámek s cylindrickou vložkou, generální klíč_x000d_
Vrchní kování klika-klika, materiál nerezový kov_x000d_
Práh: bez prahu_x000d_
Požární odolnost: min. EI 30 DP3 C2</t>
  </si>
  <si>
    <t>86</t>
  </si>
  <si>
    <t>766660352</t>
  </si>
  <si>
    <t>Montáž posuvných dveří jednokřídlových průchozí v do 2,5 m a š přes 800 do 1200 mm do pojezdu na stěnu</t>
  </si>
  <si>
    <t>1920871015</t>
  </si>
  <si>
    <t>Montáž dveřních křídel dřevěných nebo plastových posuvných dveří do pojezdu na stěnu výšky do 2,5 m jednokřídlových, průchozí šířky přes 800 do 1200 mm</t>
  </si>
  <si>
    <t>https://podminky.urs.cz/item/CS_URS_2024_01/766660352</t>
  </si>
  <si>
    <t xml:space="preserve">"d5"  2</t>
  </si>
  <si>
    <t>87</t>
  </si>
  <si>
    <t>6116206</t>
  </si>
  <si>
    <t>dveře jednokřídlé dřevotřískové povrch laminátový částečně prosklené 900x1970-2100mm</t>
  </si>
  <si>
    <t>-257832636</t>
  </si>
  <si>
    <t>dveře jednokřídlé dřevotřískové povrch laminátový částečně prosklené 900x1970-2100mm vč pojezdů na stěnu</t>
  </si>
  <si>
    <t>Poznámka k položce:_x000d_
Interiérové dřevěné dveře jednokřídlé, posuvné na stěnu, částečně prosklené,_x000d_
hladké_x000d_
Rozměr stavebního otvoru: 1 000 x 2 020 mm_x000d_
Jmenovitá světlost dveří: 900 x 1 970 mm_x000d_
Dveřní křídlo:_x000d_
Posuvné bez polodrážky_x000d_
Dřevěný rám s odlehčenou DTD deskou_x000d_
Povrchová úprava: Laminátované (CPL/HPL), dekor se určí v rámci AD_x000d_
Sklo: Průsvitné, neprůhledné, typ se určí v rámci AD_x000d_
Prosklení cca 20% plochy vertikálním pruhem_x000d_
Bezbariérové úpravy: Osazení svislého pevného madla dl. 300 mm, výškové_x000d_
umístění 800 - 1 100 mm, výrobek TP05_x000d_
Dveře budou do výšky 400 mm nad podlahou plné !_x000d_
Zárubeň:_x000d_
Dřevěná obložková zárubeň falcová pro posuvné dveře (DTD)_x000d_
Povrchová úprava: Laminátované (CPL/HPL), dekor se určí v rámci AD_x000d_
Kování:_x000d_
horní posuvné lišty, WC zámek s možností nouzového otevření_x000d_
Vrchní kování: svislé madlo, barva bílá_x000d_
Práh: bez prahu, ventilační mezera 10 mm pod dveřmi !</t>
  </si>
  <si>
    <t xml:space="preserve">"d5"  2,000</t>
  </si>
  <si>
    <t>88</t>
  </si>
  <si>
    <t>766660716</t>
  </si>
  <si>
    <t>Montáž samozavírače na dřevěnou zárubeň a dveřní křídlo</t>
  </si>
  <si>
    <t>438344167</t>
  </si>
  <si>
    <t>Montáž dveřních doplňků samozavírače na zárubeň dřevěnou</t>
  </si>
  <si>
    <t>https://podminky.urs.cz/item/CS_URS_2024_01/766660716</t>
  </si>
  <si>
    <t>89</t>
  </si>
  <si>
    <t>5491725</t>
  </si>
  <si>
    <t>samozavírač dveří hydraulický požární</t>
  </si>
  <si>
    <t>1400944463</t>
  </si>
  <si>
    <t>samozavírač dveří hydraulický</t>
  </si>
  <si>
    <t>90</t>
  </si>
  <si>
    <t>766660717</t>
  </si>
  <si>
    <t>Montáž samozavírače na ocelovou zárubeň a dveřní křídlo</t>
  </si>
  <si>
    <t>-309986153</t>
  </si>
  <si>
    <t>Montáž dveřních doplňků samozavírače na zárubeň ocelovou</t>
  </si>
  <si>
    <t>https://podminky.urs.cz/item/CS_URS_2024_01/766660717</t>
  </si>
  <si>
    <t>91</t>
  </si>
  <si>
    <t>766663916</t>
  </si>
  <si>
    <t>Oprava dveřních křídel z tvrdého dřeva - seříznutí křídla</t>
  </si>
  <si>
    <t>444136001</t>
  </si>
  <si>
    <t>Oprava dveřních křídel dřevěných ruční seříznutí dveřních křídel z tvrdého dřeva</t>
  </si>
  <si>
    <t>https://podminky.urs.cz/item/CS_URS_2024_01/766663916</t>
  </si>
  <si>
    <t xml:space="preserve">"d2"  6</t>
  </si>
  <si>
    <t>92</t>
  </si>
  <si>
    <t>766682111</t>
  </si>
  <si>
    <t>Montáž zárubní obložkových pro dveře jednokřídlové tl stěny do 170 mm</t>
  </si>
  <si>
    <t>-487484874</t>
  </si>
  <si>
    <t>Montáž zárubní dřevěných nebo plastových obložkových, pro dveře jednokřídlové, tloušťky stěny do 170 mm</t>
  </si>
  <si>
    <t>https://podminky.urs.cz/item/CS_URS_2024_01/766682111</t>
  </si>
  <si>
    <t>12+6+2</t>
  </si>
  <si>
    <t>93</t>
  </si>
  <si>
    <t>61182307</t>
  </si>
  <si>
    <t>zárubeň jednokřídlá obložková s laminátovým povrchem tl stěny 60-150mm rozměru 600-1100/1970, 2100mm</t>
  </si>
  <si>
    <t>1268984085</t>
  </si>
  <si>
    <t>Poznámka k položce:_x000d_
z toho 2x pro posuvné dveře vel. 900x1970mm</t>
  </si>
  <si>
    <t>94</t>
  </si>
  <si>
    <t>766682211</t>
  </si>
  <si>
    <t>Montáž zárubní obložkových protipožárních pro dveře jednokřídlové tl stěny do 170 mm</t>
  </si>
  <si>
    <t>528798489</t>
  </si>
  <si>
    <t>Montáž zárubní dřevěných nebo plastových obložkových protipožárních, pro dveře jednokřídlové, tloušťky stěny do 170 mm</t>
  </si>
  <si>
    <t>https://podminky.urs.cz/item/CS_URS_2024_01/766682211</t>
  </si>
  <si>
    <t>95</t>
  </si>
  <si>
    <t>61182318</t>
  </si>
  <si>
    <t>zárubeň jednokřídlá obložková s laminátovým povrchem a protipožární úpravou tl stěny 60-150mm rozměru 600-1100/1970, 2100mm</t>
  </si>
  <si>
    <t>-218892502</t>
  </si>
  <si>
    <t>96</t>
  </si>
  <si>
    <t>766691914</t>
  </si>
  <si>
    <t>Vyvěšení nebo zavěšení dřevěných křídel dveří pl do 2 m2</t>
  </si>
  <si>
    <t>-1271003131</t>
  </si>
  <si>
    <t>Ostatní práce vyvěšení nebo zavěšení křídel dřevěných dveřních, plochy do 2 m2</t>
  </si>
  <si>
    <t>https://podminky.urs.cz/item/CS_URS_2024_01/766691914</t>
  </si>
  <si>
    <t>4+6*9</t>
  </si>
  <si>
    <t>97</t>
  </si>
  <si>
    <t>766693412</t>
  </si>
  <si>
    <t>Montáž umyvadlové desky bez výřezu dl přes 1000 do 2000 mm</t>
  </si>
  <si>
    <t>2081710826</t>
  </si>
  <si>
    <t>Montáž ostatních truhlářských konstrukcí umyvadlových desek bez výřezu, délky jednoho dílu přes 1000 do 2000 mm</t>
  </si>
  <si>
    <t>https://podminky.urs.cz/item/CS_URS_2024_01/766693412</t>
  </si>
  <si>
    <t>98</t>
  </si>
  <si>
    <t>6116208</t>
  </si>
  <si>
    <t>Umyvadlový pult délky 2,0 m s horní deskou z HPL desky tl. 10 mm š. 560 mm, ozn T4</t>
  </si>
  <si>
    <t>1448282356</t>
  </si>
  <si>
    <t>Poznámka k položce:_x000d_
Umyvadlový pult délky 2,0 m s horní deskou z HPL desky tl. 10 mm š. 560 mm, s čelní a boční deskou z HPL desky tl. 10 mm výšky 250 mm, 3x otvor pro umístění zápustného umyvadla, 3x nosná konzola z hliníkových jäckl profilů 30x30x3 mm pro upevnění k SDK předstěně a obvodová konstrukce k upevnění desek HPL taktéž z hliníkových jäckl profilů 30x30x3 mm</t>
  </si>
  <si>
    <t>99</t>
  </si>
  <si>
    <t>611629</t>
  </si>
  <si>
    <t>Umyvadlový pult délky 1,60 m s horní deskou z HPL desky tl. 10 mm š. 560 mm, ozn T5</t>
  </si>
  <si>
    <t>-792565161</t>
  </si>
  <si>
    <t>Poznámka k položce:_x000d_
Umyvadlový pult délky 1,6 m s horní deskou z HPL desky tl. 10 mm š. 560 mm, s čelní a boční deskou z HPL desky tl. 10 mm výšky 250 mm, 2x otvor pro umístění zápustného umyvadla, 2x nosná konzola z hliníkových jäckl profilů 30x30x3 mm pro upevnění k SDK předstěně a obvodová konstrukce k upevnění desek HPL taktéž z hliníkových jäckl profilů 30x30x3 mm</t>
  </si>
  <si>
    <t>100</t>
  </si>
  <si>
    <t>766693421</t>
  </si>
  <si>
    <t>Příplatek k montáži umyvadlové desky za vyřezání otvoru pro umyvadlo</t>
  </si>
  <si>
    <t>448364058</t>
  </si>
  <si>
    <t>Montáž ostatních truhlářských konstrukcí umyvadlových desek Příplatek k ceně za vyřezání otvoru pro umyvadlo</t>
  </si>
  <si>
    <t>https://podminky.urs.cz/item/CS_URS_2024_01/766693421</t>
  </si>
  <si>
    <t>101</t>
  </si>
  <si>
    <t>766811115</t>
  </si>
  <si>
    <t>Montáž korpusu kuchyňských skříněk spodních na nožičky š do 600 mm</t>
  </si>
  <si>
    <t>2109169586</t>
  </si>
  <si>
    <t>Montáž kuchyňských linek korpusu spodních skříněk na nožičky (včetně vyrovnání), šířky jednoho dílu do 600 mm</t>
  </si>
  <si>
    <t>https://podminky.urs.cz/item/CS_URS_2024_01/766811115</t>
  </si>
  <si>
    <t>102</t>
  </si>
  <si>
    <t>766811116</t>
  </si>
  <si>
    <t>Montáž korpusu kuchyňských skříněk spodních na nožičky š přes 600 do 1200 mm</t>
  </si>
  <si>
    <t>-1052294748</t>
  </si>
  <si>
    <t>Montáž kuchyňských linek korpusu spodních skříněk na nožičky (včetně vyrovnání), šířky jednoho dílu přes 600 do 1200 mm</t>
  </si>
  <si>
    <t>https://podminky.urs.cz/item/CS_URS_2024_01/766811116</t>
  </si>
  <si>
    <t>104</t>
  </si>
  <si>
    <t>766811152</t>
  </si>
  <si>
    <t>Montáž korpusu kuchyňských skříněk horních na stěnu š přes 600 do 1200 mm</t>
  </si>
  <si>
    <t>2045989501</t>
  </si>
  <si>
    <t>Montáž kuchyňských linek korpusu horních skříněk šroubovaných na stěnu, šířky jednoho dílu přes 600 do 1200 mm</t>
  </si>
  <si>
    <t>https://podminky.urs.cz/item/CS_URS_2024_01/766811152</t>
  </si>
  <si>
    <t>105</t>
  </si>
  <si>
    <t>766811213</t>
  </si>
  <si>
    <t>Montáž kuchyňské pracovní desky bez výřezu dl přes 2000 do 4000 mm</t>
  </si>
  <si>
    <t>-968305895</t>
  </si>
  <si>
    <t>Montáž kuchyňských linek pracovní desky bez výřezu, délky jednoho dílu přes 2000 do 4000 mm</t>
  </si>
  <si>
    <t>https://podminky.urs.cz/item/CS_URS_2024_01/766811213</t>
  </si>
  <si>
    <t>106</t>
  </si>
  <si>
    <t>766811221</t>
  </si>
  <si>
    <t>Příplatek k montáži kuchyňské pracovní desky za vyřezání otvoru</t>
  </si>
  <si>
    <t>-1991645296</t>
  </si>
  <si>
    <t>Montáž kuchyňských linek pracovní desky Příplatek k ceně za vyřezání otvoru (včetně zaměření)</t>
  </si>
  <si>
    <t>https://podminky.urs.cz/item/CS_URS_2024_01/766811221</t>
  </si>
  <si>
    <t>108</t>
  </si>
  <si>
    <t>766811223</t>
  </si>
  <si>
    <t>Příplatek k montáži kuchyňské pracovní desky za usazení dřezu</t>
  </si>
  <si>
    <t>187849708</t>
  </si>
  <si>
    <t>Montáž kuchyňských linek pracovní desky Příplatek k ceně za usazení dřezu (včetně silikonu)</t>
  </si>
  <si>
    <t>https://podminky.urs.cz/item/CS_URS_2024_01/766811223</t>
  </si>
  <si>
    <t>109</t>
  </si>
  <si>
    <t>766811311</t>
  </si>
  <si>
    <t>Montáž plných dvířek na kuchyňských skříňkách spodních</t>
  </si>
  <si>
    <t>-1211755556</t>
  </si>
  <si>
    <t>Montáž kuchyňských linek dvířek spodních skříněk plných</t>
  </si>
  <si>
    <t>https://podminky.urs.cz/item/CS_URS_2024_01/766811311</t>
  </si>
  <si>
    <t>110</t>
  </si>
  <si>
    <t>766811351</t>
  </si>
  <si>
    <t>Montáž plných dvířek na kuchyňských skříňkách horních</t>
  </si>
  <si>
    <t>-1455040527</t>
  </si>
  <si>
    <t>Montáž kuchyňských linek dvířek horních skříněk plných</t>
  </si>
  <si>
    <t>https://podminky.urs.cz/item/CS_URS_2024_01/766811351</t>
  </si>
  <si>
    <t>111</t>
  </si>
  <si>
    <t>766811411</t>
  </si>
  <si>
    <t>Montáž úchytů dvířek kuchyňských skříněk spodních</t>
  </si>
  <si>
    <t>88029538</t>
  </si>
  <si>
    <t>Montáž kuchyňských linek úchytů dvířek spodních skříněk</t>
  </si>
  <si>
    <t>https://podminky.urs.cz/item/CS_URS_2024_01/766811411</t>
  </si>
  <si>
    <t>112</t>
  </si>
  <si>
    <t>766811412</t>
  </si>
  <si>
    <t>Montáž úchytů dvířek kuchyňských skříněk horních</t>
  </si>
  <si>
    <t>-1284912926</t>
  </si>
  <si>
    <t>Montáž kuchyňských linek úchytů dvířek horních skříněk</t>
  </si>
  <si>
    <t>https://podminky.urs.cz/item/CS_URS_2024_01/766811412</t>
  </si>
  <si>
    <t>113</t>
  </si>
  <si>
    <t>766811441</t>
  </si>
  <si>
    <t>Montáž světelné rampy šroubované dl do 1000 mm na kuchyňských linkách</t>
  </si>
  <si>
    <t>-1065823333</t>
  </si>
  <si>
    <t>Montáž kuchyňských linek světelné rampy šroubované na horní skříňky, délky jednoho dílu do 1000 mm</t>
  </si>
  <si>
    <t>https://podminky.urs.cz/item/CS_URS_2024_01/766811441</t>
  </si>
  <si>
    <t>114</t>
  </si>
  <si>
    <t>766811461</t>
  </si>
  <si>
    <t>Montáž výsuvů zásuvky</t>
  </si>
  <si>
    <t>1022499687</t>
  </si>
  <si>
    <t>Montáž kuchyňských linek zásuvek výsuvů</t>
  </si>
  <si>
    <t>https://podminky.urs.cz/item/CS_URS_2024_01/766811461</t>
  </si>
  <si>
    <t>115</t>
  </si>
  <si>
    <t>766811462</t>
  </si>
  <si>
    <t>Montáž tlumiče zásuvky</t>
  </si>
  <si>
    <t>642209670</t>
  </si>
  <si>
    <t>Montáž kuchyňských linek zásuvek tlumiče</t>
  </si>
  <si>
    <t>https://podminky.urs.cz/item/CS_URS_2024_01/766811462</t>
  </si>
  <si>
    <t>116</t>
  </si>
  <si>
    <t>611611</t>
  </si>
  <si>
    <t>Kuchyňská linka čajové kuchyňky ozn T1 dl. 3200mm, horní a dolní skříňky, svítidlo, dřez, baterie, dle PD</t>
  </si>
  <si>
    <t>-1470526294</t>
  </si>
  <si>
    <t>Poznámka k položce:_x000d_
KUCHYŇSKÁ LINKA (VÝROBEK TRUHLÁŘSKÝ - T1):_x000d_
- spodní skříňka š. 300 mm, 1 otevíravá dvířka levá (tlumený doraz)_x000d_
- spodní skříňka š. 800 mm, 2 otevíravá dvířka levá i pravá (tlumený doraz)_x000d_
- spodní skříňka š. 400 mm, 3x výsuvný šuplík (tlumený dojezd)_x000d_
- spodní skříňka š. 600 mm, 1 otevíravá dvířka pravá (tlumený doraz)_x000d_
- spodní skříňka š. 600 mm, pro vestavnou troubu, 1x spodní výsuvný šuplík (tlumený dojezd)_x000d_
- spodní skříňka š. 450 mm, 1 otevíravá dvířka pravá (tlumený doraz)_x000d_
- horní skříňka š. 800 mm, 2 otevíravá dvířka levá i pravá (tlumený doraz)_x000d_
- horní skříňka š. 800 mm, 2 otevíravá dvířka levá i pravá (tlumený doraz)_x000d_
- pracovní deska š. 600 mm, tl. 38 mm, + dvojdřez se stojánkovou pákovou baterií dřezovou_x000d_
- ELEKTROSPOTŘEBIČE zabudované = součástí dodávky stavby:_x000d_
LED přisazené svítidlo pod horní skříňky_x000d_
_x000d_
- SET - vestavná pečící trouba + sklokeramická varná deska - 4 plotýnky - nebude součástí stavby_x000d_
- Lednice, rychlovarná konvice, mikrovlnná trouba a jiné další spotřebiče, se kterým se počítá, nebudou součástí dodávky stavby</t>
  </si>
  <si>
    <t>117</t>
  </si>
  <si>
    <t>766812840</t>
  </si>
  <si>
    <t>Demontáž kuchyňských linek dřevěných nebo kovových dl přes 1,8 do 2,1 m</t>
  </si>
  <si>
    <t>-1750425594</t>
  </si>
  <si>
    <t>Demontáž kuchyňských linek dřevěných nebo kovových včetně skříněk uchycených na stěně, délky přes 1800 do 2100 mm</t>
  </si>
  <si>
    <t>https://podminky.urs.cz/item/CS_URS_2024_01/766812840</t>
  </si>
  <si>
    <t>122</t>
  </si>
  <si>
    <t>998766103</t>
  </si>
  <si>
    <t>Přesun hmot tonážní pro kce truhlářské v objektech v přes 12 do 24 m</t>
  </si>
  <si>
    <t>-158560521</t>
  </si>
  <si>
    <t>Přesun hmot pro konstrukce truhlářské stanovený z hmotnosti přesunovaného materiálu vodorovná dopravní vzdálenost do 50 m základní v objektech výšky přes 12 do 24 m</t>
  </si>
  <si>
    <t>https://podminky.urs.cz/item/CS_URS_2024_01/998766103</t>
  </si>
  <si>
    <t>767</t>
  </si>
  <si>
    <t>Konstrukce zámečnické</t>
  </si>
  <si>
    <t>123</t>
  </si>
  <si>
    <t>767132812</t>
  </si>
  <si>
    <t>Demontáž příček svařovaných do suti</t>
  </si>
  <si>
    <t>-1899265735</t>
  </si>
  <si>
    <t>Demontáž stěn a příček z plechů svařovaných do suti</t>
  </si>
  <si>
    <t>https://podminky.urs.cz/item/CS_URS_2024_01/767132812</t>
  </si>
  <si>
    <t xml:space="preserve">"wc"  (1,1*2+3,6+0,9+2,55-0,2)*2,1*6</t>
  </si>
  <si>
    <t>771</t>
  </si>
  <si>
    <t>Podlahy z dlaždic</t>
  </si>
  <si>
    <t>124</t>
  </si>
  <si>
    <t>771121011</t>
  </si>
  <si>
    <t>Nátěr penetrační na podlahu</t>
  </si>
  <si>
    <t>-1312111038</t>
  </si>
  <si>
    <t>Příprava podkladu před provedením dlažby nátěr penetrační na podlahu</t>
  </si>
  <si>
    <t>https://podminky.urs.cz/item/CS_URS_2024_01/771121011</t>
  </si>
  <si>
    <t>125</t>
  </si>
  <si>
    <t>771151021</t>
  </si>
  <si>
    <t>Samonivelační stěrka podlah pevnosti 30 MPa tl 3 mm</t>
  </si>
  <si>
    <t>1484039131</t>
  </si>
  <si>
    <t>Příprava podkladu před provedením dlažby samonivelační stěrka min.pevnosti 30 MPa, tloušťky do 3 mm</t>
  </si>
  <si>
    <t>https://podminky.urs.cz/item/CS_URS_2024_01/771151021</t>
  </si>
  <si>
    <t>126</t>
  </si>
  <si>
    <t>771474141</t>
  </si>
  <si>
    <t>Montáž soklů z dlaždic keramických s požlábkem nebo francouzských lepených cementovým flexibilním lepidlem v do 90 mm</t>
  </si>
  <si>
    <t>867201218</t>
  </si>
  <si>
    <t>Montáž soklů z dlaždic keramických lepených cementovým flexibilním lepidlem s požlábkem nebo francouzských, výšky do 90 mm</t>
  </si>
  <si>
    <t>https://podminky.urs.cz/item/CS_URS_2024_01/771474141</t>
  </si>
  <si>
    <t xml:space="preserve">"33"  ((3,35+1,7)*2-0,9)*2</t>
  </si>
  <si>
    <t>127</t>
  </si>
  <si>
    <t>59761195</t>
  </si>
  <si>
    <t>sokl keramický mrazuvzdorný s požlábkem povrch hladký/matný tl do 10mm výšky přes 65 do 90mm</t>
  </si>
  <si>
    <t>-958805248</t>
  </si>
  <si>
    <t>a10*1,1</t>
  </si>
  <si>
    <t>128</t>
  </si>
  <si>
    <t>59761194</t>
  </si>
  <si>
    <t>sokl keramický mrazuvzdorný s požlábkem vnitřní roh povrch hladký/matný tl do 10mm výšky přes 65 do 90mm</t>
  </si>
  <si>
    <t>-1980749523</t>
  </si>
  <si>
    <t>14*2</t>
  </si>
  <si>
    <t>129</t>
  </si>
  <si>
    <t>771574419</t>
  </si>
  <si>
    <t>Montáž podlah keramických hladkých lepených cementovým flexibilním lepidlem přes 22 do 25 ks/m2</t>
  </si>
  <si>
    <t>756663744</t>
  </si>
  <si>
    <t>Montáž podlah z dlaždic keramických lepených cementovým flexibilním lepidlem hladkých, tloušťky do 10 mm přes 22 do 25 ks/m2</t>
  </si>
  <si>
    <t>https://podminky.urs.cz/item/CS_URS_2024_01/771574419</t>
  </si>
  <si>
    <t xml:space="preserve">"33"  5,7*2</t>
  </si>
  <si>
    <t>130</t>
  </si>
  <si>
    <t>59761171</t>
  </si>
  <si>
    <t>dlažba keramická slinutá mrazuvzdorná R10/A povrch hladký/matný tl do 10mm přes 22 do 25ks/m2</t>
  </si>
  <si>
    <t>428310514</t>
  </si>
  <si>
    <t>a11*1,1</t>
  </si>
  <si>
    <t>131</t>
  </si>
  <si>
    <t>771591112</t>
  </si>
  <si>
    <t>Izolace pod dlažbu nátěrem nebo stěrkou ve dvou vrstvách</t>
  </si>
  <si>
    <t>693145875</t>
  </si>
  <si>
    <t>Izolace podlahy pod dlažbu nátěrem nebo stěrkou ve dvou vrstvách</t>
  </si>
  <si>
    <t>https://podminky.urs.cz/item/CS_URS_2024_01/771591112</t>
  </si>
  <si>
    <t xml:space="preserve">"31"  2,16*6</t>
  </si>
  <si>
    <t xml:space="preserve">"34"  11,53*6</t>
  </si>
  <si>
    <t>132</t>
  </si>
  <si>
    <t>771591264</t>
  </si>
  <si>
    <t>Izolace těsnícími pásy mezi podlahou a stěnou</t>
  </si>
  <si>
    <t>817164402</t>
  </si>
  <si>
    <t>Izolace podlahy pod dlažbu těsnícími izolačními pásy mezi podlahou a stěnu</t>
  </si>
  <si>
    <t>https://podminky.urs.cz/item/CS_URS_2024_01/771591264</t>
  </si>
  <si>
    <t xml:space="preserve">"33"  a10</t>
  </si>
  <si>
    <t xml:space="preserve">"34"  (2,7+1,8)*2</t>
  </si>
  <si>
    <t>133</t>
  </si>
  <si>
    <t>998771103</t>
  </si>
  <si>
    <t>Přesun hmot tonážní pro podlahy z dlaždic v objektech v přes 12 do 24 m</t>
  </si>
  <si>
    <t>1047973354</t>
  </si>
  <si>
    <t>Přesun hmot pro podlahy z dlaždic stanovený z hmotnosti přesunovaného materiálu vodorovná dopravní vzdálenost do 50 m základní v objektech výšky přes 12 do 24 m</t>
  </si>
  <si>
    <t>https://podminky.urs.cz/item/CS_URS_2024_01/998771103</t>
  </si>
  <si>
    <t>776</t>
  </si>
  <si>
    <t>Podlahy povlakové</t>
  </si>
  <si>
    <t>134</t>
  </si>
  <si>
    <t>776121112</t>
  </si>
  <si>
    <t>Vodou ředitelná penetrace savého podkladu povlakových podlah</t>
  </si>
  <si>
    <t>1538684348</t>
  </si>
  <si>
    <t>Příprava podkladu povlakových podlah a stěn penetrace vodou ředitelná podlah</t>
  </si>
  <si>
    <t>https://podminky.urs.cz/item/CS_URS_2024_01/776121112</t>
  </si>
  <si>
    <t>135</t>
  </si>
  <si>
    <t>776141121</t>
  </si>
  <si>
    <t>Stěrka podlahová nivelační pro vyrovnání podkladu povlakových podlah pevnosti 30 MPa tl do 3 mm</t>
  </si>
  <si>
    <t>2043917843</t>
  </si>
  <si>
    <t>Příprava podkladu povlakových podlah a stěn vyrovnání samonivelační stěrkou podlah min.pevnosti 30 MPa, tloušťky do 3 mm</t>
  </si>
  <si>
    <t>https://podminky.urs.cz/item/CS_URS_2024_01/776141121</t>
  </si>
  <si>
    <t xml:space="preserve">Poznámka k položce:_x000d_
 </t>
  </si>
  <si>
    <t>136</t>
  </si>
  <si>
    <t>776221111</t>
  </si>
  <si>
    <t>Lepení pásů z PVC standardním lepidlem</t>
  </si>
  <si>
    <t>-587595538</t>
  </si>
  <si>
    <t>Montáž podlahovin z PVC lepením standardním lepidlem z pásů</t>
  </si>
  <si>
    <t>https://podminky.urs.cz/item/CS_URS_2024_01/776221111</t>
  </si>
  <si>
    <t>Poznámka k položce:_x000d_
lepidlo rychleschnoucí</t>
  </si>
  <si>
    <t xml:space="preserve">"28"  12,4*6</t>
  </si>
  <si>
    <t xml:space="preserve">"29"  12,4*6</t>
  </si>
  <si>
    <t xml:space="preserve">"30"  12,4*6</t>
  </si>
  <si>
    <t xml:space="preserve">"32"  3,52*6</t>
  </si>
  <si>
    <t xml:space="preserve">"33"  5,87*4</t>
  </si>
  <si>
    <t xml:space="preserve">"35"  11,61*6</t>
  </si>
  <si>
    <t xml:space="preserve">"36"  12,42*6</t>
  </si>
  <si>
    <t>137</t>
  </si>
  <si>
    <t>2841112</t>
  </si>
  <si>
    <t>PVC homogenní krytina tl.2mm</t>
  </si>
  <si>
    <t>179409797</t>
  </si>
  <si>
    <t xml:space="preserve">Homogenní krytina - tl.2mm </t>
  </si>
  <si>
    <t xml:space="preserve">Poznámka k položce:_x000d_
vč soklíku formou fabionu, kouty a rohy s prefabrikovanou výztuží, náběhový klínek, bez ukončovací lišty_x000d_
_x000d_
Požadavky na krytinu:_x000d_
Název parametru		Norma			Jednotka		Hodnota_x000d_
Celková tloušťka		ČSN EN 428		mm			2,0_x000d_
Obsah pojiva		ISO 10581/10582				Typ I_x000d_
Oblast použití		ČSN EN 649, 685	-			vysoký, zátěž 34/43	_x000d_
Plošná hmotnost (informativní)ČSN EN 430		g/m2			max 2 700 _x000d_
Rozměrová stálost 		ČSN EN 434		%			≤ 0,4_x000d_
Trvalá deformace		ČSN EN 433		mm			≤ 0,1_x000d_
Stálost barev 		ČSN EN ISO 105-B02 	stupeň			min. 7_x000d_
				(metoda 3) 		_x000d_
Reakce na oheň		EN 13501 - 1		stupeň			Bfl -s1_x000d_
Garance			-			let			10_x000d_
Kluznost za mokra		DIN 51 130		-			R 9_x000d_
Vliv kolečkové židle		ČSN EN 425		-        			musí vyhovovat_x000d_
Zjišťování odolnosti proti vzniku skvrn EN 423	-			musí vyhovovat_x000d_
Statický el. náboj		EN1815			kV			 ≤ 2,0_x000d_
VOC emise			ISO 16000-6					≤ 10 micro g/m3_x000d_
</t>
  </si>
  <si>
    <t>(a8*0,1+a9)*1,1</t>
  </si>
  <si>
    <t>138</t>
  </si>
  <si>
    <t>776223111</t>
  </si>
  <si>
    <t>Spoj povlakových podlahovin z PVC svařováním za tepla</t>
  </si>
  <si>
    <t>-1780608714</t>
  </si>
  <si>
    <t>Montáž podlahovin z PVC spoj podlah svařováním za tepla (včetně frézování)</t>
  </si>
  <si>
    <t>https://podminky.urs.cz/item/CS_URS_2024_01/776223111</t>
  </si>
  <si>
    <t>a9*0,8</t>
  </si>
  <si>
    <t>139</t>
  </si>
  <si>
    <t>776411212</t>
  </si>
  <si>
    <t>Montáž tahaných obvodových soklíků z PVC výšky do 100 mm</t>
  </si>
  <si>
    <t>-992673565</t>
  </si>
  <si>
    <t>Montáž soklíků tahaných (fabiony) z PVC obvodových, výšky přes 80 do 100 mm</t>
  </si>
  <si>
    <t>https://podminky.urs.cz/item/CS_URS_2024_01/776411212</t>
  </si>
  <si>
    <t xml:space="preserve">"28"  ((3,45+3,6)*2-0,8*2)*6</t>
  </si>
  <si>
    <t xml:space="preserve">"29"  ((3,45+3,6)*2-0,8)*6</t>
  </si>
  <si>
    <t xml:space="preserve">"30"  ((3,45+3,6)*2-0,8)*6</t>
  </si>
  <si>
    <t xml:space="preserve">"31"  ((1,25+1,725)*2-0,8)*6</t>
  </si>
  <si>
    <t xml:space="preserve">"32"  ((2,1+1,8)*2-0,8*3)*6</t>
  </si>
  <si>
    <t xml:space="preserve">"33"  (3,45+1,7)*2-0,8+((3,35+1,7)*2-0,8)*3</t>
  </si>
  <si>
    <t xml:space="preserve">"34"  ((3,25+3,6)*2-0,8)*6</t>
  </si>
  <si>
    <t xml:space="preserve">"35"  ((3,45+3,6)*2-0,8*3)*6</t>
  </si>
  <si>
    <t xml:space="preserve">"36"  ((3,45+3,6)*2-0,8)*6</t>
  </si>
  <si>
    <t>140</t>
  </si>
  <si>
    <t>776411213</t>
  </si>
  <si>
    <t>Montáž tahaných soklíků z PVC vnitřních rohů</t>
  </si>
  <si>
    <t>285612517</t>
  </si>
  <si>
    <t>Montáž soklíků tahaných (fabiony) z PVC vnitřních rohů</t>
  </si>
  <si>
    <t>https://podminky.urs.cz/item/CS_URS_2024_01/776411213</t>
  </si>
  <si>
    <t>4*6*5+7*6+5*6+6*6</t>
  </si>
  <si>
    <t>141</t>
  </si>
  <si>
    <t>776411214</t>
  </si>
  <si>
    <t>Montáž tahaných soklíků z PVC vnějších rohů</t>
  </si>
  <si>
    <t>-973370766</t>
  </si>
  <si>
    <t>Montáž soklíků tahaných (fabiony) z PVC vnějších rohů</t>
  </si>
  <si>
    <t>https://podminky.urs.cz/item/CS_URS_2024_01/776411214</t>
  </si>
  <si>
    <t>2*6*2+1*6+4*6</t>
  </si>
  <si>
    <t>142</t>
  </si>
  <si>
    <t>776991121</t>
  </si>
  <si>
    <t>Základní čištění nově položených podlahovin vysátím a setřením vlhkým mopem</t>
  </si>
  <si>
    <t>-2104866504</t>
  </si>
  <si>
    <t>Ostatní práce údržba nových podlahovin po pokládce čištění základní</t>
  </si>
  <si>
    <t>https://podminky.urs.cz/item/CS_URS_2024_01/776991121</t>
  </si>
  <si>
    <t>a9+a8*0,1</t>
  </si>
  <si>
    <t>143</t>
  </si>
  <si>
    <t>998776103</t>
  </si>
  <si>
    <t>Přesun hmot tonážní pro podlahy povlakové v objektech v přes 12 do 24 m</t>
  </si>
  <si>
    <t>556970476</t>
  </si>
  <si>
    <t>Přesun hmot pro podlahy povlakové stanovený z hmotnosti přesunovaného materiálu vodorovná dopravní vzdálenost do 50 m základní v objektech výšky přes 12 do 24 m</t>
  </si>
  <si>
    <t>https://podminky.urs.cz/item/CS_URS_2024_01/998776103</t>
  </si>
  <si>
    <t>781</t>
  </si>
  <si>
    <t>Dokončovací práce - obklady</t>
  </si>
  <si>
    <t>144</t>
  </si>
  <si>
    <t>781121011</t>
  </si>
  <si>
    <t>Nátěr penetrační na stěnu</t>
  </si>
  <si>
    <t>1414925193</t>
  </si>
  <si>
    <t>Příprava podkladu před provedením obkladu nátěr penetrační na stěnu</t>
  </si>
  <si>
    <t>https://podminky.urs.cz/item/CS_URS_2024_01/781121011</t>
  </si>
  <si>
    <t>a21+a22</t>
  </si>
  <si>
    <t>145</t>
  </si>
  <si>
    <t>781131112</t>
  </si>
  <si>
    <t>Izolace pod obklad nátěrem nebo stěrkou ve dvou vrstvách</t>
  </si>
  <si>
    <t>1853740175</t>
  </si>
  <si>
    <t>Izolace stěny pod obklad izolace nátěrem nebo stěrkou ve dvou vrstvách</t>
  </si>
  <si>
    <t>https://podminky.urs.cz/item/CS_URS_2024_01/781131112</t>
  </si>
  <si>
    <t xml:space="preserve">"33"  ((3,35+1,7)*2*2,2-1*2,02-2,1*1,38)*2+(((3,35+1,7)*2-0,8)*1,8-2,1*0,98)*3</t>
  </si>
  <si>
    <t xml:space="preserve">"34"  (((3,35+3,6)*2+(1+1,125)*2)*2,2-0,8*1,97-2,1*1,38)*6+(2,7+1,8)*(0,2*2+0,1)</t>
  </si>
  <si>
    <t xml:space="preserve">"35"  ((2,03+1,7*2+3,45)*2,2-0,8*1,97*3-2,1*1,38)*6+a20</t>
  </si>
  <si>
    <t>146</t>
  </si>
  <si>
    <t>781472219</t>
  </si>
  <si>
    <t>Montáž obkladů keramických hladkých lepených cementovým flexibilním lepidlem přes 22 do 25 ks/m2</t>
  </si>
  <si>
    <t>228569745</t>
  </si>
  <si>
    <t>Montáž keramických obkladů stěn lepených cementovým flexibilním lepidlem hladkých přes 22 do 25 ks/m2</t>
  </si>
  <si>
    <t>https://podminky.urs.cz/item/CS_URS_2024_01/781472219</t>
  </si>
  <si>
    <t xml:space="preserve">"7.29"  3,6*1,5</t>
  </si>
  <si>
    <t xml:space="preserve">"31"  ((1,25+1,725)*2-0,7)*1,5*6</t>
  </si>
  <si>
    <t xml:space="preserve">"35"  ((2,03+1,7*2+3,45)*2,2-0,8*1,97*3-2,1*1,38)*6</t>
  </si>
  <si>
    <t xml:space="preserve">"36"  (((3,45+3,6)*2-0,8)*1,8-2,1*0,98+0,9*0,15+3,6*0,15)*6</t>
  </si>
  <si>
    <t>147</t>
  </si>
  <si>
    <t>59761704</t>
  </si>
  <si>
    <t>obklad keramický nemrazuvzdorný povrch hladký/lesklý tl do 10mm přes 22 do 25ks/m2</t>
  </si>
  <si>
    <t>-1233075049</t>
  </si>
  <si>
    <t>Poznámka k položce:_x000d_
vč lišt</t>
  </si>
  <si>
    <t>a21*1,1</t>
  </si>
  <si>
    <t>148</t>
  </si>
  <si>
    <t>781472222</t>
  </si>
  <si>
    <t>Montáž obkladů keramických hladkých lepených cementovým flexibilním lepidlem přes 45 do 50 ks/m2</t>
  </si>
  <si>
    <t>205339278</t>
  </si>
  <si>
    <t>Montáž keramických obkladů stěn lepených cementovým flexibilním lepidlem hladkých přes 45 do 50 ks/m2</t>
  </si>
  <si>
    <t>https://podminky.urs.cz/item/CS_URS_2024_01/781472222</t>
  </si>
  <si>
    <t xml:space="preserve">"30"  (0,6*2+3,2)*0,6*6</t>
  </si>
  <si>
    <t>149</t>
  </si>
  <si>
    <t>5976171</t>
  </si>
  <si>
    <t>obklad keramický nemrazuvzdorný povrch hladký/matný tl do 10mm přes 45 do 50ks/m2 vč lišt</t>
  </si>
  <si>
    <t>-1969604716</t>
  </si>
  <si>
    <t>a22*1,1</t>
  </si>
  <si>
    <t>150</t>
  </si>
  <si>
    <t>781491011</t>
  </si>
  <si>
    <t>Montáž zrcadel plochy do 1 m2 lepených silikonovým tmelem na podkladní omítku</t>
  </si>
  <si>
    <t>1711536123</t>
  </si>
  <si>
    <t>Montáž zrcadel lepených silikonovým tmelem na podkladní omítku, plochy do 1 m2</t>
  </si>
  <si>
    <t>https://podminky.urs.cz/item/CS_URS_2024_01/781491011</t>
  </si>
  <si>
    <t xml:space="preserve">"t3"  0,5*0,8*6</t>
  </si>
  <si>
    <t xml:space="preserve">"tp09"  0,6*0,9*2</t>
  </si>
  <si>
    <t xml:space="preserve">"ost16"  0,45*0,6*36</t>
  </si>
  <si>
    <t>151</t>
  </si>
  <si>
    <t>63465124</t>
  </si>
  <si>
    <t>zrcadlo nemontované čiré tl 4mm max rozměr 3210x2250mm</t>
  </si>
  <si>
    <t>-1245131858</t>
  </si>
  <si>
    <t>a3*1,1</t>
  </si>
  <si>
    <t>152</t>
  </si>
  <si>
    <t>998781103</t>
  </si>
  <si>
    <t>Přesun hmot tonážní pro obklady keramické v objektech v přes 12 do 24 m</t>
  </si>
  <si>
    <t>1733507596</t>
  </si>
  <si>
    <t>Přesun hmot pro obklady keramické stanovený z hmotnosti přesunovaného materiálu vodorovná dopravní vzdálenost do 50 m základní v objektech výšky přes 12 do 24 m</t>
  </si>
  <si>
    <t>https://podminky.urs.cz/item/CS_URS_2024_01/998781103</t>
  </si>
  <si>
    <t>783</t>
  </si>
  <si>
    <t>Dokončovací práce - nátěry</t>
  </si>
  <si>
    <t>153</t>
  </si>
  <si>
    <t>783306811</t>
  </si>
  <si>
    <t>Odstranění nátěru ze zámečnických konstrukcí oškrábáním</t>
  </si>
  <si>
    <t>791214435</t>
  </si>
  <si>
    <t>Odstranění nátěrů ze zámečnických konstrukcí oškrábáním</t>
  </si>
  <si>
    <t>https://podminky.urs.cz/item/CS_URS_2024_01/783306811</t>
  </si>
  <si>
    <t>(0,8+2*1,97)*(0,15+0,11)*2</t>
  </si>
  <si>
    <t>(1,25+2*1,97)*(0,15+0,11)*1</t>
  </si>
  <si>
    <t>154</t>
  </si>
  <si>
    <t>783314201</t>
  </si>
  <si>
    <t>Základní antikorozní jednonásobný syntetický standardní nátěr zámečnických konstrukcí</t>
  </si>
  <si>
    <t>-711352122</t>
  </si>
  <si>
    <t>Základní antikorozní nátěr zámečnických konstrukcí jednonásobný syntetický standardní</t>
  </si>
  <si>
    <t>https://podminky.urs.cz/item/CS_URS_2024_01/783314201</t>
  </si>
  <si>
    <t>(0,8+1,97*2)*(0,15+0,11)*6</t>
  </si>
  <si>
    <t>(0,9+1,97*2)*(0,15+0,11)*1</t>
  </si>
  <si>
    <t>155</t>
  </si>
  <si>
    <t>783315101</t>
  </si>
  <si>
    <t>Mezinátěr jednonásobný syntetický standardní zámečnických konstrukcí</t>
  </si>
  <si>
    <t>-259295671</t>
  </si>
  <si>
    <t>Mezinátěr zámečnických konstrukcí jednonásobný syntetický standardní</t>
  </si>
  <si>
    <t>https://podminky.urs.cz/item/CS_URS_2024_01/783315101</t>
  </si>
  <si>
    <t>156</t>
  </si>
  <si>
    <t>783317101</t>
  </si>
  <si>
    <t>Krycí jednonásobný syntetický standardní nátěr zámečnických konstrukcí</t>
  </si>
  <si>
    <t>-1423398961</t>
  </si>
  <si>
    <t>Krycí nátěr (email) zámečnických konstrukcí jednonásobný syntetický standardní</t>
  </si>
  <si>
    <t>https://podminky.urs.cz/item/CS_URS_2024_01/783317101</t>
  </si>
  <si>
    <t>784</t>
  </si>
  <si>
    <t>Dokončovací práce - malby a tapety</t>
  </si>
  <si>
    <t>157</t>
  </si>
  <si>
    <t>784121001</t>
  </si>
  <si>
    <t>Oškrabání malby v místnostech v do 3,80 m</t>
  </si>
  <si>
    <t>-254944032</t>
  </si>
  <si>
    <t>Oškrabání malby v místnostech výšky do 3,80 m</t>
  </si>
  <si>
    <t>https://podminky.urs.cz/item/CS_URS_2024_01/784121001</t>
  </si>
  <si>
    <t>a5*0,9+a6*0,9-a13-a14</t>
  </si>
  <si>
    <t>158</t>
  </si>
  <si>
    <t>784221101</t>
  </si>
  <si>
    <t>Dvojnásobné bílé malby ze směsí za sucha dobře otěruvzdorných v místnostech do 3,80 m</t>
  </si>
  <si>
    <t>2067705719</t>
  </si>
  <si>
    <t>Malby z malířských směsí otěruvzdorných za sucha dvojnásobné, bílé za sucha otěruvzdorné dobře v místnostech výšky do 3,80 m</t>
  </si>
  <si>
    <t>https://podminky.urs.cz/item/CS_URS_2024_01/784221101</t>
  </si>
  <si>
    <t>a4+(3,45+3,6)*2*2,62*7*6+0,3*2*2,02-a13-a14</t>
  </si>
  <si>
    <t>159</t>
  </si>
  <si>
    <t>784321031</t>
  </si>
  <si>
    <t>Dvojnásobné silikátové bílé malby v místnosti v do 3,80 m</t>
  </si>
  <si>
    <t>1354340560</t>
  </si>
  <si>
    <t>Malby silikátové dvojnásobné, bílé v místnostech výšky do 3,80 m</t>
  </si>
  <si>
    <t>https://podminky.urs.cz/item/CS_URS_2024_01/784321031</t>
  </si>
  <si>
    <t xml:space="preserve">"strop"  1,725*1,25</t>
  </si>
  <si>
    <t xml:space="preserve">"stěny"  a13+a14+2*(a15+a16+a19)+a17+a18*0,3</t>
  </si>
  <si>
    <t>787</t>
  </si>
  <si>
    <t>Dokončovací práce - zasklívání</t>
  </si>
  <si>
    <t>160</t>
  </si>
  <si>
    <t>787600831</t>
  </si>
  <si>
    <t>Vysklívání oken a dveří izolačního dvojskla</t>
  </si>
  <si>
    <t>1472935377</t>
  </si>
  <si>
    <t>https://podminky.urs.cz/item/CS_URS_2024_01/787600831</t>
  </si>
  <si>
    <t>2,1*1,6*5</t>
  </si>
  <si>
    <t>161</t>
  </si>
  <si>
    <t>787616371</t>
  </si>
  <si>
    <t>Zasklívání oken a dveří na lišty dvojsklem izolačním plastový distanční rámeček tl 4+16+4 mm</t>
  </si>
  <si>
    <t>-1233606898</t>
  </si>
  <si>
    <t>Zasklívání oken a dveří deskami plochými plnými dvojsklem na zasklívací lišty, distanční rámeček tl. 16 mm plastový, tl. skel 4+4 mm</t>
  </si>
  <si>
    <t>https://podminky.urs.cz/item/CS_URS_2024_01/787616371</t>
  </si>
  <si>
    <t>Poznámka k položce:_x000d_
neprůhledné sklo</t>
  </si>
  <si>
    <t>162</t>
  </si>
  <si>
    <t>998787103</t>
  </si>
  <si>
    <t>Přesun hmot tonážní pro zasklívání v objektech v přes 12 do 24 m</t>
  </si>
  <si>
    <t>-2039814362</t>
  </si>
  <si>
    <t>Přesun hmot pro zasklívání stanovený z hmotnosti přesunovaného materiálu vodorovná dopravní vzdálenost do 50 m základní v objektech výšky přes 12 do 24 m</t>
  </si>
  <si>
    <t>https://podminky.urs.cz/item/CS_URS_2024_01/998787103</t>
  </si>
  <si>
    <t>Práce a dodávky M</t>
  </si>
  <si>
    <t>33-M</t>
  </si>
  <si>
    <t>Montáže dopr.zaříz.,sklad. zař. a váh</t>
  </si>
  <si>
    <t>163</t>
  </si>
  <si>
    <t>9330101</t>
  </si>
  <si>
    <t>D+M svislé zdvihací plošiny v uzavřené jízdní dráze vč šachty a nájezdové ocel rampy v přízemí, 1-4np, dle nabídky</t>
  </si>
  <si>
    <t>-500738866</t>
  </si>
  <si>
    <t>Poznámka k položce:_x000d_
PŘÍVODNÍ NAPĚTÍ: 230V (50Hz)_x000d_
RYCHLOST: 0,12m/s-0,15m/s_x000d_
POHON: hydraulický_x000d_
NOSNOST: 400kg (300-350kg pro teleskopické dveře)_x000d_
PŘÍKON: 1,8kW_x000d_
PROVOZNÍ NAPĚTÍ: 230V trakční, 24V ovládací a pomocné obvody_x000d_
VERZE: Samonosná_x000d_
PROVEDENÍ: Interní_x000d_
ROZMĚRY: 1000x1400mm_x000d_
OBSAH DODÁVKY_x000d_
E07: Plošina : zahrnuto 1,00 ks_x000d_
Instalace : zahrnuto 1,00_x000d_
Vodící kolejnici, zdvih 3,6m až 13m : zahrnuto 8,40 m_x000d_
Čtečka pro Klíč I-button : zahrnuto 1,00 ks_x000d_
Dveře: Hliníkové panoramatické, čiré sklo, rozměry: 800, 860, 900; h2000, RAL 7040 : zahrnuto 4,00 ks_x000d_
Kabina: Podlaha gumová, barva šedá, rozměry standardní : zahrnuto 1,00 ks_x000d_
Kabina: Stěna plechová, barva béžová : zahrnuto 3,00 ks_x000d_
Kabina: Strop, LED osvětlení : zahrnuto 1,00 ks_x000d_
Kabina: Světelná závora : zahrnuto 1,00 ks_x000d_
Klíč I-button : zahrnuto 4,00 ks_x000d_
Mezizastávka : zahrnuto 2,00 ks_x000d_
Ovladače: Kabinové, tlačítka 50x50mm, Braillovo písmo : zahrnuto 1,00 ks_x000d_
Ovladače: Patrové, tlačítka 50x50mm, Braillovo písmo : zahrnuto 4,00 ks_x000d_
Prodloužený přívod hydraulické centrály (3 až 6m) : zahrnuto 1,00 ks_x000d_
Samonosná ocelová konstrukce: interní, 3 strany čiré sklo, 4. strana plech, RAL_x000d_
7040, velká plošina (&gt;1m2)_x000d_
: zahrnuto 10,67 m_x000d_
Telefon: kabinový, GSM brána : zahrnuto 1,00 ks_x000d_
Zastřešení: samonosné konstrukce interní : zahrnuto 1,00 ks_x000d_
Kabina: Zrcadlo, vertikální : zahrnuto 1,00 ks_x000d_
BALENÍ_x000d_
Balení plošiny a samonosné konstrukce : zahrnuto 1,00 ks</t>
  </si>
  <si>
    <t>HZS</t>
  </si>
  <si>
    <t>Hodinové zúčtovací sazby</t>
  </si>
  <si>
    <t>164</t>
  </si>
  <si>
    <t>HZS1292</t>
  </si>
  <si>
    <t>Hodinová zúčtovací sazba stavební dělník</t>
  </si>
  <si>
    <t>hod</t>
  </si>
  <si>
    <t>512</t>
  </si>
  <si>
    <t>-1473283154</t>
  </si>
  <si>
    <t>Hodinové zúčtovací sazby profesí HSV zemní a pomocné práce stavební dělník</t>
  </si>
  <si>
    <t>https://podminky.urs.cz/item/CS_URS_2024_01/HZS1292</t>
  </si>
  <si>
    <t>Poznámka k položce:_x000d_
stavební výpomoce dle požadavku profesí, vyklizení stáv prostor - dle skut</t>
  </si>
  <si>
    <t>ZTI - Zdravotní technika</t>
  </si>
  <si>
    <t>Nová Paka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</si>
  <si>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</si>
  <si>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</si>
  <si>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</si>
  <si>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</si>
  <si>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</si>
  <si>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721140802</t>
  </si>
  <si>
    <t>Demontáž potrubí litinové DN do 100</t>
  </si>
  <si>
    <t>6*5*3,5 "demontáž stávající kanalizace</t>
  </si>
  <si>
    <t>721140905</t>
  </si>
  <si>
    <t>Potrubí litinové vsazení odbočky DN 100</t>
  </si>
  <si>
    <t>11 "napojení na stávající potrubí</t>
  </si>
  <si>
    <t>721140915</t>
  </si>
  <si>
    <t>Potrubí litinové propojení potrubí DN 100</t>
  </si>
  <si>
    <t>721140925</t>
  </si>
  <si>
    <t>Potrubí litinové odpadní krácení trub DN 100</t>
  </si>
  <si>
    <t>721174024</t>
  </si>
  <si>
    <t>Potrubí kanalizační z PP odpadní DN 75</t>
  </si>
  <si>
    <t>16 "odpadní kanalizace</t>
  </si>
  <si>
    <t>28615602</t>
  </si>
  <si>
    <t>čistící tvarovka odpadní pro vysoké teploty HTRE DN 75</t>
  </si>
  <si>
    <t>1 "čistící tvarovka</t>
  </si>
  <si>
    <t>721174025</t>
  </si>
  <si>
    <t>Potrubí kanalizační z PP odpadní DN 110</t>
  </si>
  <si>
    <t>75 "odpadní kanalizace</t>
  </si>
  <si>
    <t>28615603</t>
  </si>
  <si>
    <t>čistící tvarovka odpadní pro vysoké teploty HTRE DN 110</t>
  </si>
  <si>
    <t>4 "čistící tvarovka</t>
  </si>
  <si>
    <t>721174026</t>
  </si>
  <si>
    <t>Potrubí kanalizační z PP odpadní DN 125</t>
  </si>
  <si>
    <t>20 "odpadní kanalizace</t>
  </si>
  <si>
    <t>28615604</t>
  </si>
  <si>
    <t>čistící tvarovka odpadní pro vysoké teploty HTRE DN 125</t>
  </si>
  <si>
    <t>721174042</t>
  </si>
  <si>
    <t>Potrubí kanalizační z PP připojovací DN 40</t>
  </si>
  <si>
    <t>27 "připojovací kanalizace</t>
  </si>
  <si>
    <t>721174043</t>
  </si>
  <si>
    <t>Potrubí kanalizační z PP připojovací DN 50</t>
  </si>
  <si>
    <t>112 "připojovací kanalizace</t>
  </si>
  <si>
    <t>721174044</t>
  </si>
  <si>
    <t>Potrubí kanalizační z PP připojovací DN 75</t>
  </si>
  <si>
    <t>14 "připojovací kanalizace</t>
  </si>
  <si>
    <t>721174045</t>
  </si>
  <si>
    <t>Potrubí kanalizační z PP připojovací DN 110</t>
  </si>
  <si>
    <t>59 "připojovací kanalizace</t>
  </si>
  <si>
    <t>45810001-R</t>
  </si>
  <si>
    <t>kotevní prvky pro potrubí kanalizace</t>
  </si>
  <si>
    <t>ks</t>
  </si>
  <si>
    <t>(19+75+18)/2 "upevnění potrubí</t>
  </si>
  <si>
    <t>721194104</t>
  </si>
  <si>
    <t>Vyvedení a upevnění odpadních výpustek DN 40</t>
  </si>
  <si>
    <t>30+3+2+2+1+1 "výpustky DN 40</t>
  </si>
  <si>
    <t>721194105</t>
  </si>
  <si>
    <t>Vyvedení a upevnění odpadních výpustek DN 50</t>
  </si>
  <si>
    <t>28+2+1+6 "výpustky DN 50</t>
  </si>
  <si>
    <t>721194109</t>
  </si>
  <si>
    <t>Vyvedení a upevnění odpadních výpustek DN 100</t>
  </si>
  <si>
    <t>6+30+3+2 "výpustky DN 50</t>
  </si>
  <si>
    <t>721226511</t>
  </si>
  <si>
    <t>Zápachová uzávěrka podomítková pro pračku a myčku DN 40 s připojením vody 1/2"</t>
  </si>
  <si>
    <t>1+1 "pračka, sušička</t>
  </si>
  <si>
    <t>721290111</t>
  </si>
  <si>
    <t>Zkouška těsnosti potrubí kanalizace vodou DN do 125</t>
  </si>
  <si>
    <t>27+112+14+59+19+75+18 "připojovací, odpadní potrubí</t>
  </si>
  <si>
    <t>998721103</t>
  </si>
  <si>
    <t>Přesun hmot tonážní pro vnitřní kanalizace v objektech v přes 12 do 24 m</t>
  </si>
  <si>
    <t>722</t>
  </si>
  <si>
    <t>Zdravotechnika - vnitřní vodovod</t>
  </si>
  <si>
    <t>722130801</t>
  </si>
  <si>
    <t>Demontáž potrubí ocelové pozinkované závitové DN do 25</t>
  </si>
  <si>
    <t>2*6*5*3,5 "demontáž stávajícího vodovodu</t>
  </si>
  <si>
    <t>722171933</t>
  </si>
  <si>
    <t>Potrubí plastové výměna trub nebo tvarovek D přes 20 do 25 mm</t>
  </si>
  <si>
    <t>46</t>
  </si>
  <si>
    <t>3 "napojení na stávající potrubí</t>
  </si>
  <si>
    <t>722175002</t>
  </si>
  <si>
    <t>Potrubí vodovodní plastové PP-RCT svar polyfúze D 20x2,8 mm</t>
  </si>
  <si>
    <t>198 "připojovací ve stěnách, předstěnách</t>
  </si>
  <si>
    <t>10+5 "páteřní potrubí pod stropem</t>
  </si>
  <si>
    <t>722182011</t>
  </si>
  <si>
    <t>Podpůrný žlab pro potrubí D 20</t>
  </si>
  <si>
    <t>722175003</t>
  </si>
  <si>
    <t>Potrubí vodovodní plastové PP-RCT svar polyfúze D 25x3,5 mm</t>
  </si>
  <si>
    <t>150 "připojovací ve stěnách, předstěnách</t>
  </si>
  <si>
    <t>53+21 "páteřní potrubí pod stropem, v šachtě</t>
  </si>
  <si>
    <t>722182012</t>
  </si>
  <si>
    <t>Podpůrný žlab pro potrubí D 25</t>
  </si>
  <si>
    <t>53+21 "páteřní potrubí pod stropem</t>
  </si>
  <si>
    <t>722175004</t>
  </si>
  <si>
    <t>Potrubí vodovodní plastové PP-RCT svar polyfúze D 32x4,4 mm</t>
  </si>
  <si>
    <t>14 "připojovací ve stěnách, předstěnách</t>
  </si>
  <si>
    <t>6 "páteřní potrubí pod stropem, v šachtě</t>
  </si>
  <si>
    <t>722182013</t>
  </si>
  <si>
    <t>Podpůrný žlab pro potrubí D 32</t>
  </si>
  <si>
    <t>6 "páteřní potrubí pod stropem</t>
  </si>
  <si>
    <t>722175005</t>
  </si>
  <si>
    <t>Potrubí vodovodní plastové PP-RCT svar polyfúze D 40x5,5 mm</t>
  </si>
  <si>
    <t>106+8+8 "páteřní potrubí pod stropem, v šachtě</t>
  </si>
  <si>
    <t>722182014</t>
  </si>
  <si>
    <t>Podpůrný žlab pro potrubí D 40</t>
  </si>
  <si>
    <t>106+8+8 "páteřní potrubí pod stropem</t>
  </si>
  <si>
    <t>722175006</t>
  </si>
  <si>
    <t>Potrubí vodovodní plastové PP-RCT svar polyfúze D 50x6,9 mm</t>
  </si>
  <si>
    <t>13+13 "páteřní potrubí pod stropem, v šachtě</t>
  </si>
  <si>
    <t>722182015</t>
  </si>
  <si>
    <t>Podpůrný žlab pro potrubí D 50</t>
  </si>
  <si>
    <t>13+13 "páteřní potrubí pod stropem</t>
  </si>
  <si>
    <t>286151560</t>
  </si>
  <si>
    <t>tvarovky pro systém PPR tlakové</t>
  </si>
  <si>
    <t>komplet</t>
  </si>
  <si>
    <t>(218+10+5+150+53+21+14+6+106+8+8+13+13)/5 "tvarovky</t>
  </si>
  <si>
    <t>45810002R</t>
  </si>
  <si>
    <t>kotevní prvky pro potrubí vodovodu</t>
  </si>
  <si>
    <t>(10+5+21+6+8+8+13+13)/2 "páteřní pod stropem</t>
  </si>
  <si>
    <t>722181221</t>
  </si>
  <si>
    <t>Ochrana vodovodního potrubí přilepenými termoizolačními trubicemi z PE tl přes 6 do 9 mm DN do 22 mm</t>
  </si>
  <si>
    <t>218/2 "připojovací ve stěnách, předstěnách studená voda</t>
  </si>
  <si>
    <t>10 "páteřní potrubí pod stropem, v šachtě studená voda</t>
  </si>
  <si>
    <t>722181222</t>
  </si>
  <si>
    <t>Ochrana vodovodního potrubí přilepenými termoizolačními trubicemi z PE tl přes 6 do 9 mm DN přes 22 do 45 mm</t>
  </si>
  <si>
    <t>150/2+14/2 "připojovací ve stěnách, předstěnách studená voda</t>
  </si>
  <si>
    <t>48/2+106/2+21+6+8 "páteřní potrubí pod stropem, v šachtě studená voda</t>
  </si>
  <si>
    <t>722181223</t>
  </si>
  <si>
    <t>Ochrana vodovodního potrubí přilepenými termoizolačními trubicemi z PE tl přes 6 do 9 mm DN přes 45 do 63 mm</t>
  </si>
  <si>
    <t>13 "páteřní potrubí pod stropem, v šachtě studená voda</t>
  </si>
  <si>
    <t>722181241</t>
  </si>
  <si>
    <t>Ochrana vodovodního potrubí přilepenými termoizolačními trubicemi z PE tl do 20 mm DN do 22 mm</t>
  </si>
  <si>
    <t>218/2 "připojovací ve stěnách, předstěnách teplá voda</t>
  </si>
  <si>
    <t>5 "páteřní potrubí pod stropem, v šachtě teplá voda</t>
  </si>
  <si>
    <t>722181252</t>
  </si>
  <si>
    <t>Ochrana vodovodního potrubí přilepenými termoizolačními trubicemi z PE tl do 25 mm DN do 45 mm</t>
  </si>
  <si>
    <t>150/2+14/2 "připojovací ve stěnách, předstěnách teplá voda</t>
  </si>
  <si>
    <t>48/2+106/2+8 "páteřní potrubí pod stropem, v šachtě teplá voda</t>
  </si>
  <si>
    <t>722181253</t>
  </si>
  <si>
    <t>Ochrana vodovodního potrubí přilepenými termoizolačními trubicemi z PE tl přes 20 do 25 mm DN přes 45 do 63 mm</t>
  </si>
  <si>
    <t>13 "páteřní potrubí pod stropem, v šachtě teplá voda 1.vrstva</t>
  </si>
  <si>
    <t>722181256</t>
  </si>
  <si>
    <t>Ochrana vodovodního potrubí přilepenými termoizolačními trubicemi z PE tl přes 20 do 25 mm DN přes 110 mm</t>
  </si>
  <si>
    <t>13 "páteřní potrubí pod stropem, v šachtě teplá voda 2.vrstva</t>
  </si>
  <si>
    <t>722220152</t>
  </si>
  <si>
    <t>Nástěnka závitová plastová PPR PN 20 DN 20 x G 1/2"</t>
  </si>
  <si>
    <t>1+3+2+2+2+6 "nástěnky ventily</t>
  </si>
  <si>
    <t>722220161</t>
  </si>
  <si>
    <t>Nástěnný komplet plastový PPR PN 20 DN 20 x G 1/2</t>
  </si>
  <si>
    <t>30++32+2+3+28+2+1+6+6 "nástěnky baterie</t>
  </si>
  <si>
    <t>722224115</t>
  </si>
  <si>
    <t>Kohout plnicí nebo vypouštěcí G 1/2" PN 10 s jedním závitem</t>
  </si>
  <si>
    <t>20 "vypouštění</t>
  </si>
  <si>
    <t>722229101</t>
  </si>
  <si>
    <t>Montáž vodovodních armatur s jedním závitem G 1/2 ostatní typ</t>
  </si>
  <si>
    <t>98+1 "vývody</t>
  </si>
  <si>
    <t>551119920</t>
  </si>
  <si>
    <t>ventil rohový s filtrem IVAR 1/2" x 3/8"</t>
  </si>
  <si>
    <t>2*(30+3+2+2+3+6)+6 "stojánkové baterie</t>
  </si>
  <si>
    <t>55111982</t>
  </si>
  <si>
    <t>ventil rohový pračkový 3/4"</t>
  </si>
  <si>
    <t>1 "myčka</t>
  </si>
  <si>
    <t>722232063</t>
  </si>
  <si>
    <t>Kohout kulový přímý G 1" PN 42 do 185°C vnitřní závit s vypouštěním</t>
  </si>
  <si>
    <t>9 "uzávěry odbočky</t>
  </si>
  <si>
    <t>722232064</t>
  </si>
  <si>
    <t>Kohout kulový přímý G 5/4" PN 42 do 185°C vnitřní závit s vypouštěním</t>
  </si>
  <si>
    <t>2 "uzávěry odbočky</t>
  </si>
  <si>
    <t>722239101</t>
  </si>
  <si>
    <t>Montáž armatur vodovodních se dvěma závity G 1/2"</t>
  </si>
  <si>
    <t>5 "vyvažovací ventil</t>
  </si>
  <si>
    <t>42241015-R1</t>
  </si>
  <si>
    <t>ventil vyvažovací stoupačkový termostatický vnitřní závit 50-60°C s vypouštěním 1/2"</t>
  </si>
  <si>
    <t>722290229</t>
  </si>
  <si>
    <t>Zkouška těsnosti vodovodního potrubí závitového DN přes 50 do 100</t>
  </si>
  <si>
    <t>218+150+14 "potrubí ve stěnách, předstěnách</t>
  </si>
  <si>
    <t>10+5+53+21+6+106+8+8+13+13 "potrubí pod stropem, v šachtě</t>
  </si>
  <si>
    <t>722290234</t>
  </si>
  <si>
    <t>Proplach a dezinfekce vodovodního potrubí DN do 80</t>
  </si>
  <si>
    <t>998722103</t>
  </si>
  <si>
    <t>Přesun hmot tonážní pro vnitřní vodovod v objektech v přes 12 do 24 m</t>
  </si>
  <si>
    <t>725119123</t>
  </si>
  <si>
    <t>Montáž klozetových mís závěsných na nosné stěny</t>
  </si>
  <si>
    <t>30+3 "klozet WC</t>
  </si>
  <si>
    <t>2 "klozet WCi</t>
  </si>
  <si>
    <t>64236041</t>
  </si>
  <si>
    <t>klozet keramický bílý závěsný hluboké splachování</t>
  </si>
  <si>
    <t>64236051</t>
  </si>
  <si>
    <t>klozet keramický bílý závěsný hluboké splachování pro handicapované</t>
  </si>
  <si>
    <t>55281800</t>
  </si>
  <si>
    <t>tlačítko pro ovládání WC zepředu dvě vody bílé 246x164mm</t>
  </si>
  <si>
    <t>118</t>
  </si>
  <si>
    <t>552818000</t>
  </si>
  <si>
    <t>tlačítko pneumatické pro oddálené ovládání WC z boku, dvě vody, bílé 24,6 x 16,4 cm</t>
  </si>
  <si>
    <t>120</t>
  </si>
  <si>
    <t>2 "WCi</t>
  </si>
  <si>
    <t>55167382-R1</t>
  </si>
  <si>
    <t>sedátko klozetové duroplastové s poklopem, ocelové úchyty</t>
  </si>
  <si>
    <t>55167382-R2</t>
  </si>
  <si>
    <t>sedátko klozetové duroplastové bez poklopu, ocelové úchyty</t>
  </si>
  <si>
    <t>725291712-R1</t>
  </si>
  <si>
    <t>Doplňky zařízení koupelen a záchodů nerezové madlo krakorcové dl 834 mm</t>
  </si>
  <si>
    <t>2 "klozet WC1i</t>
  </si>
  <si>
    <t>725291722</t>
  </si>
  <si>
    <t>Doplňky zařízení koupelen a záchodů nerezové madlo krakorcové sklopné dl 834 mm</t>
  </si>
  <si>
    <t>725841333-R1</t>
  </si>
  <si>
    <t>Baterie sprchová podomítková s bideovou sprškou a držákem</t>
  </si>
  <si>
    <t>5 "bidetová sprška</t>
  </si>
  <si>
    <t>725211615</t>
  </si>
  <si>
    <t>Umyvadlo keramické bílé šířky 500 mm s krytem na sifon připevněné na stěnu šrouby</t>
  </si>
  <si>
    <t>3 "umyvadlo U2</t>
  </si>
  <si>
    <t>725211661</t>
  </si>
  <si>
    <t>Umyvadlo keramické bílé zápustné šířky 560 mm připevněné do desky</t>
  </si>
  <si>
    <t>Umyvadla keramická bílá bez výtokových armatur do desky zápustná, šířky umyvadla 550 až 560 mm</t>
  </si>
  <si>
    <t>https://podminky.urs.cz/item/CS_URS_2024_01/725211661</t>
  </si>
  <si>
    <t>30 "umyvadlo U1</t>
  </si>
  <si>
    <t>725211618-R1</t>
  </si>
  <si>
    <t>Umyvadlo keramické bílé šířky 800 mm s krytem na sifon připevněné na stěnu šrouby</t>
  </si>
  <si>
    <t>2 "umyvadlo U3</t>
  </si>
  <si>
    <t>725211681</t>
  </si>
  <si>
    <t>Umyvadlo keramické bílé zdravotní šířky 640 mm připevněné na stěnu šrouby</t>
  </si>
  <si>
    <t>2 "umyvadlo Ui</t>
  </si>
  <si>
    <t>725822612</t>
  </si>
  <si>
    <t>Baterie umyvadlová stojánková páková s výpustí</t>
  </si>
  <si>
    <t>725822614-R1</t>
  </si>
  <si>
    <t>Baterie umyvadlová stojánková páková s výpustí s prodlouženou páčkou</t>
  </si>
  <si>
    <t>725861102</t>
  </si>
  <si>
    <t>Zápachová uzávěrka pro umyvadla DN 40</t>
  </si>
  <si>
    <t>725861312</t>
  </si>
  <si>
    <t>Zápachová uzávěrka pro umyvadlo DN 40 podomítková</t>
  </si>
  <si>
    <t>725851325</t>
  </si>
  <si>
    <t>Ventil odpadní umyvadlový bez přepadu G 5/4, chrom</t>
  </si>
  <si>
    <t>725241111</t>
  </si>
  <si>
    <t>Vanička sprchová akrylátová čtvercová 800x800 mm</t>
  </si>
  <si>
    <t>28 "sprcha Sp</t>
  </si>
  <si>
    <t>721211421-R1</t>
  </si>
  <si>
    <t>Vpusť podlahová se svislým odtokem DN 50/75/110 mřížka nerez 115x115 se suchou klapkou proti zápachu</t>
  </si>
  <si>
    <t>2 "sprcha Spi</t>
  </si>
  <si>
    <t>725841312-R1</t>
  </si>
  <si>
    <t>Baterie sprchová nástěnná páková vč. sprchového setu a držáku sprchy</t>
  </si>
  <si>
    <t>28 "sprcha Sp1</t>
  </si>
  <si>
    <t>725865311</t>
  </si>
  <si>
    <t>Zápachová uzávěrka sprchových van DN 40/50 s kulovým kloubem na odtoku</t>
  </si>
  <si>
    <t>725291642</t>
  </si>
  <si>
    <t>Doplňky zařízení koupelen a záchodů nerezové sedačky do sprchy</t>
  </si>
  <si>
    <t>72529170</t>
  </si>
  <si>
    <t>Doplňky zařízení koupelen a záchodů smaltované madlo rovné dl 500 mm</t>
  </si>
  <si>
    <t>Poznámka k položce:_x000d_
TP06, pr. 32mm, bílý komaxit</t>
  </si>
  <si>
    <t>725311131</t>
  </si>
  <si>
    <t>Dřez dvojitý nerezový se zápachovou uzávěrkou nástavný 900x600 mm</t>
  </si>
  <si>
    <t>6 "dřez D1</t>
  </si>
  <si>
    <t>725821325</t>
  </si>
  <si>
    <t>Baterie dřezová stojánková páková s otáčivým kulatým ústím a délkou ramínka 220 mm</t>
  </si>
  <si>
    <t>725862103</t>
  </si>
  <si>
    <t>Zápachová uzávěrka pro dřezy DN 40/50</t>
  </si>
  <si>
    <t>725331111-R2</t>
  </si>
  <si>
    <t>Výlevka bez výtokových armatur keramická volně stojící se sklopnou plastovou mřížkou 425 mm</t>
  </si>
  <si>
    <t>6 "výlevka VÝ1</t>
  </si>
  <si>
    <t>725111132</t>
  </si>
  <si>
    <t>Splachovač nádržkový plastový nízkopoložený nebo vysokopoložený</t>
  </si>
  <si>
    <t>170</t>
  </si>
  <si>
    <t>725821312</t>
  </si>
  <si>
    <t>Baterie dřezová nástěnná páková s otáčivým kulatým ústím a délkou ramínka 300 mm</t>
  </si>
  <si>
    <t>172</t>
  </si>
  <si>
    <t>725980123</t>
  </si>
  <si>
    <t>Dvířka 30/30</t>
  </si>
  <si>
    <t>174</t>
  </si>
  <si>
    <t>1+5+6 "revizní dvířka</t>
  </si>
  <si>
    <t>Přesun hmot tonážní pro zařizovací předměty v objektech v do 24 m</t>
  </si>
  <si>
    <t>176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</si>
  <si>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</si>
  <si>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</si>
  <si>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</si>
  <si>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</si>
  <si>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178</t>
  </si>
  <si>
    <t>726111032-R1</t>
  </si>
  <si>
    <t>180</t>
  </si>
  <si>
    <t>726191001</t>
  </si>
  <si>
    <t>Zvukoizolační souprava pro klozet a bidet</t>
  </si>
  <si>
    <t>182</t>
  </si>
  <si>
    <t>726191002</t>
  </si>
  <si>
    <t>Souprava pro předstěnovou montáž</t>
  </si>
  <si>
    <t>184</t>
  </si>
  <si>
    <t>998726113</t>
  </si>
  <si>
    <t>Přesun hmot tonážní pro instalační prefabrikáty v objektech v do 24 m</t>
  </si>
  <si>
    <t>186</t>
  </si>
  <si>
    <t>HZS1291</t>
  </si>
  <si>
    <t>Hodinová zúčtovací sazba pomocný stavební dělník</t>
  </si>
  <si>
    <t>262144</t>
  </si>
  <si>
    <t>188</t>
  </si>
  <si>
    <t>100 "stavební výpomoce, pomocné zednické práce, vrtání prostupů, provádění drážek, vysekání tvorů a další nespecifikované pomocné práce</t>
  </si>
  <si>
    <t>HZS2212</t>
  </si>
  <si>
    <t>Hodinová zúčtovací sazba instalatér odborný</t>
  </si>
  <si>
    <t>190</t>
  </si>
  <si>
    <t>100 "pomocné intalatérské práce, montážní práce, demontážní práce a další nespecifikované pomocné práce</t>
  </si>
  <si>
    <t>el_cu24 - Elektroinstalace</t>
  </si>
  <si>
    <t xml:space="preserve">    740 - Elektromontáže - zkoušky a revize</t>
  </si>
  <si>
    <t xml:space="preserve">    741 - Elektroinstalace - silnoproud</t>
  </si>
  <si>
    <t xml:space="preserve">    744 - Elektromontáže - rozvody vodičů měděných</t>
  </si>
  <si>
    <t xml:space="preserve">    747 - Elektromontáže - kompletace rozvodů</t>
  </si>
  <si>
    <t xml:space="preserve">    748 - Elektromontáže - osvětlovací zařízení a svítidla</t>
  </si>
  <si>
    <t xml:space="preserve">    HZS - Hodinové zúčtovací sazby</t>
  </si>
  <si>
    <t>740</t>
  </si>
  <si>
    <t>Elektromontáže - zkoušky a revize</t>
  </si>
  <si>
    <t>741810003</t>
  </si>
  <si>
    <t>Celková prohlídka elektrického rozvodu a zařízení do 1 milionu Kč</t>
  </si>
  <si>
    <t>https://podminky.urs.cz/item/CS_URS_2024_01/741810003</t>
  </si>
  <si>
    <t>741</t>
  </si>
  <si>
    <t>Elektroinstalace - silnoproud</t>
  </si>
  <si>
    <t>741120101</t>
  </si>
  <si>
    <t>Montáž vodič Cu izolovaný plný a laněný s PVC pláštěm žíla 0,15-16 mm2 zatažený (CY, CHAH-R(V))</t>
  </si>
  <si>
    <t>https://podminky.urs.cz/item/CS_URS_2024_01/741120101</t>
  </si>
  <si>
    <t>741122033</t>
  </si>
  <si>
    <t>Montáž kabel Cu bez ukončení uložený pod omítku plný kulatý 5x10mm2 (CYKY)</t>
  </si>
  <si>
    <t>https://podminky.urs.cz/item/CS_URS_2024_01/741122033</t>
  </si>
  <si>
    <t>741122102</t>
  </si>
  <si>
    <t>Montáž kabel Cu plný plochý 3x1,5 až 2,5 mm2 zatažený v trubkách (CYKYLo)</t>
  </si>
  <si>
    <t>https://podminky.urs.cz/item/CS_URS_2024_01/741122102</t>
  </si>
  <si>
    <t>741122142</t>
  </si>
  <si>
    <t>Montáž kabel Cu plný kulatý žíla 5x1,5 až 2,5 mm2 zatažený v trubkách (CYKY)</t>
  </si>
  <si>
    <t>https://podminky.urs.cz/item/CS_URS_2024_01/741122142</t>
  </si>
  <si>
    <t>741122143</t>
  </si>
  <si>
    <t>Montáž kabel Cu plný kulatý žíla 5x4 až 6 mm2 zatažený v trubkách (CYKY)</t>
  </si>
  <si>
    <t>https://podminky.urs.cz/item/CS_URS_2024_01/741122143</t>
  </si>
  <si>
    <t>741130001</t>
  </si>
  <si>
    <t>Ukončení vodič izolovaný do 2,5mm2 v rozváděči nebo na přístroji</t>
  </si>
  <si>
    <t>https://podminky.urs.cz/item/CS_URS_2024_01/741130001</t>
  </si>
  <si>
    <t>741130003</t>
  </si>
  <si>
    <t>Ukončení vodič izolovaný do 4 mm2 v rozváděči nebo na přístroji</t>
  </si>
  <si>
    <t>https://podminky.urs.cz/item/CS_URS_2024_01/741130003</t>
  </si>
  <si>
    <t>741130005</t>
  </si>
  <si>
    <t>Ukončení vodič izolovaný do 10 mm2 v rozváděči nebo na přístroji</t>
  </si>
  <si>
    <t>https://podminky.urs.cz/item/CS_URS_2024_01/741130005</t>
  </si>
  <si>
    <t>357131312</t>
  </si>
  <si>
    <t>Současný rozvaděč 1.NP upravy</t>
  </si>
  <si>
    <t>3571313121</t>
  </si>
  <si>
    <t>Současný rozvaděč R 2-7.NP upravy</t>
  </si>
  <si>
    <t>35822402</t>
  </si>
  <si>
    <t xml:space="preserve">jistič 3pólový-charakteristika B 20A  10kA</t>
  </si>
  <si>
    <t>3571313122</t>
  </si>
  <si>
    <t>R2.1- 7.1</t>
  </si>
  <si>
    <t>3571313123</t>
  </si>
  <si>
    <t>R4.1</t>
  </si>
  <si>
    <t>Nouzová signalizace 1.vzdálené místo -komplet</t>
  </si>
  <si>
    <t>2134510964</t>
  </si>
  <si>
    <t>744</t>
  </si>
  <si>
    <t>Elektromontáže - rozvody vodičů měděných</t>
  </si>
  <si>
    <t>34111030</t>
  </si>
  <si>
    <t>kabel silový s Cu jádrem 1kV 3x1,5mm2</t>
  </si>
  <si>
    <t>34111036</t>
  </si>
  <si>
    <t>kabel silový s Cu jádrem 1kV 3x2,5mm2</t>
  </si>
  <si>
    <t>34111094</t>
  </si>
  <si>
    <t>kabel silový s Cu jádrem 1kV 5x2,5mm2</t>
  </si>
  <si>
    <t>341110981</t>
  </si>
  <si>
    <t>kabel silový s Cu jádrem 1kV 1-CXKH-R 5x4RE</t>
  </si>
  <si>
    <t>341408462</t>
  </si>
  <si>
    <t xml:space="preserve">vodič izolovaný s CY jádrem 10mm2  1-CXKH-R 1x10RE</t>
  </si>
  <si>
    <t>34140842</t>
  </si>
  <si>
    <t>vodič izolovaný s Cu jádrem 4mm2</t>
  </si>
  <si>
    <t>747</t>
  </si>
  <si>
    <t>Elektromontáže - kompletace rozvodů</t>
  </si>
  <si>
    <t>741110501</t>
  </si>
  <si>
    <t>Montáž lišta a kanálek protahovací šířky do 60 mm</t>
  </si>
  <si>
    <t>https://podminky.urs.cz/item/CS_URS_2024_01/741110501</t>
  </si>
  <si>
    <t>741310001</t>
  </si>
  <si>
    <t>Montáž vypínač nástěnný 1-jednopólový prostředí normální</t>
  </si>
  <si>
    <t>https://podminky.urs.cz/item/CS_URS_2024_01/741310001</t>
  </si>
  <si>
    <t>741313001</t>
  </si>
  <si>
    <t>Montáž zásuvka (polo)zapuštěná bezšroubové připojení 2P+PE se zapojením vodičů</t>
  </si>
  <si>
    <t>https://podminky.urs.cz/item/CS_URS_2024_01/741313001</t>
  </si>
  <si>
    <t>741313002</t>
  </si>
  <si>
    <t>Montáž zásuvka (polo)zapuštěná bezšroubové připojení 2P+PE dvojí zapojení - průběžná</t>
  </si>
  <si>
    <t>https://podminky.urs.cz/item/CS_URS_2024_01/741313002</t>
  </si>
  <si>
    <t>34535512</t>
  </si>
  <si>
    <t>spínač jednopólový na omítku 10A bílý</t>
  </si>
  <si>
    <t>34555100</t>
  </si>
  <si>
    <t>zásuvka 1násobná na omítku 16A 230V bílá</t>
  </si>
  <si>
    <t>34571004</t>
  </si>
  <si>
    <t>lišta elektroinstalační hranatá bílá 20x20</t>
  </si>
  <si>
    <t>2m</t>
  </si>
  <si>
    <t>34571008</t>
  </si>
  <si>
    <t>lišta elektroinstalační hranatá bílá 40x40</t>
  </si>
  <si>
    <t>345710081</t>
  </si>
  <si>
    <t>lišta elektroinstalační hranatá bílá 60x40</t>
  </si>
  <si>
    <t>34571100</t>
  </si>
  <si>
    <t>trubka elektroinstalační bezhalogenové reakce na oheň A1 nebo A2</t>
  </si>
  <si>
    <t>34571107</t>
  </si>
  <si>
    <t>trubka elektroinstalační pancéřová pevná z PH D 15,8/20mm, délka 3m</t>
  </si>
  <si>
    <t>748</t>
  </si>
  <si>
    <t>Elektromontáže - osvětlovací zařízení a svítidla</t>
  </si>
  <si>
    <t>741372061</t>
  </si>
  <si>
    <t>Montáž svítidlo LED</t>
  </si>
  <si>
    <t>https://podminky.urs.cz/item/CS_URS_2024_01/741372061</t>
  </si>
  <si>
    <t>3481441101</t>
  </si>
  <si>
    <t xml:space="preserve">A1  svítidlo  Přisazené LED svítidlo, opálový kryt, 1 x LED, 25W, 3800lm, Ra80, 4000K</t>
  </si>
  <si>
    <t>34814411011</t>
  </si>
  <si>
    <t xml:space="preserve">A2  svítidlo  Přisazené LED svítidlo, opálový kryt, 1 x LED, 36W, 5400lm, Ra80, 4000K</t>
  </si>
  <si>
    <t>34814411012</t>
  </si>
  <si>
    <t xml:space="preserve">A3  svítidlo  Přisazené LED svítidlo, opálový kryt, po linku s vypínačem , 1 x LED, 20W, 2000lm, Ra80, 4000K</t>
  </si>
  <si>
    <t>34814411013</t>
  </si>
  <si>
    <t xml:space="preserve">B1  svítidlo  Přisazené LED svítidlo, opálový kryt PMMA,průměr 285mm , 1 x LED, 20W, 2000lm, Ra80, 4000K</t>
  </si>
  <si>
    <t>34814411014</t>
  </si>
  <si>
    <t xml:space="preserve">B2  svítidlo  Přisazené LED svítidlo, opálový kryt PMMA,průměr 375mm , 1 x LED, 27W, 2700lm, Ra80, 4000K</t>
  </si>
  <si>
    <t>34814411015</t>
  </si>
  <si>
    <t xml:space="preserve">N  svítidlo  Přisazené LED přisazené nouzové svítidlo EXIT, 1 W, 125lm, Ra80, 4000K</t>
  </si>
  <si>
    <t>HZS2221</t>
  </si>
  <si>
    <t xml:space="preserve">Hodinová zúčtovací sazba elektrikář  - demontáž stávající elektroinstalace</t>
  </si>
  <si>
    <t>https://podminky.urs.cz/item/CS_URS_2024_01/HZS2221</t>
  </si>
  <si>
    <t>HZS2491</t>
  </si>
  <si>
    <t>Hodinová zúčtovací sazba dělník zednických výpomocí</t>
  </si>
  <si>
    <t>https://podminky.urs.cz/item/CS_URS_2024_01/HZS2491</t>
  </si>
  <si>
    <t>vzd - Vzduchotechnika</t>
  </si>
  <si>
    <t>1 - větrání</t>
  </si>
  <si>
    <t>D8 - Ostatní</t>
  </si>
  <si>
    <t>větrání</t>
  </si>
  <si>
    <t>1. 1</t>
  </si>
  <si>
    <t>Diagonální ventilátor do kruhového potrubí d160mm 300 m3/h; 170 Pa; 0,05 kW; 230 V; 0,21 A</t>
  </si>
  <si>
    <t>1. 2</t>
  </si>
  <si>
    <t>Tlumič hluku do kruhového potrubí Ø160/900</t>
  </si>
  <si>
    <t>1. 3</t>
  </si>
  <si>
    <t>Výfuková hlavice Ø160 mm</t>
  </si>
  <si>
    <t>1. 4</t>
  </si>
  <si>
    <t>Zpětná klapka do kruhového potrubí Ø160 mm</t>
  </si>
  <si>
    <t>1. 5</t>
  </si>
  <si>
    <t>Odvodní talířový ventil, kovový Ø100 mm, vč. montážního příslušenství</t>
  </si>
  <si>
    <t>1. 7</t>
  </si>
  <si>
    <t>Pružná manžeta pro napojení ventilátoru; Ø160 mm</t>
  </si>
  <si>
    <t>1. 8</t>
  </si>
  <si>
    <t>Kruhové spirálně stáčené potrubí SAFE Ø160 mm z pozinkovaného plechu spojované systémem těsnění dvěma břity z pryže, vč. tvarovek, montážního, závěsového, spojovacího a těsnícího materiálu. Rozsah, viz. výkresová dokumentace. Kvalitativní provedení potrub</t>
  </si>
  <si>
    <t>bm</t>
  </si>
  <si>
    <t>Kruhové spirálně stáčené potrubí SAFE Ø160 mm z pozinkovaného plechu spojované systémem těsnění dvěma břity z pryže, vč. tvarovek, montážního, závěsového, spojovacího a těsnícího materiálu. Rozsah, viz. výkresová dokumentace. Kvalitativní provedení potrubí, viz. technická zpráva.</t>
  </si>
  <si>
    <t>1. 9</t>
  </si>
  <si>
    <t xml:space="preserve">Kruhové spirálně stáčené potrubí  SAFE Ø100 mm z pozinkovaného plechu spojované systémem těsnění dvěma břity z pryže, vč. tvarovek, montážního, závěsového, spojovacího a těsnícího materiálu. Rozsah, viz. výkresová dokumentace. Kvalitativní provedení potru</t>
  </si>
  <si>
    <t xml:space="preserve">Kruhové spirálně stáčené potrubí  SAFE Ø100 mm z pozinkovaného plechu spojované systémem těsnění dvěma břity z pryže, vč. tvarovek, montážního, závěsového, spojovacího a těsnícího materiálu. Rozsah, viz. výkresová dokumentace. Kvalitativní provedení potrubí, viz. technická zpráva.</t>
  </si>
  <si>
    <t>1. 10</t>
  </si>
  <si>
    <t>Izolace tepelná, ze syntetického kaučuku, parotěsná, samolepící, pás o tl. 20 mm s povrchovou úpravou "tenká ocelová fólie, stříbrná"; λ = 0,036 W/mK při 0°C nebo s lepšími parametry</t>
  </si>
  <si>
    <t>1. 11</t>
  </si>
  <si>
    <t>Certifikovaný systém protipožárního utěsnění VZT prostupů minerální vatou + protipožárním tmelem, požární odolnost shodná s požární odolností konstrukce, viz projekt požární ochrany.</t>
  </si>
  <si>
    <t>D8</t>
  </si>
  <si>
    <t>Ostatní</t>
  </si>
  <si>
    <t>001001</t>
  </si>
  <si>
    <t>Náklady na dopravu</t>
  </si>
  <si>
    <t>-1457324695</t>
  </si>
  <si>
    <t>001002</t>
  </si>
  <si>
    <t>Zaregulování a předání</t>
  </si>
  <si>
    <t>1331179164</t>
  </si>
  <si>
    <t>vrn - Vedlejší a ostatní náklady</t>
  </si>
  <si>
    <t>náklady za celou stavbu, případnou etapizaci si zohlední dodavatel v nabídce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</si>
  <si>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</si>
  <si>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</si>
  <si>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</si>
  <si>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</si>
  <si>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</si>
  <si>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</si>
  <si>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</si>
  <si>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</si>
  <si>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</si>
  <si>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</si>
  <si>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</si>
  <si>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</si>
  <si>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-1346993030</t>
  </si>
  <si>
    <t>https://podminky.urs.cz/item/CS_URS_2024_01/013254000</t>
  </si>
  <si>
    <t>013294000</t>
  </si>
  <si>
    <t>Ostatní dokumentace</t>
  </si>
  <si>
    <t>-1959093708</t>
  </si>
  <si>
    <t>https://podminky.urs.cz/item/CS_URS_2024_01/013294000</t>
  </si>
  <si>
    <t>VRN3</t>
  </si>
  <si>
    <t>Zařízení staveniště</t>
  </si>
  <si>
    <t>030001000</t>
  </si>
  <si>
    <t>-1094779801</t>
  </si>
  <si>
    <t>https://podminky.urs.cz/item/CS_URS_2024_01/030001000</t>
  </si>
  <si>
    <t>VRN7</t>
  </si>
  <si>
    <t>Provozní vlivy</t>
  </si>
  <si>
    <t>070001000</t>
  </si>
  <si>
    <t>1726886486</t>
  </si>
  <si>
    <t>https://podminky.urs.cz/item/CS_URS_2024_01/070001000</t>
  </si>
  <si>
    <t>VRN9</t>
  </si>
  <si>
    <t>Ostatní náklady</t>
  </si>
  <si>
    <t>091504000</t>
  </si>
  <si>
    <t>Náklady související s publikační činností</t>
  </si>
  <si>
    <t>1596556482</t>
  </si>
  <si>
    <t>https://podminky.urs.cz/item/CS_URS_2024_01/091504000</t>
  </si>
  <si>
    <t>SEZNAM FIGUR</t>
  </si>
  <si>
    <t>Výměra</t>
  </si>
  <si>
    <t>soc_zme_10_2024/ stav</t>
  </si>
  <si>
    <t>Použití figury:</t>
  </si>
  <si>
    <t>a1_1</t>
  </si>
  <si>
    <t>a2_1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</si>
</sst>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43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4" fillId="0" borderId="16" xfId="0" applyFont="1" applyBorder="1" applyAlignment="1">
      <alignment horizontal="left" vertical="center" wrapText="1"/>
    </xf>
    <xf numFmtId="0" fontId="44" fillId="0" borderId="22" xfId="0" applyFont="1" applyBorder="1" applyAlignment="1">
      <alignment horizontal="left" vertical="center" wrapText="1"/>
    </xf>
    <xf numFmtId="0" fontId="44" fillId="0" borderId="22" xfId="0" applyFont="1" applyBorder="1" applyAlignment="1">
      <alignment horizontal="left" vertical="center"/>
    </xf>
    <xf numFmtId="167" fontId="44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0271041" TargetMode="External" /><Relationship Id="rId2" Type="http://schemas.openxmlformats.org/officeDocument/2006/relationships/hyperlink" Target="https://podminky.urs.cz/item/CS_URS_2024_01/340271045" TargetMode="External" /><Relationship Id="rId3" Type="http://schemas.openxmlformats.org/officeDocument/2006/relationships/hyperlink" Target="https://podminky.urs.cz/item/CS_URS_2024_01/342272225" TargetMode="External" /><Relationship Id="rId4" Type="http://schemas.openxmlformats.org/officeDocument/2006/relationships/hyperlink" Target="https://podminky.urs.cz/item/CS_URS_2024_01/611323111" TargetMode="External" /><Relationship Id="rId5" Type="http://schemas.openxmlformats.org/officeDocument/2006/relationships/hyperlink" Target="https://podminky.urs.cz/item/CS_URS_2024_01/612142001" TargetMode="External" /><Relationship Id="rId6" Type="http://schemas.openxmlformats.org/officeDocument/2006/relationships/hyperlink" Target="https://podminky.urs.cz/item/CS_URS_2024_01/612323111" TargetMode="External" /><Relationship Id="rId7" Type="http://schemas.openxmlformats.org/officeDocument/2006/relationships/hyperlink" Target="https://podminky.urs.cz/item/CS_URS_2024_01/632451234" TargetMode="External" /><Relationship Id="rId8" Type="http://schemas.openxmlformats.org/officeDocument/2006/relationships/hyperlink" Target="https://podminky.urs.cz/item/CS_URS_2024_01/632451292" TargetMode="External" /><Relationship Id="rId9" Type="http://schemas.openxmlformats.org/officeDocument/2006/relationships/hyperlink" Target="https://podminky.urs.cz/item/CS_URS_2024_01/634112113" TargetMode="External" /><Relationship Id="rId10" Type="http://schemas.openxmlformats.org/officeDocument/2006/relationships/hyperlink" Target="https://podminky.urs.cz/item/CS_URS_2024_01/642942611" TargetMode="External" /><Relationship Id="rId11" Type="http://schemas.openxmlformats.org/officeDocument/2006/relationships/hyperlink" Target="https://podminky.urs.cz/item/CS_URS_2024_01/949101111" TargetMode="External" /><Relationship Id="rId12" Type="http://schemas.openxmlformats.org/officeDocument/2006/relationships/hyperlink" Target="https://podminky.urs.cz/item/CS_URS_2024_01/952901111" TargetMode="External" /><Relationship Id="rId13" Type="http://schemas.openxmlformats.org/officeDocument/2006/relationships/hyperlink" Target="https://podminky.urs.cz/item/CS_URS_2024_01/953943211" TargetMode="External" /><Relationship Id="rId14" Type="http://schemas.openxmlformats.org/officeDocument/2006/relationships/hyperlink" Target="https://podminky.urs.cz/item/CS_URS_2024_01/953993311" TargetMode="External" /><Relationship Id="rId15" Type="http://schemas.openxmlformats.org/officeDocument/2006/relationships/hyperlink" Target="https://podminky.urs.cz/item/CS_URS_2024_01/962031011" TargetMode="External" /><Relationship Id="rId16" Type="http://schemas.openxmlformats.org/officeDocument/2006/relationships/hyperlink" Target="https://podminky.urs.cz/item/CS_URS_2024_01/962031013" TargetMode="External" /><Relationship Id="rId17" Type="http://schemas.openxmlformats.org/officeDocument/2006/relationships/hyperlink" Target="https://podminky.urs.cz/item/CS_URS_2024_01/962051114" TargetMode="External" /><Relationship Id="rId18" Type="http://schemas.openxmlformats.org/officeDocument/2006/relationships/hyperlink" Target="https://podminky.urs.cz/item/CS_URS_2024_01/965042141" TargetMode="External" /><Relationship Id="rId19" Type="http://schemas.openxmlformats.org/officeDocument/2006/relationships/hyperlink" Target="https://podminky.urs.cz/item/CS_URS_2024_01/965081213" TargetMode="External" /><Relationship Id="rId20" Type="http://schemas.openxmlformats.org/officeDocument/2006/relationships/hyperlink" Target="https://podminky.urs.cz/item/CS_URS_2024_01/968072455" TargetMode="External" /><Relationship Id="rId21" Type="http://schemas.openxmlformats.org/officeDocument/2006/relationships/hyperlink" Target="https://podminky.urs.cz/item/CS_URS_2024_01/978035121" TargetMode="External" /><Relationship Id="rId22" Type="http://schemas.openxmlformats.org/officeDocument/2006/relationships/hyperlink" Target="https://podminky.urs.cz/item/CS_URS_2024_01/978059541" TargetMode="External" /><Relationship Id="rId23" Type="http://schemas.openxmlformats.org/officeDocument/2006/relationships/hyperlink" Target="https://podminky.urs.cz/item/CS_URS_2024_01/985131411" TargetMode="External" /><Relationship Id="rId24" Type="http://schemas.openxmlformats.org/officeDocument/2006/relationships/hyperlink" Target="https://podminky.urs.cz/item/CS_URS_2024_01/997013117" TargetMode="External" /><Relationship Id="rId25" Type="http://schemas.openxmlformats.org/officeDocument/2006/relationships/hyperlink" Target="https://podminky.urs.cz/item/CS_URS_2024_01/997013501" TargetMode="External" /><Relationship Id="rId26" Type="http://schemas.openxmlformats.org/officeDocument/2006/relationships/hyperlink" Target="https://podminky.urs.cz/item/CS_URS_2024_01/997013509" TargetMode="External" /><Relationship Id="rId27" Type="http://schemas.openxmlformats.org/officeDocument/2006/relationships/hyperlink" Target="https://podminky.urs.cz/item/CS_URS_2024_01/997013631" TargetMode="External" /><Relationship Id="rId28" Type="http://schemas.openxmlformats.org/officeDocument/2006/relationships/hyperlink" Target="https://podminky.urs.cz/item/CS_URS_2024_01/998014022" TargetMode="External" /><Relationship Id="rId29" Type="http://schemas.openxmlformats.org/officeDocument/2006/relationships/hyperlink" Target="https://podminky.urs.cz/item/CS_URS_2024_01/725291652" TargetMode="External" /><Relationship Id="rId30" Type="http://schemas.openxmlformats.org/officeDocument/2006/relationships/hyperlink" Target="https://podminky.urs.cz/item/CS_URS_2024_01/725291653" TargetMode="External" /><Relationship Id="rId31" Type="http://schemas.openxmlformats.org/officeDocument/2006/relationships/hyperlink" Target="https://podminky.urs.cz/item/CS_URS_2024_01/725291654" TargetMode="External" /><Relationship Id="rId32" Type="http://schemas.openxmlformats.org/officeDocument/2006/relationships/hyperlink" Target="https://podminky.urs.cz/item/CS_URS_2024_01/725291665" TargetMode="External" /><Relationship Id="rId33" Type="http://schemas.openxmlformats.org/officeDocument/2006/relationships/hyperlink" Target="https://podminky.urs.cz/item/CS_URS_2024_01/725291666" TargetMode="External" /><Relationship Id="rId34" Type="http://schemas.openxmlformats.org/officeDocument/2006/relationships/hyperlink" Target="https://podminky.urs.cz/item/CS_URS_2024_01/725291664" TargetMode="External" /><Relationship Id="rId35" Type="http://schemas.openxmlformats.org/officeDocument/2006/relationships/hyperlink" Target="https://podminky.urs.cz/item/CS_URS_2024_01/725291668" TargetMode="External" /><Relationship Id="rId36" Type="http://schemas.openxmlformats.org/officeDocument/2006/relationships/hyperlink" Target="https://podminky.urs.cz/item/CS_URS_2024_01/725291674" TargetMode="External" /><Relationship Id="rId37" Type="http://schemas.openxmlformats.org/officeDocument/2006/relationships/hyperlink" Target="https://podminky.urs.cz/item/CS_URS_2024_01/725291676" TargetMode="External" /><Relationship Id="rId38" Type="http://schemas.openxmlformats.org/officeDocument/2006/relationships/hyperlink" Target="https://podminky.urs.cz/item/CS_URS_2024_01/998725103" TargetMode="External" /><Relationship Id="rId39" Type="http://schemas.openxmlformats.org/officeDocument/2006/relationships/hyperlink" Target="https://podminky.urs.cz/item/CS_URS_2024_01/751581356" TargetMode="External" /><Relationship Id="rId40" Type="http://schemas.openxmlformats.org/officeDocument/2006/relationships/hyperlink" Target="https://podminky.urs.cz/item/CS_URS_2024_01/763111333" TargetMode="External" /><Relationship Id="rId41" Type="http://schemas.openxmlformats.org/officeDocument/2006/relationships/hyperlink" Target="https://podminky.urs.cz/item/CS_URS_2024_01/763111335" TargetMode="External" /><Relationship Id="rId42" Type="http://schemas.openxmlformats.org/officeDocument/2006/relationships/hyperlink" Target="https://podminky.urs.cz/item/CS_URS_2024_01/763113330" TargetMode="External" /><Relationship Id="rId43" Type="http://schemas.openxmlformats.org/officeDocument/2006/relationships/hyperlink" Target="https://podminky.urs.cz/item/CS_URS_2024_01/763121422" TargetMode="External" /><Relationship Id="rId44" Type="http://schemas.openxmlformats.org/officeDocument/2006/relationships/hyperlink" Target="https://podminky.urs.cz/item/CS_URS_2024_01/763121590" TargetMode="External" /><Relationship Id="rId45" Type="http://schemas.openxmlformats.org/officeDocument/2006/relationships/hyperlink" Target="https://podminky.urs.cz/item/CS_URS_2024_01/763131451" TargetMode="External" /><Relationship Id="rId46" Type="http://schemas.openxmlformats.org/officeDocument/2006/relationships/hyperlink" Target="https://podminky.urs.cz/item/CS_URS_2024_01/763164521" TargetMode="External" /><Relationship Id="rId47" Type="http://schemas.openxmlformats.org/officeDocument/2006/relationships/hyperlink" Target="https://podminky.urs.cz/item/CS_URS_2024_01/763164561" TargetMode="External" /><Relationship Id="rId48" Type="http://schemas.openxmlformats.org/officeDocument/2006/relationships/hyperlink" Target="https://podminky.urs.cz/item/CS_URS_2024_01/763172347" TargetMode="External" /><Relationship Id="rId49" Type="http://schemas.openxmlformats.org/officeDocument/2006/relationships/hyperlink" Target="https://podminky.urs.cz/item/CS_URS_2024_01/763172455" TargetMode="External" /><Relationship Id="rId50" Type="http://schemas.openxmlformats.org/officeDocument/2006/relationships/hyperlink" Target="https://podminky.urs.cz/item/CS_URS_2024_01/763411115" TargetMode="External" /><Relationship Id="rId51" Type="http://schemas.openxmlformats.org/officeDocument/2006/relationships/hyperlink" Target="https://podminky.urs.cz/item/CS_URS_2024_01/763411124" TargetMode="External" /><Relationship Id="rId52" Type="http://schemas.openxmlformats.org/officeDocument/2006/relationships/hyperlink" Target="https://podminky.urs.cz/item/CS_URS_2024_01/998763303" TargetMode="External" /><Relationship Id="rId53" Type="http://schemas.openxmlformats.org/officeDocument/2006/relationships/hyperlink" Target="https://podminky.urs.cz/item/CS_URS_2024_01/766660001" TargetMode="External" /><Relationship Id="rId54" Type="http://schemas.openxmlformats.org/officeDocument/2006/relationships/hyperlink" Target="https://podminky.urs.cz/item/CS_URS_2024_01/766660021" TargetMode="External" /><Relationship Id="rId55" Type="http://schemas.openxmlformats.org/officeDocument/2006/relationships/hyperlink" Target="https://podminky.urs.cz/item/CS_URS_2024_01/766660022" TargetMode="External" /><Relationship Id="rId56" Type="http://schemas.openxmlformats.org/officeDocument/2006/relationships/hyperlink" Target="https://podminky.urs.cz/item/CS_URS_2024_01/766660031" TargetMode="External" /><Relationship Id="rId57" Type="http://schemas.openxmlformats.org/officeDocument/2006/relationships/hyperlink" Target="https://podminky.urs.cz/item/CS_URS_2024_01/766660171" TargetMode="External" /><Relationship Id="rId58" Type="http://schemas.openxmlformats.org/officeDocument/2006/relationships/hyperlink" Target="https://podminky.urs.cz/item/CS_URS_2024_01/766660181" TargetMode="External" /><Relationship Id="rId59" Type="http://schemas.openxmlformats.org/officeDocument/2006/relationships/hyperlink" Target="https://podminky.urs.cz/item/CS_URS_2024_01/766660352" TargetMode="External" /><Relationship Id="rId60" Type="http://schemas.openxmlformats.org/officeDocument/2006/relationships/hyperlink" Target="https://podminky.urs.cz/item/CS_URS_2024_01/766660716" TargetMode="External" /><Relationship Id="rId61" Type="http://schemas.openxmlformats.org/officeDocument/2006/relationships/hyperlink" Target="https://podminky.urs.cz/item/CS_URS_2024_01/766660717" TargetMode="External" /><Relationship Id="rId62" Type="http://schemas.openxmlformats.org/officeDocument/2006/relationships/hyperlink" Target="https://podminky.urs.cz/item/CS_URS_2024_01/766663916" TargetMode="External" /><Relationship Id="rId63" Type="http://schemas.openxmlformats.org/officeDocument/2006/relationships/hyperlink" Target="https://podminky.urs.cz/item/CS_URS_2024_01/766682111" TargetMode="External" /><Relationship Id="rId64" Type="http://schemas.openxmlformats.org/officeDocument/2006/relationships/hyperlink" Target="https://podminky.urs.cz/item/CS_URS_2024_01/766682211" TargetMode="External" /><Relationship Id="rId65" Type="http://schemas.openxmlformats.org/officeDocument/2006/relationships/hyperlink" Target="https://podminky.urs.cz/item/CS_URS_2024_01/766691914" TargetMode="External" /><Relationship Id="rId66" Type="http://schemas.openxmlformats.org/officeDocument/2006/relationships/hyperlink" Target="https://podminky.urs.cz/item/CS_URS_2024_01/766693412" TargetMode="External" /><Relationship Id="rId67" Type="http://schemas.openxmlformats.org/officeDocument/2006/relationships/hyperlink" Target="https://podminky.urs.cz/item/CS_URS_2024_01/766693421" TargetMode="External" /><Relationship Id="rId68" Type="http://schemas.openxmlformats.org/officeDocument/2006/relationships/hyperlink" Target="https://podminky.urs.cz/item/CS_URS_2024_01/766811115" TargetMode="External" /><Relationship Id="rId69" Type="http://schemas.openxmlformats.org/officeDocument/2006/relationships/hyperlink" Target="https://podminky.urs.cz/item/CS_URS_2024_01/766811116" TargetMode="External" /><Relationship Id="rId70" Type="http://schemas.openxmlformats.org/officeDocument/2006/relationships/hyperlink" Target="https://podminky.urs.cz/item/CS_URS_2024_01/766811152" TargetMode="External" /><Relationship Id="rId71" Type="http://schemas.openxmlformats.org/officeDocument/2006/relationships/hyperlink" Target="https://podminky.urs.cz/item/CS_URS_2024_01/766811213" TargetMode="External" /><Relationship Id="rId72" Type="http://schemas.openxmlformats.org/officeDocument/2006/relationships/hyperlink" Target="https://podminky.urs.cz/item/CS_URS_2024_01/766811221" TargetMode="External" /><Relationship Id="rId73" Type="http://schemas.openxmlformats.org/officeDocument/2006/relationships/hyperlink" Target="https://podminky.urs.cz/item/CS_URS_2024_01/766811223" TargetMode="External" /><Relationship Id="rId74" Type="http://schemas.openxmlformats.org/officeDocument/2006/relationships/hyperlink" Target="https://podminky.urs.cz/item/CS_URS_2024_01/766811311" TargetMode="External" /><Relationship Id="rId75" Type="http://schemas.openxmlformats.org/officeDocument/2006/relationships/hyperlink" Target="https://podminky.urs.cz/item/CS_URS_2024_01/766811351" TargetMode="External" /><Relationship Id="rId76" Type="http://schemas.openxmlformats.org/officeDocument/2006/relationships/hyperlink" Target="https://podminky.urs.cz/item/CS_URS_2024_01/766811411" TargetMode="External" /><Relationship Id="rId77" Type="http://schemas.openxmlformats.org/officeDocument/2006/relationships/hyperlink" Target="https://podminky.urs.cz/item/CS_URS_2024_01/766811412" TargetMode="External" /><Relationship Id="rId78" Type="http://schemas.openxmlformats.org/officeDocument/2006/relationships/hyperlink" Target="https://podminky.urs.cz/item/CS_URS_2024_01/766811441" TargetMode="External" /><Relationship Id="rId79" Type="http://schemas.openxmlformats.org/officeDocument/2006/relationships/hyperlink" Target="https://podminky.urs.cz/item/CS_URS_2024_01/766811461" TargetMode="External" /><Relationship Id="rId80" Type="http://schemas.openxmlformats.org/officeDocument/2006/relationships/hyperlink" Target="https://podminky.urs.cz/item/CS_URS_2024_01/766811462" TargetMode="External" /><Relationship Id="rId81" Type="http://schemas.openxmlformats.org/officeDocument/2006/relationships/hyperlink" Target="https://podminky.urs.cz/item/CS_URS_2024_01/766812840" TargetMode="External" /><Relationship Id="rId82" Type="http://schemas.openxmlformats.org/officeDocument/2006/relationships/hyperlink" Target="https://podminky.urs.cz/item/CS_URS_2024_01/998766103" TargetMode="External" /><Relationship Id="rId83" Type="http://schemas.openxmlformats.org/officeDocument/2006/relationships/hyperlink" Target="https://podminky.urs.cz/item/CS_URS_2024_01/767132812" TargetMode="External" /><Relationship Id="rId84" Type="http://schemas.openxmlformats.org/officeDocument/2006/relationships/hyperlink" Target="https://podminky.urs.cz/item/CS_URS_2024_01/771121011" TargetMode="External" /><Relationship Id="rId85" Type="http://schemas.openxmlformats.org/officeDocument/2006/relationships/hyperlink" Target="https://podminky.urs.cz/item/CS_URS_2024_01/771151021" TargetMode="External" /><Relationship Id="rId86" Type="http://schemas.openxmlformats.org/officeDocument/2006/relationships/hyperlink" Target="https://podminky.urs.cz/item/CS_URS_2024_01/771474141" TargetMode="External" /><Relationship Id="rId87" Type="http://schemas.openxmlformats.org/officeDocument/2006/relationships/hyperlink" Target="https://podminky.urs.cz/item/CS_URS_2024_01/771574419" TargetMode="External" /><Relationship Id="rId88" Type="http://schemas.openxmlformats.org/officeDocument/2006/relationships/hyperlink" Target="https://podminky.urs.cz/item/CS_URS_2024_01/771591112" TargetMode="External" /><Relationship Id="rId89" Type="http://schemas.openxmlformats.org/officeDocument/2006/relationships/hyperlink" Target="https://podminky.urs.cz/item/CS_URS_2024_01/771591264" TargetMode="External" /><Relationship Id="rId90" Type="http://schemas.openxmlformats.org/officeDocument/2006/relationships/hyperlink" Target="https://podminky.urs.cz/item/CS_URS_2024_01/998771103" TargetMode="External" /><Relationship Id="rId91" Type="http://schemas.openxmlformats.org/officeDocument/2006/relationships/hyperlink" Target="https://podminky.urs.cz/item/CS_URS_2024_01/776121112" TargetMode="External" /><Relationship Id="rId92" Type="http://schemas.openxmlformats.org/officeDocument/2006/relationships/hyperlink" Target="https://podminky.urs.cz/item/CS_URS_2024_01/776141121" TargetMode="External" /><Relationship Id="rId93" Type="http://schemas.openxmlformats.org/officeDocument/2006/relationships/hyperlink" Target="https://podminky.urs.cz/item/CS_URS_2024_01/776221111" TargetMode="External" /><Relationship Id="rId94" Type="http://schemas.openxmlformats.org/officeDocument/2006/relationships/hyperlink" Target="https://podminky.urs.cz/item/CS_URS_2024_01/776223111" TargetMode="External" /><Relationship Id="rId95" Type="http://schemas.openxmlformats.org/officeDocument/2006/relationships/hyperlink" Target="https://podminky.urs.cz/item/CS_URS_2024_01/776411212" TargetMode="External" /><Relationship Id="rId96" Type="http://schemas.openxmlformats.org/officeDocument/2006/relationships/hyperlink" Target="https://podminky.urs.cz/item/CS_URS_2024_01/776411213" TargetMode="External" /><Relationship Id="rId97" Type="http://schemas.openxmlformats.org/officeDocument/2006/relationships/hyperlink" Target="https://podminky.urs.cz/item/CS_URS_2024_01/776411214" TargetMode="External" /><Relationship Id="rId98" Type="http://schemas.openxmlformats.org/officeDocument/2006/relationships/hyperlink" Target="https://podminky.urs.cz/item/CS_URS_2024_01/776991121" TargetMode="External" /><Relationship Id="rId99" Type="http://schemas.openxmlformats.org/officeDocument/2006/relationships/hyperlink" Target="https://podminky.urs.cz/item/CS_URS_2024_01/998776103" TargetMode="External" /><Relationship Id="rId100" Type="http://schemas.openxmlformats.org/officeDocument/2006/relationships/hyperlink" Target="https://podminky.urs.cz/item/CS_URS_2024_01/781121011" TargetMode="External" /><Relationship Id="rId101" Type="http://schemas.openxmlformats.org/officeDocument/2006/relationships/hyperlink" Target="https://podminky.urs.cz/item/CS_URS_2024_01/781131112" TargetMode="External" /><Relationship Id="rId102" Type="http://schemas.openxmlformats.org/officeDocument/2006/relationships/hyperlink" Target="https://podminky.urs.cz/item/CS_URS_2024_01/781472219" TargetMode="External" /><Relationship Id="rId103" Type="http://schemas.openxmlformats.org/officeDocument/2006/relationships/hyperlink" Target="https://podminky.urs.cz/item/CS_URS_2024_01/781472222" TargetMode="External" /><Relationship Id="rId104" Type="http://schemas.openxmlformats.org/officeDocument/2006/relationships/hyperlink" Target="https://podminky.urs.cz/item/CS_URS_2024_01/781491011" TargetMode="External" /><Relationship Id="rId105" Type="http://schemas.openxmlformats.org/officeDocument/2006/relationships/hyperlink" Target="https://podminky.urs.cz/item/CS_URS_2024_01/998781103" TargetMode="External" /><Relationship Id="rId106" Type="http://schemas.openxmlformats.org/officeDocument/2006/relationships/hyperlink" Target="https://podminky.urs.cz/item/CS_URS_2024_01/783306811" TargetMode="External" /><Relationship Id="rId107" Type="http://schemas.openxmlformats.org/officeDocument/2006/relationships/hyperlink" Target="https://podminky.urs.cz/item/CS_URS_2024_01/783314201" TargetMode="External" /><Relationship Id="rId108" Type="http://schemas.openxmlformats.org/officeDocument/2006/relationships/hyperlink" Target="https://podminky.urs.cz/item/CS_URS_2024_01/783315101" TargetMode="External" /><Relationship Id="rId109" Type="http://schemas.openxmlformats.org/officeDocument/2006/relationships/hyperlink" Target="https://podminky.urs.cz/item/CS_URS_2024_01/783317101" TargetMode="External" /><Relationship Id="rId110" Type="http://schemas.openxmlformats.org/officeDocument/2006/relationships/hyperlink" Target="https://podminky.urs.cz/item/CS_URS_2024_01/784121001" TargetMode="External" /><Relationship Id="rId111" Type="http://schemas.openxmlformats.org/officeDocument/2006/relationships/hyperlink" Target="https://podminky.urs.cz/item/CS_URS_2024_01/784221101" TargetMode="External" /><Relationship Id="rId112" Type="http://schemas.openxmlformats.org/officeDocument/2006/relationships/hyperlink" Target="https://podminky.urs.cz/item/CS_URS_2024_01/784321031" TargetMode="External" /><Relationship Id="rId113" Type="http://schemas.openxmlformats.org/officeDocument/2006/relationships/hyperlink" Target="https://podminky.urs.cz/item/CS_URS_2024_01/787600831" TargetMode="External" /><Relationship Id="rId114" Type="http://schemas.openxmlformats.org/officeDocument/2006/relationships/hyperlink" Target="https://podminky.urs.cz/item/CS_URS_2024_01/787616371" TargetMode="External" /><Relationship Id="rId115" Type="http://schemas.openxmlformats.org/officeDocument/2006/relationships/hyperlink" Target="https://podminky.urs.cz/item/CS_URS_2024_01/998787103" TargetMode="External" /><Relationship Id="rId116" Type="http://schemas.openxmlformats.org/officeDocument/2006/relationships/hyperlink" Target="https://podminky.urs.cz/item/CS_URS_2024_01/HZS1292" TargetMode="External" /><Relationship Id="rId1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521166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810003" TargetMode="External" /><Relationship Id="rId2" Type="http://schemas.openxmlformats.org/officeDocument/2006/relationships/hyperlink" Target="https://podminky.urs.cz/item/CS_URS_2024_01/741120101" TargetMode="External" /><Relationship Id="rId3" Type="http://schemas.openxmlformats.org/officeDocument/2006/relationships/hyperlink" Target="https://podminky.urs.cz/item/CS_URS_2024_01/741122033" TargetMode="External" /><Relationship Id="rId4" Type="http://schemas.openxmlformats.org/officeDocument/2006/relationships/hyperlink" Target="https://podminky.urs.cz/item/CS_URS_2024_01/741122102" TargetMode="External" /><Relationship Id="rId5" Type="http://schemas.openxmlformats.org/officeDocument/2006/relationships/hyperlink" Target="https://podminky.urs.cz/item/CS_URS_2024_01/741122142" TargetMode="External" /><Relationship Id="rId6" Type="http://schemas.openxmlformats.org/officeDocument/2006/relationships/hyperlink" Target="https://podminky.urs.cz/item/CS_URS_2024_01/741122143" TargetMode="External" /><Relationship Id="rId7" Type="http://schemas.openxmlformats.org/officeDocument/2006/relationships/hyperlink" Target="https://podminky.urs.cz/item/CS_URS_2024_01/741130001" TargetMode="External" /><Relationship Id="rId8" Type="http://schemas.openxmlformats.org/officeDocument/2006/relationships/hyperlink" Target="https://podminky.urs.cz/item/CS_URS_2024_01/741130003" TargetMode="External" /><Relationship Id="rId9" Type="http://schemas.openxmlformats.org/officeDocument/2006/relationships/hyperlink" Target="https://podminky.urs.cz/item/CS_URS_2024_01/741130005" TargetMode="External" /><Relationship Id="rId10" Type="http://schemas.openxmlformats.org/officeDocument/2006/relationships/hyperlink" Target="https://podminky.urs.cz/item/CS_URS_2024_01/741110501" TargetMode="External" /><Relationship Id="rId11" Type="http://schemas.openxmlformats.org/officeDocument/2006/relationships/hyperlink" Target="https://podminky.urs.cz/item/CS_URS_2024_01/741310001" TargetMode="External" /><Relationship Id="rId12" Type="http://schemas.openxmlformats.org/officeDocument/2006/relationships/hyperlink" Target="https://podminky.urs.cz/item/CS_URS_2024_01/741313001" TargetMode="External" /><Relationship Id="rId13" Type="http://schemas.openxmlformats.org/officeDocument/2006/relationships/hyperlink" Target="https://podminky.urs.cz/item/CS_URS_2024_01/741313002" TargetMode="External" /><Relationship Id="rId14" Type="http://schemas.openxmlformats.org/officeDocument/2006/relationships/hyperlink" Target="https://podminky.urs.cz/item/CS_URS_2024_01/741372061" TargetMode="External" /><Relationship Id="rId15" Type="http://schemas.openxmlformats.org/officeDocument/2006/relationships/hyperlink" Target="https://podminky.urs.cz/item/CS_URS_2024_01/HZS2221" TargetMode="External" /><Relationship Id="rId16" Type="http://schemas.openxmlformats.org/officeDocument/2006/relationships/hyperlink" Target="https://podminky.urs.cz/item/CS_URS_2024_01/HZS2491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1329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70001000" TargetMode="External" /><Relationship Id="rId5" Type="http://schemas.openxmlformats.org/officeDocument/2006/relationships/hyperlink" Target="https://podminky.urs.cz/item/CS_URS_2024_01/091504000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4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np_kumburk_zme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Domov mládeže při gymnáziu a SOŠPg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Nová Paka, Kumburská 1028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29. 10. 2024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6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6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37.2" customHeight="1">
      <c r="A95" s="7"/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ROUND(SUM(AG96:AG100),2)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81</v>
      </c>
      <c r="AR95" s="127"/>
      <c r="AS95" s="128">
        <f>ROUND(SUM(AS96:AS100),2)</f>
        <v>0</v>
      </c>
      <c r="AT95" s="129">
        <f>ROUND(SUM(AV95:AW95),2)</f>
        <v>0</v>
      </c>
      <c r="AU95" s="130">
        <f>ROUND(SUM(AU96:AU100),5)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ROUND(SUM(AZ96:AZ100),2)</f>
        <v>0</v>
      </c>
      <c r="BA95" s="129">
        <f>ROUND(SUM(BA96:BA100),2)</f>
        <v>0</v>
      </c>
      <c r="BB95" s="129">
        <f>ROUND(SUM(BB96:BB100),2)</f>
        <v>0</v>
      </c>
      <c r="BC95" s="129">
        <f>ROUND(SUM(BC96:BC100),2)</f>
        <v>0</v>
      </c>
      <c r="BD95" s="131">
        <f>ROUND(SUM(BD96:BD100),2)</f>
        <v>0</v>
      </c>
      <c r="BE95" s="7"/>
      <c r="BS95" s="132" t="s">
        <v>74</v>
      </c>
      <c r="BT95" s="132" t="s">
        <v>82</v>
      </c>
      <c r="BU95" s="132" t="s">
        <v>76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4" customFormat="1" ht="14.4" customHeight="1">
      <c r="A96" s="133" t="s">
        <v>85</v>
      </c>
      <c r="B96" s="71"/>
      <c r="C96" s="134"/>
      <c r="D96" s="134"/>
      <c r="E96" s="135" t="s">
        <v>86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'stav - Stavební část'!J32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88</v>
      </c>
      <c r="AR96" s="73"/>
      <c r="AS96" s="138">
        <v>0</v>
      </c>
      <c r="AT96" s="139">
        <f>ROUND(SUM(AV96:AW96),2)</f>
        <v>0</v>
      </c>
      <c r="AU96" s="140">
        <f>'stav - Stavební část'!P143</f>
        <v>0</v>
      </c>
      <c r="AV96" s="139">
        <f>'stav - Stavební část'!J35</f>
        <v>0</v>
      </c>
      <c r="AW96" s="139">
        <f>'stav - Stavební část'!J36</f>
        <v>0</v>
      </c>
      <c r="AX96" s="139">
        <f>'stav - Stavební část'!J37</f>
        <v>0</v>
      </c>
      <c r="AY96" s="139">
        <f>'stav - Stavební část'!J38</f>
        <v>0</v>
      </c>
      <c r="AZ96" s="139">
        <f>'stav - Stavební část'!F35</f>
        <v>0</v>
      </c>
      <c r="BA96" s="139">
        <f>'stav - Stavební část'!F36</f>
        <v>0</v>
      </c>
      <c r="BB96" s="139">
        <f>'stav - Stavební část'!F37</f>
        <v>0</v>
      </c>
      <c r="BC96" s="139">
        <f>'stav - Stavební část'!F38</f>
        <v>0</v>
      </c>
      <c r="BD96" s="141">
        <f>'stav - Stavební část'!F39</f>
        <v>0</v>
      </c>
      <c r="BE96" s="4"/>
      <c r="BT96" s="142" t="s">
        <v>84</v>
      </c>
      <c r="BV96" s="142" t="s">
        <v>77</v>
      </c>
      <c r="BW96" s="142" t="s">
        <v>89</v>
      </c>
      <c r="BX96" s="142" t="s">
        <v>83</v>
      </c>
      <c r="CL96" s="142" t="s">
        <v>1</v>
      </c>
    </row>
    <row r="97" s="4" customFormat="1" ht="14.4" customHeight="1">
      <c r="A97" s="133" t="s">
        <v>85</v>
      </c>
      <c r="B97" s="71"/>
      <c r="C97" s="134"/>
      <c r="D97" s="134"/>
      <c r="E97" s="135" t="s">
        <v>90</v>
      </c>
      <c r="F97" s="135"/>
      <c r="G97" s="135"/>
      <c r="H97" s="135"/>
      <c r="I97" s="135"/>
      <c r="J97" s="134"/>
      <c r="K97" s="135" t="s">
        <v>91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'ZTI - Zdravotní technika'!J32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88</v>
      </c>
      <c r="AR97" s="73"/>
      <c r="AS97" s="138">
        <v>0</v>
      </c>
      <c r="AT97" s="139">
        <f>ROUND(SUM(AV97:AW97),2)</f>
        <v>0</v>
      </c>
      <c r="AU97" s="140">
        <f>'ZTI - Zdravotní technika'!P126</f>
        <v>0</v>
      </c>
      <c r="AV97" s="139">
        <f>'ZTI - Zdravotní technika'!J35</f>
        <v>0</v>
      </c>
      <c r="AW97" s="139">
        <f>'ZTI - Zdravotní technika'!J36</f>
        <v>0</v>
      </c>
      <c r="AX97" s="139">
        <f>'ZTI - Zdravotní technika'!J37</f>
        <v>0</v>
      </c>
      <c r="AY97" s="139">
        <f>'ZTI - Zdravotní technika'!J38</f>
        <v>0</v>
      </c>
      <c r="AZ97" s="139">
        <f>'ZTI - Zdravotní technika'!F35</f>
        <v>0</v>
      </c>
      <c r="BA97" s="139">
        <f>'ZTI - Zdravotní technika'!F36</f>
        <v>0</v>
      </c>
      <c r="BB97" s="139">
        <f>'ZTI - Zdravotní technika'!F37</f>
        <v>0</v>
      </c>
      <c r="BC97" s="139">
        <f>'ZTI - Zdravotní technika'!F38</f>
        <v>0</v>
      </c>
      <c r="BD97" s="141">
        <f>'ZTI - Zdravotní technika'!F39</f>
        <v>0</v>
      </c>
      <c r="BE97" s="4"/>
      <c r="BT97" s="142" t="s">
        <v>84</v>
      </c>
      <c r="BV97" s="142" t="s">
        <v>77</v>
      </c>
      <c r="BW97" s="142" t="s">
        <v>92</v>
      </c>
      <c r="BX97" s="142" t="s">
        <v>83</v>
      </c>
      <c r="CL97" s="142" t="s">
        <v>1</v>
      </c>
    </row>
    <row r="98" s="4" customFormat="1" ht="14.4" customHeight="1">
      <c r="A98" s="133" t="s">
        <v>85</v>
      </c>
      <c r="B98" s="71"/>
      <c r="C98" s="134"/>
      <c r="D98" s="134"/>
      <c r="E98" s="135" t="s">
        <v>93</v>
      </c>
      <c r="F98" s="135"/>
      <c r="G98" s="135"/>
      <c r="H98" s="135"/>
      <c r="I98" s="135"/>
      <c r="J98" s="134"/>
      <c r="K98" s="135" t="s">
        <v>94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'el_cu24 - Elektroinstalace'!J32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88</v>
      </c>
      <c r="AR98" s="73"/>
      <c r="AS98" s="138">
        <v>0</v>
      </c>
      <c r="AT98" s="139">
        <f>ROUND(SUM(AV98:AW98),2)</f>
        <v>0</v>
      </c>
      <c r="AU98" s="140">
        <f>'el_cu24 - Elektroinstalace'!P127</f>
        <v>0</v>
      </c>
      <c r="AV98" s="139">
        <f>'el_cu24 - Elektroinstalace'!J35</f>
        <v>0</v>
      </c>
      <c r="AW98" s="139">
        <f>'el_cu24 - Elektroinstalace'!J36</f>
        <v>0</v>
      </c>
      <c r="AX98" s="139">
        <f>'el_cu24 - Elektroinstalace'!J37</f>
        <v>0</v>
      </c>
      <c r="AY98" s="139">
        <f>'el_cu24 - Elektroinstalace'!J38</f>
        <v>0</v>
      </c>
      <c r="AZ98" s="139">
        <f>'el_cu24 - Elektroinstalace'!F35</f>
        <v>0</v>
      </c>
      <c r="BA98" s="139">
        <f>'el_cu24 - Elektroinstalace'!F36</f>
        <v>0</v>
      </c>
      <c r="BB98" s="139">
        <f>'el_cu24 - Elektroinstalace'!F37</f>
        <v>0</v>
      </c>
      <c r="BC98" s="139">
        <f>'el_cu24 - Elektroinstalace'!F38</f>
        <v>0</v>
      </c>
      <c r="BD98" s="141">
        <f>'el_cu24 - Elektroinstalace'!F39</f>
        <v>0</v>
      </c>
      <c r="BE98" s="4"/>
      <c r="BT98" s="142" t="s">
        <v>84</v>
      </c>
      <c r="BV98" s="142" t="s">
        <v>77</v>
      </c>
      <c r="BW98" s="142" t="s">
        <v>95</v>
      </c>
      <c r="BX98" s="142" t="s">
        <v>83</v>
      </c>
      <c r="CL98" s="142" t="s">
        <v>1</v>
      </c>
    </row>
    <row r="99" s="4" customFormat="1" ht="14.4" customHeight="1">
      <c r="A99" s="133" t="s">
        <v>85</v>
      </c>
      <c r="B99" s="71"/>
      <c r="C99" s="134"/>
      <c r="D99" s="134"/>
      <c r="E99" s="135" t="s">
        <v>96</v>
      </c>
      <c r="F99" s="135"/>
      <c r="G99" s="135"/>
      <c r="H99" s="135"/>
      <c r="I99" s="135"/>
      <c r="J99" s="134"/>
      <c r="K99" s="135" t="s">
        <v>97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'vzd - Vzduchotechnika'!J32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88</v>
      </c>
      <c r="AR99" s="73"/>
      <c r="AS99" s="138">
        <v>0</v>
      </c>
      <c r="AT99" s="139">
        <f>ROUND(SUM(AV99:AW99),2)</f>
        <v>0</v>
      </c>
      <c r="AU99" s="140">
        <f>'vzd - Vzduchotechnika'!P122</f>
        <v>0</v>
      </c>
      <c r="AV99" s="139">
        <f>'vzd - Vzduchotechnika'!J35</f>
        <v>0</v>
      </c>
      <c r="AW99" s="139">
        <f>'vzd - Vzduchotechnika'!J36</f>
        <v>0</v>
      </c>
      <c r="AX99" s="139">
        <f>'vzd - Vzduchotechnika'!J37</f>
        <v>0</v>
      </c>
      <c r="AY99" s="139">
        <f>'vzd - Vzduchotechnika'!J38</f>
        <v>0</v>
      </c>
      <c r="AZ99" s="139">
        <f>'vzd - Vzduchotechnika'!F35</f>
        <v>0</v>
      </c>
      <c r="BA99" s="139">
        <f>'vzd - Vzduchotechnika'!F36</f>
        <v>0</v>
      </c>
      <c r="BB99" s="139">
        <f>'vzd - Vzduchotechnika'!F37</f>
        <v>0</v>
      </c>
      <c r="BC99" s="139">
        <f>'vzd - Vzduchotechnika'!F38</f>
        <v>0</v>
      </c>
      <c r="BD99" s="141">
        <f>'vzd - Vzduchotechnika'!F39</f>
        <v>0</v>
      </c>
      <c r="BE99" s="4"/>
      <c r="BT99" s="142" t="s">
        <v>84</v>
      </c>
      <c r="BV99" s="142" t="s">
        <v>77</v>
      </c>
      <c r="BW99" s="142" t="s">
        <v>98</v>
      </c>
      <c r="BX99" s="142" t="s">
        <v>83</v>
      </c>
      <c r="CL99" s="142" t="s">
        <v>1</v>
      </c>
    </row>
    <row r="100" s="4" customFormat="1" ht="14.4" customHeight="1">
      <c r="A100" s="133" t="s">
        <v>85</v>
      </c>
      <c r="B100" s="71"/>
      <c r="C100" s="134"/>
      <c r="D100" s="134"/>
      <c r="E100" s="135" t="s">
        <v>99</v>
      </c>
      <c r="F100" s="135"/>
      <c r="G100" s="135"/>
      <c r="H100" s="135"/>
      <c r="I100" s="135"/>
      <c r="J100" s="134"/>
      <c r="K100" s="135" t="s">
        <v>100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'vrn - Vedlejší a ostatní 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88</v>
      </c>
      <c r="AR100" s="73"/>
      <c r="AS100" s="143">
        <v>0</v>
      </c>
      <c r="AT100" s="144">
        <f>ROUND(SUM(AV100:AW100),2)</f>
        <v>0</v>
      </c>
      <c r="AU100" s="145">
        <f>'vrn - Vedlejší a ostatní ...'!P125</f>
        <v>0</v>
      </c>
      <c r="AV100" s="144">
        <f>'vrn - Vedlejší a ostatní ...'!J35</f>
        <v>0</v>
      </c>
      <c r="AW100" s="144">
        <f>'vrn - Vedlejší a ostatní ...'!J36</f>
        <v>0</v>
      </c>
      <c r="AX100" s="144">
        <f>'vrn - Vedlejší a ostatní ...'!J37</f>
        <v>0</v>
      </c>
      <c r="AY100" s="144">
        <f>'vrn - Vedlejší a ostatní ...'!J38</f>
        <v>0</v>
      </c>
      <c r="AZ100" s="144">
        <f>'vrn - Vedlejší a ostatní ...'!F35</f>
        <v>0</v>
      </c>
      <c r="BA100" s="144">
        <f>'vrn - Vedlejší a ostatní ...'!F36</f>
        <v>0</v>
      </c>
      <c r="BB100" s="144">
        <f>'vrn - Vedlejší a ostatní ...'!F37</f>
        <v>0</v>
      </c>
      <c r="BC100" s="144">
        <f>'vrn - Vedlejší a ostatní ...'!F38</f>
        <v>0</v>
      </c>
      <c r="BD100" s="146">
        <f>'vrn - Vedlejší a ostatní ...'!F39</f>
        <v>0</v>
      </c>
      <c r="BE100" s="4"/>
      <c r="BT100" s="142" t="s">
        <v>84</v>
      </c>
      <c r="BV100" s="142" t="s">
        <v>77</v>
      </c>
      <c r="BW100" s="142" t="s">
        <v>101</v>
      </c>
      <c r="BX100" s="142" t="s">
        <v>83</v>
      </c>
      <c r="CL100" s="142" t="s">
        <v>1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rsJC/Om4jIK9BmCL2hKGgUbrKOioYXjD+d7Siky08uLT9gereBIBoZS+OkVAwpfSv+MbPuI5/WaFs/c/0sdCYQ==" hashValue="B624m8K+6nB6dClizv2Lm4PyC9RO1kqQWdet+29m00ElBYO/g78a5qup5Nzndw2NcPnRS1jlfTM8OydJogOBfw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tav - Stavební část'!C2" display="/"/>
    <hyperlink ref="A97" location="'ZTI - Zdravotní technika'!C2" display="/"/>
    <hyperlink ref="A98" location="'el_cu24 - Elektroinstalace'!C2" display="/"/>
    <hyperlink ref="A99" location="'vzd - Vzduchotechnika'!C2" display="/"/>
    <hyperlink ref="A100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47" t="s">
        <v>102</v>
      </c>
      <c r="BA2" s="147" t="s">
        <v>1</v>
      </c>
      <c r="BB2" s="147" t="s">
        <v>1</v>
      </c>
      <c r="BC2" s="147" t="s">
        <v>103</v>
      </c>
      <c r="BD2" s="147" t="s">
        <v>84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  <c r="AZ3" s="147" t="s">
        <v>104</v>
      </c>
      <c r="BA3" s="147" t="s">
        <v>1</v>
      </c>
      <c r="BB3" s="147" t="s">
        <v>1</v>
      </c>
      <c r="BC3" s="147" t="s">
        <v>105</v>
      </c>
      <c r="BD3" s="147" t="s">
        <v>84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  <c r="AZ4" s="147" t="s">
        <v>107</v>
      </c>
      <c r="BA4" s="147" t="s">
        <v>1</v>
      </c>
      <c r="BB4" s="147" t="s">
        <v>1</v>
      </c>
      <c r="BC4" s="147" t="s">
        <v>108</v>
      </c>
      <c r="BD4" s="147" t="s">
        <v>84</v>
      </c>
    </row>
    <row r="5" s="1" customFormat="1" ht="6.96" customHeight="1">
      <c r="B5" s="21"/>
      <c r="L5" s="21"/>
      <c r="AZ5" s="147" t="s">
        <v>109</v>
      </c>
      <c r="BA5" s="147" t="s">
        <v>1</v>
      </c>
      <c r="BB5" s="147" t="s">
        <v>1</v>
      </c>
      <c r="BC5" s="147" t="s">
        <v>110</v>
      </c>
      <c r="BD5" s="147" t="s">
        <v>84</v>
      </c>
    </row>
    <row r="6" s="1" customFormat="1" ht="12" customHeight="1">
      <c r="B6" s="21"/>
      <c r="D6" s="152" t="s">
        <v>16</v>
      </c>
      <c r="L6" s="21"/>
      <c r="AZ6" s="147" t="s">
        <v>111</v>
      </c>
      <c r="BA6" s="147" t="s">
        <v>1</v>
      </c>
      <c r="BB6" s="147" t="s">
        <v>1</v>
      </c>
      <c r="BC6" s="147" t="s">
        <v>112</v>
      </c>
      <c r="BD6" s="147" t="s">
        <v>84</v>
      </c>
    </row>
    <row r="7" s="1" customFormat="1" ht="14.4" customHeight="1">
      <c r="B7" s="21"/>
      <c r="E7" s="153" t="str">
        <f>'Rekapitulace stavby'!K6</f>
        <v>Domov mládeže při gymnáziu a SOŠPg</v>
      </c>
      <c r="F7" s="152"/>
      <c r="G7" s="152"/>
      <c r="H7" s="152"/>
      <c r="L7" s="21"/>
      <c r="AZ7" s="147" t="s">
        <v>113</v>
      </c>
      <c r="BA7" s="147" t="s">
        <v>1</v>
      </c>
      <c r="BB7" s="147" t="s">
        <v>1</v>
      </c>
      <c r="BC7" s="147" t="s">
        <v>114</v>
      </c>
      <c r="BD7" s="147" t="s">
        <v>84</v>
      </c>
    </row>
    <row r="8" s="1" customFormat="1" ht="12" customHeight="1">
      <c r="B8" s="21"/>
      <c r="D8" s="152" t="s">
        <v>115</v>
      </c>
      <c r="L8" s="21"/>
      <c r="AZ8" s="147" t="s">
        <v>116</v>
      </c>
      <c r="BA8" s="147" t="s">
        <v>1</v>
      </c>
      <c r="BB8" s="147" t="s">
        <v>1</v>
      </c>
      <c r="BC8" s="147" t="s">
        <v>117</v>
      </c>
      <c r="BD8" s="147" t="s">
        <v>84</v>
      </c>
    </row>
    <row r="9" s="2" customFormat="1" ht="24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7" t="s">
        <v>119</v>
      </c>
      <c r="BA9" s="147" t="s">
        <v>1</v>
      </c>
      <c r="BB9" s="147" t="s">
        <v>1</v>
      </c>
      <c r="BC9" s="147" t="s">
        <v>120</v>
      </c>
      <c r="BD9" s="147" t="s">
        <v>84</v>
      </c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7" t="s">
        <v>122</v>
      </c>
      <c r="BA10" s="147" t="s">
        <v>1</v>
      </c>
      <c r="BB10" s="147" t="s">
        <v>1</v>
      </c>
      <c r="BC10" s="147" t="s">
        <v>123</v>
      </c>
      <c r="BD10" s="147" t="s">
        <v>84</v>
      </c>
    </row>
    <row r="11" s="2" customFormat="1" ht="15.6" customHeight="1">
      <c r="A11" s="39"/>
      <c r="B11" s="45"/>
      <c r="C11" s="39"/>
      <c r="D11" s="39"/>
      <c r="E11" s="154" t="s">
        <v>124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7" t="s">
        <v>125</v>
      </c>
      <c r="BA11" s="147" t="s">
        <v>1</v>
      </c>
      <c r="BB11" s="147" t="s">
        <v>1</v>
      </c>
      <c r="BC11" s="147" t="s">
        <v>123</v>
      </c>
      <c r="BD11" s="147" t="s">
        <v>84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7" t="s">
        <v>126</v>
      </c>
      <c r="BA12" s="147" t="s">
        <v>1</v>
      </c>
      <c r="BB12" s="147" t="s">
        <v>1</v>
      </c>
      <c r="BC12" s="147" t="s">
        <v>127</v>
      </c>
      <c r="BD12" s="147" t="s">
        <v>84</v>
      </c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47" t="s">
        <v>128</v>
      </c>
      <c r="BA13" s="147" t="s">
        <v>1</v>
      </c>
      <c r="BB13" s="147" t="s">
        <v>1</v>
      </c>
      <c r="BC13" s="147" t="s">
        <v>129</v>
      </c>
      <c r="BD13" s="147" t="s">
        <v>84</v>
      </c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29. 10. 2024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47" t="s">
        <v>130</v>
      </c>
      <c r="BA14" s="147" t="s">
        <v>1</v>
      </c>
      <c r="BB14" s="147" t="s">
        <v>1</v>
      </c>
      <c r="BC14" s="147" t="s">
        <v>131</v>
      </c>
      <c r="BD14" s="147" t="s">
        <v>84</v>
      </c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47" t="s">
        <v>132</v>
      </c>
      <c r="BA15" s="147" t="s">
        <v>1</v>
      </c>
      <c r="BB15" s="147" t="s">
        <v>1</v>
      </c>
      <c r="BC15" s="147" t="s">
        <v>133</v>
      </c>
      <c r="BD15" s="147" t="s">
        <v>84</v>
      </c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47" t="s">
        <v>134</v>
      </c>
      <c r="BA16" s="147" t="s">
        <v>1</v>
      </c>
      <c r="BB16" s="147" t="s">
        <v>1</v>
      </c>
      <c r="BC16" s="147" t="s">
        <v>135</v>
      </c>
      <c r="BD16" s="147" t="s">
        <v>84</v>
      </c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47" t="s">
        <v>136</v>
      </c>
      <c r="BA17" s="147" t="s">
        <v>1</v>
      </c>
      <c r="BB17" s="147" t="s">
        <v>1</v>
      </c>
      <c r="BC17" s="147" t="s">
        <v>137</v>
      </c>
      <c r="BD17" s="147" t="s">
        <v>84</v>
      </c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47" t="s">
        <v>138</v>
      </c>
      <c r="BA18" s="147" t="s">
        <v>1</v>
      </c>
      <c r="BB18" s="147" t="s">
        <v>1</v>
      </c>
      <c r="BC18" s="147" t="s">
        <v>139</v>
      </c>
      <c r="BD18" s="147" t="s">
        <v>84</v>
      </c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47" t="s">
        <v>140</v>
      </c>
      <c r="BA19" s="147" t="s">
        <v>1</v>
      </c>
      <c r="BB19" s="147" t="s">
        <v>1</v>
      </c>
      <c r="BC19" s="147" t="s">
        <v>141</v>
      </c>
      <c r="BD19" s="147" t="s">
        <v>84</v>
      </c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47" t="s">
        <v>142</v>
      </c>
      <c r="BA20" s="147" t="s">
        <v>1</v>
      </c>
      <c r="BB20" s="147" t="s">
        <v>1</v>
      </c>
      <c r="BC20" s="147" t="s">
        <v>143</v>
      </c>
      <c r="BD20" s="147" t="s">
        <v>84</v>
      </c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47" t="s">
        <v>144</v>
      </c>
      <c r="BA21" s="147" t="s">
        <v>1</v>
      </c>
      <c r="BB21" s="147" t="s">
        <v>1</v>
      </c>
      <c r="BC21" s="147" t="s">
        <v>145</v>
      </c>
      <c r="BD21" s="147" t="s">
        <v>84</v>
      </c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47" t="s">
        <v>146</v>
      </c>
      <c r="BA22" s="147" t="s">
        <v>1</v>
      </c>
      <c r="BB22" s="147" t="s">
        <v>1</v>
      </c>
      <c r="BC22" s="147" t="s">
        <v>147</v>
      </c>
      <c r="BD22" s="147" t="s">
        <v>84</v>
      </c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47" t="s">
        <v>148</v>
      </c>
      <c r="BA23" s="147" t="s">
        <v>1</v>
      </c>
      <c r="BB23" s="147" t="s">
        <v>1</v>
      </c>
      <c r="BC23" s="147" t="s">
        <v>149</v>
      </c>
      <c r="BD23" s="147" t="s">
        <v>84</v>
      </c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35</v>
      </c>
      <c r="E32" s="39"/>
      <c r="F32" s="39"/>
      <c r="G32" s="39"/>
      <c r="H32" s="39"/>
      <c r="I32" s="39"/>
      <c r="J32" s="162">
        <f>ROUND(J143,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37</v>
      </c>
      <c r="G34" s="39"/>
      <c r="H34" s="39"/>
      <c r="I34" s="163" t="s">
        <v>36</v>
      </c>
      <c r="J34" s="163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39</v>
      </c>
      <c r="E35" s="152" t="s">
        <v>40</v>
      </c>
      <c r="F35" s="165">
        <f>ROUND((SUM(BE143:BE838)),  2)</f>
        <v>0</v>
      </c>
      <c r="G35" s="39"/>
      <c r="H35" s="39"/>
      <c r="I35" s="166">
        <v>0.20999999999999999</v>
      </c>
      <c r="J35" s="165">
        <f>ROUND(((SUM(BE143:BE838))*I35),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41</v>
      </c>
      <c r="F36" s="165">
        <f>ROUND((SUM(BF143:BF838)),  2)</f>
        <v>0</v>
      </c>
      <c r="G36" s="39"/>
      <c r="H36" s="39"/>
      <c r="I36" s="166">
        <v>0.12</v>
      </c>
      <c r="J36" s="165">
        <f>ROUND(((SUM(BF143:BF838))*I36),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42</v>
      </c>
      <c r="F37" s="165">
        <f>ROUND((SUM(BG143:BG838)),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43</v>
      </c>
      <c r="F38" s="165">
        <f>ROUND((SUM(BH143:BH838)),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ROUND((SUM(BI143:BI838)),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85" t="str">
        <f>E7</f>
        <v>Domov mládeže při gymnáziu a SOŠPg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4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77" t="str">
        <f>E11</f>
        <v>stav - Stavební část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Nová Paka, Kumburská 1028</v>
      </c>
      <c r="G91" s="41"/>
      <c r="H91" s="41"/>
      <c r="I91" s="33" t="s">
        <v>22</v>
      </c>
      <c r="J91" s="80" t="str">
        <f>IF(J14="","",J14)</f>
        <v>29. 10. 2024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6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151</v>
      </c>
      <c r="D96" s="187"/>
      <c r="E96" s="187"/>
      <c r="F96" s="187"/>
      <c r="G96" s="187"/>
      <c r="H96" s="187"/>
      <c r="I96" s="187"/>
      <c r="J96" s="188" t="s">
        <v>152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153</v>
      </c>
      <c r="D98" s="41"/>
      <c r="E98" s="41"/>
      <c r="F98" s="41"/>
      <c r="G98" s="41"/>
      <c r="H98" s="41"/>
      <c r="I98" s="41"/>
      <c r="J98" s="111">
        <f>J143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154</v>
      </c>
    </row>
    <row r="99" s="9" customFormat="1" ht="24.96" customHeight="1">
      <c r="A99" s="9"/>
      <c r="B99" s="190"/>
      <c r="C99" s="191"/>
      <c r="D99" s="192" t="s">
        <v>155</v>
      </c>
      <c r="E99" s="193"/>
      <c r="F99" s="193"/>
      <c r="G99" s="193"/>
      <c r="H99" s="193"/>
      <c r="I99" s="193"/>
      <c r="J99" s="194">
        <f>J144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156</v>
      </c>
      <c r="E100" s="198"/>
      <c r="F100" s="198"/>
      <c r="G100" s="198"/>
      <c r="H100" s="198"/>
      <c r="I100" s="198"/>
      <c r="J100" s="199">
        <f>J145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157</v>
      </c>
      <c r="E101" s="198"/>
      <c r="F101" s="198"/>
      <c r="G101" s="198"/>
      <c r="H101" s="198"/>
      <c r="I101" s="198"/>
      <c r="J101" s="199">
        <f>J160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158</v>
      </c>
      <c r="E102" s="198"/>
      <c r="F102" s="198"/>
      <c r="G102" s="198"/>
      <c r="H102" s="198"/>
      <c r="I102" s="198"/>
      <c r="J102" s="199">
        <f>J194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159</v>
      </c>
      <c r="E103" s="198"/>
      <c r="F103" s="198"/>
      <c r="G103" s="198"/>
      <c r="H103" s="198"/>
      <c r="I103" s="198"/>
      <c r="J103" s="199">
        <f>J278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160</v>
      </c>
      <c r="E104" s="198"/>
      <c r="F104" s="198"/>
      <c r="G104" s="198"/>
      <c r="H104" s="198"/>
      <c r="I104" s="198"/>
      <c r="J104" s="199">
        <f>J292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161</v>
      </c>
      <c r="E105" s="193"/>
      <c r="F105" s="193"/>
      <c r="G105" s="193"/>
      <c r="H105" s="193"/>
      <c r="I105" s="193"/>
      <c r="J105" s="194">
        <f>J296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34"/>
      <c r="D106" s="197" t="s">
        <v>162</v>
      </c>
      <c r="E106" s="198"/>
      <c r="F106" s="198"/>
      <c r="G106" s="198"/>
      <c r="H106" s="198"/>
      <c r="I106" s="198"/>
      <c r="J106" s="199">
        <f>J297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163</v>
      </c>
      <c r="E107" s="198"/>
      <c r="F107" s="198"/>
      <c r="G107" s="198"/>
      <c r="H107" s="198"/>
      <c r="I107" s="198"/>
      <c r="J107" s="199">
        <f>J388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164</v>
      </c>
      <c r="E108" s="198"/>
      <c r="F108" s="198"/>
      <c r="G108" s="198"/>
      <c r="H108" s="198"/>
      <c r="I108" s="198"/>
      <c r="J108" s="199">
        <f>J393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165</v>
      </c>
      <c r="E109" s="198"/>
      <c r="F109" s="198"/>
      <c r="G109" s="198"/>
      <c r="H109" s="198"/>
      <c r="I109" s="198"/>
      <c r="J109" s="199">
        <f>J397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166</v>
      </c>
      <c r="E110" s="198"/>
      <c r="F110" s="198"/>
      <c r="G110" s="198"/>
      <c r="H110" s="198"/>
      <c r="I110" s="198"/>
      <c r="J110" s="199">
        <f>J402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167</v>
      </c>
      <c r="E111" s="198"/>
      <c r="F111" s="198"/>
      <c r="G111" s="198"/>
      <c r="H111" s="198"/>
      <c r="I111" s="198"/>
      <c r="J111" s="199">
        <f>J471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168</v>
      </c>
      <c r="E112" s="198"/>
      <c r="F112" s="198"/>
      <c r="G112" s="198"/>
      <c r="H112" s="198"/>
      <c r="I112" s="198"/>
      <c r="J112" s="199">
        <f>J626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169</v>
      </c>
      <c r="E113" s="198"/>
      <c r="F113" s="198"/>
      <c r="G113" s="198"/>
      <c r="H113" s="198"/>
      <c r="I113" s="198"/>
      <c r="J113" s="199">
        <f>J631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170</v>
      </c>
      <c r="E114" s="198"/>
      <c r="F114" s="198"/>
      <c r="G114" s="198"/>
      <c r="H114" s="198"/>
      <c r="I114" s="198"/>
      <c r="J114" s="199">
        <f>J673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4"/>
      <c r="D115" s="197" t="s">
        <v>171</v>
      </c>
      <c r="E115" s="198"/>
      <c r="F115" s="198"/>
      <c r="G115" s="198"/>
      <c r="H115" s="198"/>
      <c r="I115" s="198"/>
      <c r="J115" s="199">
        <f>J733</f>
        <v>0</v>
      </c>
      <c r="K115" s="134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4"/>
      <c r="D116" s="197" t="s">
        <v>172</v>
      </c>
      <c r="E116" s="198"/>
      <c r="F116" s="198"/>
      <c r="G116" s="198"/>
      <c r="H116" s="198"/>
      <c r="I116" s="198"/>
      <c r="J116" s="199">
        <f>J779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173</v>
      </c>
      <c r="E117" s="198"/>
      <c r="F117" s="198"/>
      <c r="G117" s="198"/>
      <c r="H117" s="198"/>
      <c r="I117" s="198"/>
      <c r="J117" s="199">
        <f>J801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174</v>
      </c>
      <c r="E118" s="198"/>
      <c r="F118" s="198"/>
      <c r="G118" s="198"/>
      <c r="H118" s="198"/>
      <c r="I118" s="198"/>
      <c r="J118" s="199">
        <f>J816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90"/>
      <c r="C119" s="191"/>
      <c r="D119" s="192" t="s">
        <v>175</v>
      </c>
      <c r="E119" s="193"/>
      <c r="F119" s="193"/>
      <c r="G119" s="193"/>
      <c r="H119" s="193"/>
      <c r="I119" s="193"/>
      <c r="J119" s="194">
        <f>J829</f>
        <v>0</v>
      </c>
      <c r="K119" s="191"/>
      <c r="L119" s="19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6"/>
      <c r="C120" s="134"/>
      <c r="D120" s="197" t="s">
        <v>176</v>
      </c>
      <c r="E120" s="198"/>
      <c r="F120" s="198"/>
      <c r="G120" s="198"/>
      <c r="H120" s="198"/>
      <c r="I120" s="198"/>
      <c r="J120" s="199">
        <f>J830</f>
        <v>0</v>
      </c>
      <c r="K120" s="134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177</v>
      </c>
      <c r="E121" s="193"/>
      <c r="F121" s="193"/>
      <c r="G121" s="193"/>
      <c r="H121" s="193"/>
      <c r="I121" s="193"/>
      <c r="J121" s="194">
        <f>J834</f>
        <v>0</v>
      </c>
      <c r="K121" s="191"/>
      <c r="L121" s="19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178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4.4" customHeight="1">
      <c r="A131" s="39"/>
      <c r="B131" s="40"/>
      <c r="C131" s="41"/>
      <c r="D131" s="41"/>
      <c r="E131" s="185" t="str">
        <f>E7</f>
        <v>Domov mládeže při gymnáziu a SOŠPg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" customFormat="1" ht="12" customHeight="1">
      <c r="B132" s="22"/>
      <c r="C132" s="33" t="s">
        <v>115</v>
      </c>
      <c r="D132" s="23"/>
      <c r="E132" s="23"/>
      <c r="F132" s="23"/>
      <c r="G132" s="23"/>
      <c r="H132" s="23"/>
      <c r="I132" s="23"/>
      <c r="J132" s="23"/>
      <c r="K132" s="23"/>
      <c r="L132" s="21"/>
    </row>
    <row r="133" s="2" customFormat="1" ht="24" customHeight="1">
      <c r="A133" s="39"/>
      <c r="B133" s="40"/>
      <c r="C133" s="41"/>
      <c r="D133" s="41"/>
      <c r="E133" s="185" t="s">
        <v>118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121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6" customHeight="1">
      <c r="A135" s="39"/>
      <c r="B135" s="40"/>
      <c r="C135" s="41"/>
      <c r="D135" s="41"/>
      <c r="E135" s="77" t="str">
        <f>E11</f>
        <v>stav - Stavební část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F14</f>
        <v>Nová Paka, Kumburská 1028</v>
      </c>
      <c r="G137" s="41"/>
      <c r="H137" s="41"/>
      <c r="I137" s="33" t="s">
        <v>22</v>
      </c>
      <c r="J137" s="80" t="str">
        <f>IF(J14="","",J14)</f>
        <v>29. 10. 2024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6" customHeight="1">
      <c r="A139" s="39"/>
      <c r="B139" s="40"/>
      <c r="C139" s="33" t="s">
        <v>24</v>
      </c>
      <c r="D139" s="41"/>
      <c r="E139" s="41"/>
      <c r="F139" s="28" t="str">
        <f>E17</f>
        <v xml:space="preserve"> </v>
      </c>
      <c r="G139" s="41"/>
      <c r="H139" s="41"/>
      <c r="I139" s="33" t="s">
        <v>30</v>
      </c>
      <c r="J139" s="37" t="str">
        <f>E23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6" customHeight="1">
      <c r="A140" s="39"/>
      <c r="B140" s="40"/>
      <c r="C140" s="33" t="s">
        <v>28</v>
      </c>
      <c r="D140" s="41"/>
      <c r="E140" s="41"/>
      <c r="F140" s="28" t="str">
        <f>IF(E20="","",E20)</f>
        <v>Vyplň údaj</v>
      </c>
      <c r="G140" s="41"/>
      <c r="H140" s="41"/>
      <c r="I140" s="33" t="s">
        <v>32</v>
      </c>
      <c r="J140" s="37" t="str">
        <f>E26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01"/>
      <c r="B142" s="202"/>
      <c r="C142" s="203" t="s">
        <v>179</v>
      </c>
      <c r="D142" s="204" t="s">
        <v>60</v>
      </c>
      <c r="E142" s="204" t="s">
        <v>56</v>
      </c>
      <c r="F142" s="204" t="s">
        <v>57</v>
      </c>
      <c r="G142" s="204" t="s">
        <v>180</v>
      </c>
      <c r="H142" s="204" t="s">
        <v>181</v>
      </c>
      <c r="I142" s="204" t="s">
        <v>182</v>
      </c>
      <c r="J142" s="204" t="s">
        <v>152</v>
      </c>
      <c r="K142" s="205" t="s">
        <v>183</v>
      </c>
      <c r="L142" s="206"/>
      <c r="M142" s="101" t="s">
        <v>1</v>
      </c>
      <c r="N142" s="102" t="s">
        <v>39</v>
      </c>
      <c r="O142" s="102" t="s">
        <v>184</v>
      </c>
      <c r="P142" s="102" t="s">
        <v>185</v>
      </c>
      <c r="Q142" s="102" t="s">
        <v>186</v>
      </c>
      <c r="R142" s="102" t="s">
        <v>187</v>
      </c>
      <c r="S142" s="102" t="s">
        <v>188</v>
      </c>
      <c r="T142" s="103" t="s">
        <v>189</v>
      </c>
      <c r="U142" s="201"/>
      <c r="V142" s="201"/>
      <c r="W142" s="201"/>
      <c r="X142" s="201"/>
      <c r="Y142" s="201"/>
      <c r="Z142" s="201"/>
      <c r="AA142" s="201"/>
      <c r="AB142" s="201"/>
      <c r="AC142" s="201"/>
      <c r="AD142" s="201"/>
      <c r="AE142" s="201"/>
    </row>
    <row r="143" s="2" customFormat="1" ht="22.8" customHeight="1">
      <c r="A143" s="39"/>
      <c r="B143" s="40"/>
      <c r="C143" s="108" t="s">
        <v>190</v>
      </c>
      <c r="D143" s="41"/>
      <c r="E143" s="41"/>
      <c r="F143" s="41"/>
      <c r="G143" s="41"/>
      <c r="H143" s="41"/>
      <c r="I143" s="41"/>
      <c r="J143" s="207">
        <f>BK143</f>
        <v>0</v>
      </c>
      <c r="K143" s="41"/>
      <c r="L143" s="45"/>
      <c r="M143" s="104"/>
      <c r="N143" s="208"/>
      <c r="O143" s="105"/>
      <c r="P143" s="209">
        <f>P144+P296+P829+P834</f>
        <v>0</v>
      </c>
      <c r="Q143" s="105"/>
      <c r="R143" s="209">
        <f>R144+R296+R829+R834</f>
        <v>71.430049709999992</v>
      </c>
      <c r="S143" s="105"/>
      <c r="T143" s="210">
        <f>T144+T296+T829+T834</f>
        <v>86.795495370000012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74</v>
      </c>
      <c r="AU143" s="18" t="s">
        <v>154</v>
      </c>
      <c r="BK143" s="211">
        <f>BK144+BK296+BK829+BK834</f>
        <v>0</v>
      </c>
    </row>
    <row r="144" s="12" customFormat="1" ht="25.92" customHeight="1">
      <c r="A144" s="12"/>
      <c r="B144" s="212"/>
      <c r="C144" s="213"/>
      <c r="D144" s="214" t="s">
        <v>74</v>
      </c>
      <c r="E144" s="215" t="s">
        <v>191</v>
      </c>
      <c r="F144" s="215" t="s">
        <v>192</v>
      </c>
      <c r="G144" s="213"/>
      <c r="H144" s="213"/>
      <c r="I144" s="216"/>
      <c r="J144" s="217">
        <f>BK144</f>
        <v>0</v>
      </c>
      <c r="K144" s="213"/>
      <c r="L144" s="218"/>
      <c r="M144" s="219"/>
      <c r="N144" s="220"/>
      <c r="O144" s="220"/>
      <c r="P144" s="221">
        <f>P145+P160+P194+P278+P292</f>
        <v>0</v>
      </c>
      <c r="Q144" s="220"/>
      <c r="R144" s="221">
        <f>R145+R160+R194+R278+R292</f>
        <v>40.133895779999996</v>
      </c>
      <c r="S144" s="220"/>
      <c r="T144" s="222">
        <f>T145+T160+T194+T278+T292</f>
        <v>81.607938560000008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82</v>
      </c>
      <c r="AT144" s="224" t="s">
        <v>74</v>
      </c>
      <c r="AU144" s="224" t="s">
        <v>75</v>
      </c>
      <c r="AY144" s="223" t="s">
        <v>193</v>
      </c>
      <c r="BK144" s="225">
        <f>BK145+BK160+BK194+BK278+BK292</f>
        <v>0</v>
      </c>
    </row>
    <row r="145" s="12" customFormat="1" ht="22.8" customHeight="1">
      <c r="A145" s="12"/>
      <c r="B145" s="212"/>
      <c r="C145" s="213"/>
      <c r="D145" s="214" t="s">
        <v>74</v>
      </c>
      <c r="E145" s="226" t="s">
        <v>194</v>
      </c>
      <c r="F145" s="226" t="s">
        <v>195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SUM(P146:P159)</f>
        <v>0</v>
      </c>
      <c r="Q145" s="220"/>
      <c r="R145" s="221">
        <f>SUM(R146:R159)</f>
        <v>2.1935050199999999</v>
      </c>
      <c r="S145" s="220"/>
      <c r="T145" s="222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82</v>
      </c>
      <c r="AT145" s="224" t="s">
        <v>74</v>
      </c>
      <c r="AU145" s="224" t="s">
        <v>82</v>
      </c>
      <c r="AY145" s="223" t="s">
        <v>193</v>
      </c>
      <c r="BK145" s="225">
        <f>SUM(BK146:BK159)</f>
        <v>0</v>
      </c>
    </row>
    <row r="146" s="2" customFormat="1" ht="30" customHeight="1">
      <c r="A146" s="39"/>
      <c r="B146" s="40"/>
      <c r="C146" s="228" t="s">
        <v>82</v>
      </c>
      <c r="D146" s="228" t="s">
        <v>196</v>
      </c>
      <c r="E146" s="229" t="s">
        <v>197</v>
      </c>
      <c r="F146" s="230" t="s">
        <v>198</v>
      </c>
      <c r="G146" s="231" t="s">
        <v>199</v>
      </c>
      <c r="H146" s="232">
        <v>0.60599999999999998</v>
      </c>
      <c r="I146" s="233"/>
      <c r="J146" s="234">
        <f>ROUND(I146*H146,2)</f>
        <v>0</v>
      </c>
      <c r="K146" s="230" t="s">
        <v>200</v>
      </c>
      <c r="L146" s="45"/>
      <c r="M146" s="235" t="s">
        <v>1</v>
      </c>
      <c r="N146" s="236" t="s">
        <v>40</v>
      </c>
      <c r="O146" s="92"/>
      <c r="P146" s="237">
        <f>O146*H146</f>
        <v>0</v>
      </c>
      <c r="Q146" s="237">
        <v>0.080610000000000001</v>
      </c>
      <c r="R146" s="237">
        <f>Q146*H146</f>
        <v>0.048849659999999996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201</v>
      </c>
      <c r="AT146" s="239" t="s">
        <v>196</v>
      </c>
      <c r="AU146" s="239" t="s">
        <v>84</v>
      </c>
      <c r="AY146" s="18" t="s">
        <v>193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82</v>
      </c>
      <c r="BK146" s="240">
        <f>ROUND(I146*H146,2)</f>
        <v>0</v>
      </c>
      <c r="BL146" s="18" t="s">
        <v>201</v>
      </c>
      <c r="BM146" s="239" t="s">
        <v>202</v>
      </c>
    </row>
    <row r="147" s="2" customFormat="1">
      <c r="A147" s="39"/>
      <c r="B147" s="40"/>
      <c r="C147" s="41"/>
      <c r="D147" s="241" t="s">
        <v>203</v>
      </c>
      <c r="E147" s="41"/>
      <c r="F147" s="242" t="s">
        <v>204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203</v>
      </c>
      <c r="AU147" s="18" t="s">
        <v>84</v>
      </c>
    </row>
    <row r="148" s="2" customFormat="1">
      <c r="A148" s="39"/>
      <c r="B148" s="40"/>
      <c r="C148" s="41"/>
      <c r="D148" s="246" t="s">
        <v>205</v>
      </c>
      <c r="E148" s="41"/>
      <c r="F148" s="247" t="s">
        <v>206</v>
      </c>
      <c r="G148" s="41"/>
      <c r="H148" s="41"/>
      <c r="I148" s="243"/>
      <c r="J148" s="41"/>
      <c r="K148" s="41"/>
      <c r="L148" s="45"/>
      <c r="M148" s="244"/>
      <c r="N148" s="24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205</v>
      </c>
      <c r="AU148" s="18" t="s">
        <v>84</v>
      </c>
    </row>
    <row r="149" s="13" customFormat="1">
      <c r="A149" s="13"/>
      <c r="B149" s="248"/>
      <c r="C149" s="249"/>
      <c r="D149" s="241" t="s">
        <v>207</v>
      </c>
      <c r="E149" s="250" t="s">
        <v>1</v>
      </c>
      <c r="F149" s="251" t="s">
        <v>208</v>
      </c>
      <c r="G149" s="249"/>
      <c r="H149" s="252">
        <v>0.60599999999999998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207</v>
      </c>
      <c r="AU149" s="258" t="s">
        <v>84</v>
      </c>
      <c r="AV149" s="13" t="s">
        <v>84</v>
      </c>
      <c r="AW149" s="13" t="s">
        <v>31</v>
      </c>
      <c r="AX149" s="13" t="s">
        <v>82</v>
      </c>
      <c r="AY149" s="258" t="s">
        <v>193</v>
      </c>
    </row>
    <row r="150" s="2" customFormat="1" ht="30" customHeight="1">
      <c r="A150" s="39"/>
      <c r="B150" s="40"/>
      <c r="C150" s="228" t="s">
        <v>84</v>
      </c>
      <c r="D150" s="228" t="s">
        <v>196</v>
      </c>
      <c r="E150" s="229" t="s">
        <v>209</v>
      </c>
      <c r="F150" s="230" t="s">
        <v>210</v>
      </c>
      <c r="G150" s="231" t="s">
        <v>199</v>
      </c>
      <c r="H150" s="232">
        <v>21.815999999999999</v>
      </c>
      <c r="I150" s="233"/>
      <c r="J150" s="234">
        <f>ROUND(I150*H150,2)</f>
        <v>0</v>
      </c>
      <c r="K150" s="230" t="s">
        <v>200</v>
      </c>
      <c r="L150" s="45"/>
      <c r="M150" s="235" t="s">
        <v>1</v>
      </c>
      <c r="N150" s="236" t="s">
        <v>40</v>
      </c>
      <c r="O150" s="92"/>
      <c r="P150" s="237">
        <f>O150*H150</f>
        <v>0</v>
      </c>
      <c r="Q150" s="237">
        <v>0.079210000000000003</v>
      </c>
      <c r="R150" s="237">
        <f>Q150*H150</f>
        <v>1.7280453599999999</v>
      </c>
      <c r="S150" s="237">
        <v>0</v>
      </c>
      <c r="T150" s="23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9" t="s">
        <v>201</v>
      </c>
      <c r="AT150" s="239" t="s">
        <v>196</v>
      </c>
      <c r="AU150" s="239" t="s">
        <v>84</v>
      </c>
      <c r="AY150" s="18" t="s">
        <v>193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8" t="s">
        <v>82</v>
      </c>
      <c r="BK150" s="240">
        <f>ROUND(I150*H150,2)</f>
        <v>0</v>
      </c>
      <c r="BL150" s="18" t="s">
        <v>201</v>
      </c>
      <c r="BM150" s="239" t="s">
        <v>211</v>
      </c>
    </row>
    <row r="151" s="2" customFormat="1">
      <c r="A151" s="39"/>
      <c r="B151" s="40"/>
      <c r="C151" s="41"/>
      <c r="D151" s="241" t="s">
        <v>203</v>
      </c>
      <c r="E151" s="41"/>
      <c r="F151" s="242" t="s">
        <v>212</v>
      </c>
      <c r="G151" s="41"/>
      <c r="H151" s="41"/>
      <c r="I151" s="243"/>
      <c r="J151" s="41"/>
      <c r="K151" s="41"/>
      <c r="L151" s="45"/>
      <c r="M151" s="244"/>
      <c r="N151" s="245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203</v>
      </c>
      <c r="AU151" s="18" t="s">
        <v>84</v>
      </c>
    </row>
    <row r="152" s="2" customFormat="1">
      <c r="A152" s="39"/>
      <c r="B152" s="40"/>
      <c r="C152" s="41"/>
      <c r="D152" s="246" t="s">
        <v>205</v>
      </c>
      <c r="E152" s="41"/>
      <c r="F152" s="247" t="s">
        <v>213</v>
      </c>
      <c r="G152" s="41"/>
      <c r="H152" s="41"/>
      <c r="I152" s="243"/>
      <c r="J152" s="41"/>
      <c r="K152" s="41"/>
      <c r="L152" s="45"/>
      <c r="M152" s="244"/>
      <c r="N152" s="24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205</v>
      </c>
      <c r="AU152" s="18" t="s">
        <v>84</v>
      </c>
    </row>
    <row r="153" s="13" customFormat="1">
      <c r="A153" s="13"/>
      <c r="B153" s="248"/>
      <c r="C153" s="249"/>
      <c r="D153" s="241" t="s">
        <v>207</v>
      </c>
      <c r="E153" s="250" t="s">
        <v>1</v>
      </c>
      <c r="F153" s="251" t="s">
        <v>214</v>
      </c>
      <c r="G153" s="249"/>
      <c r="H153" s="252">
        <v>10.908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207</v>
      </c>
      <c r="AU153" s="258" t="s">
        <v>84</v>
      </c>
      <c r="AV153" s="13" t="s">
        <v>84</v>
      </c>
      <c r="AW153" s="13" t="s">
        <v>31</v>
      </c>
      <c r="AX153" s="13" t="s">
        <v>75</v>
      </c>
      <c r="AY153" s="258" t="s">
        <v>193</v>
      </c>
    </row>
    <row r="154" s="13" customFormat="1">
      <c r="A154" s="13"/>
      <c r="B154" s="248"/>
      <c r="C154" s="249"/>
      <c r="D154" s="241" t="s">
        <v>207</v>
      </c>
      <c r="E154" s="250" t="s">
        <v>1</v>
      </c>
      <c r="F154" s="251" t="s">
        <v>215</v>
      </c>
      <c r="G154" s="249"/>
      <c r="H154" s="252">
        <v>10.908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207</v>
      </c>
      <c r="AU154" s="258" t="s">
        <v>84</v>
      </c>
      <c r="AV154" s="13" t="s">
        <v>84</v>
      </c>
      <c r="AW154" s="13" t="s">
        <v>31</v>
      </c>
      <c r="AX154" s="13" t="s">
        <v>75</v>
      </c>
      <c r="AY154" s="258" t="s">
        <v>193</v>
      </c>
    </row>
    <row r="155" s="14" customFormat="1">
      <c r="A155" s="14"/>
      <c r="B155" s="259"/>
      <c r="C155" s="260"/>
      <c r="D155" s="241" t="s">
        <v>207</v>
      </c>
      <c r="E155" s="261" t="s">
        <v>1</v>
      </c>
      <c r="F155" s="262" t="s">
        <v>216</v>
      </c>
      <c r="G155" s="260"/>
      <c r="H155" s="263">
        <v>21.815999999999999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207</v>
      </c>
      <c r="AU155" s="269" t="s">
        <v>84</v>
      </c>
      <c r="AV155" s="14" t="s">
        <v>201</v>
      </c>
      <c r="AW155" s="14" t="s">
        <v>31</v>
      </c>
      <c r="AX155" s="14" t="s">
        <v>82</v>
      </c>
      <c r="AY155" s="269" t="s">
        <v>193</v>
      </c>
    </row>
    <row r="156" s="2" customFormat="1" ht="22.2" customHeight="1">
      <c r="A156" s="39"/>
      <c r="B156" s="40"/>
      <c r="C156" s="228" t="s">
        <v>194</v>
      </c>
      <c r="D156" s="228" t="s">
        <v>196</v>
      </c>
      <c r="E156" s="229" t="s">
        <v>217</v>
      </c>
      <c r="F156" s="230" t="s">
        <v>218</v>
      </c>
      <c r="G156" s="231" t="s">
        <v>199</v>
      </c>
      <c r="H156" s="232">
        <v>6.75</v>
      </c>
      <c r="I156" s="233"/>
      <c r="J156" s="234">
        <f>ROUND(I156*H156,2)</f>
        <v>0</v>
      </c>
      <c r="K156" s="230" t="s">
        <v>200</v>
      </c>
      <c r="L156" s="45"/>
      <c r="M156" s="235" t="s">
        <v>1</v>
      </c>
      <c r="N156" s="236" t="s">
        <v>40</v>
      </c>
      <c r="O156" s="92"/>
      <c r="P156" s="237">
        <f>O156*H156</f>
        <v>0</v>
      </c>
      <c r="Q156" s="237">
        <v>0.061719999999999997</v>
      </c>
      <c r="R156" s="237">
        <f>Q156*H156</f>
        <v>0.41660999999999998</v>
      </c>
      <c r="S156" s="237">
        <v>0</v>
      </c>
      <c r="T156" s="23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9" t="s">
        <v>201</v>
      </c>
      <c r="AT156" s="239" t="s">
        <v>196</v>
      </c>
      <c r="AU156" s="239" t="s">
        <v>84</v>
      </c>
      <c r="AY156" s="18" t="s">
        <v>193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8" t="s">
        <v>82</v>
      </c>
      <c r="BK156" s="240">
        <f>ROUND(I156*H156,2)</f>
        <v>0</v>
      </c>
      <c r="BL156" s="18" t="s">
        <v>201</v>
      </c>
      <c r="BM156" s="239" t="s">
        <v>219</v>
      </c>
    </row>
    <row r="157" s="2" customFormat="1">
      <c r="A157" s="39"/>
      <c r="B157" s="40"/>
      <c r="C157" s="41"/>
      <c r="D157" s="241" t="s">
        <v>203</v>
      </c>
      <c r="E157" s="41"/>
      <c r="F157" s="242" t="s">
        <v>220</v>
      </c>
      <c r="G157" s="41"/>
      <c r="H157" s="41"/>
      <c r="I157" s="243"/>
      <c r="J157" s="41"/>
      <c r="K157" s="41"/>
      <c r="L157" s="45"/>
      <c r="M157" s="244"/>
      <c r="N157" s="245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203</v>
      </c>
      <c r="AU157" s="18" t="s">
        <v>84</v>
      </c>
    </row>
    <row r="158" s="2" customFormat="1">
      <c r="A158" s="39"/>
      <c r="B158" s="40"/>
      <c r="C158" s="41"/>
      <c r="D158" s="246" t="s">
        <v>205</v>
      </c>
      <c r="E158" s="41"/>
      <c r="F158" s="247" t="s">
        <v>221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205</v>
      </c>
      <c r="AU158" s="18" t="s">
        <v>84</v>
      </c>
    </row>
    <row r="159" s="13" customFormat="1">
      <c r="A159" s="13"/>
      <c r="B159" s="248"/>
      <c r="C159" s="249"/>
      <c r="D159" s="241" t="s">
        <v>207</v>
      </c>
      <c r="E159" s="250" t="s">
        <v>1</v>
      </c>
      <c r="F159" s="251" t="s">
        <v>222</v>
      </c>
      <c r="G159" s="249"/>
      <c r="H159" s="252">
        <v>6.75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207</v>
      </c>
      <c r="AU159" s="258" t="s">
        <v>84</v>
      </c>
      <c r="AV159" s="13" t="s">
        <v>84</v>
      </c>
      <c r="AW159" s="13" t="s">
        <v>31</v>
      </c>
      <c r="AX159" s="13" t="s">
        <v>82</v>
      </c>
      <c r="AY159" s="258" t="s">
        <v>193</v>
      </c>
    </row>
    <row r="160" s="12" customFormat="1" ht="22.8" customHeight="1">
      <c r="A160" s="12"/>
      <c r="B160" s="212"/>
      <c r="C160" s="213"/>
      <c r="D160" s="214" t="s">
        <v>74</v>
      </c>
      <c r="E160" s="226" t="s">
        <v>223</v>
      </c>
      <c r="F160" s="226" t="s">
        <v>224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SUM(P161:P193)</f>
        <v>0</v>
      </c>
      <c r="Q160" s="220"/>
      <c r="R160" s="221">
        <f>SUM(R161:R193)</f>
        <v>37.70360256</v>
      </c>
      <c r="S160" s="220"/>
      <c r="T160" s="222">
        <f>SUM(T161:T193)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82</v>
      </c>
      <c r="AT160" s="224" t="s">
        <v>74</v>
      </c>
      <c r="AU160" s="224" t="s">
        <v>82</v>
      </c>
      <c r="AY160" s="223" t="s">
        <v>193</v>
      </c>
      <c r="BK160" s="225">
        <f>SUM(BK161:BK193)</f>
        <v>0</v>
      </c>
    </row>
    <row r="161" s="2" customFormat="1" ht="22.2" customHeight="1">
      <c r="A161" s="39"/>
      <c r="B161" s="40"/>
      <c r="C161" s="228" t="s">
        <v>201</v>
      </c>
      <c r="D161" s="228" t="s">
        <v>196</v>
      </c>
      <c r="E161" s="229" t="s">
        <v>225</v>
      </c>
      <c r="F161" s="230" t="s">
        <v>226</v>
      </c>
      <c r="G161" s="231" t="s">
        <v>199</v>
      </c>
      <c r="H161" s="232">
        <v>52.164000000000001</v>
      </c>
      <c r="I161" s="233"/>
      <c r="J161" s="234">
        <f>ROUND(I161*H161,2)</f>
        <v>0</v>
      </c>
      <c r="K161" s="230" t="s">
        <v>200</v>
      </c>
      <c r="L161" s="45"/>
      <c r="M161" s="235" t="s">
        <v>1</v>
      </c>
      <c r="N161" s="236" t="s">
        <v>40</v>
      </c>
      <c r="O161" s="92"/>
      <c r="P161" s="237">
        <f>O161*H161</f>
        <v>0</v>
      </c>
      <c r="Q161" s="237">
        <v>0.0065599999999999999</v>
      </c>
      <c r="R161" s="237">
        <f>Q161*H161</f>
        <v>0.34219584000000003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201</v>
      </c>
      <c r="AT161" s="239" t="s">
        <v>196</v>
      </c>
      <c r="AU161" s="239" t="s">
        <v>84</v>
      </c>
      <c r="AY161" s="18" t="s">
        <v>193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82</v>
      </c>
      <c r="BK161" s="240">
        <f>ROUND(I161*H161,2)</f>
        <v>0</v>
      </c>
      <c r="BL161" s="18" t="s">
        <v>201</v>
      </c>
      <c r="BM161" s="239" t="s">
        <v>227</v>
      </c>
    </row>
    <row r="162" s="2" customFormat="1">
      <c r="A162" s="39"/>
      <c r="B162" s="40"/>
      <c r="C162" s="41"/>
      <c r="D162" s="241" t="s">
        <v>203</v>
      </c>
      <c r="E162" s="41"/>
      <c r="F162" s="242" t="s">
        <v>228</v>
      </c>
      <c r="G162" s="41"/>
      <c r="H162" s="41"/>
      <c r="I162" s="243"/>
      <c r="J162" s="41"/>
      <c r="K162" s="41"/>
      <c r="L162" s="45"/>
      <c r="M162" s="244"/>
      <c r="N162" s="245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203</v>
      </c>
      <c r="AU162" s="18" t="s">
        <v>84</v>
      </c>
    </row>
    <row r="163" s="2" customFormat="1">
      <c r="A163" s="39"/>
      <c r="B163" s="40"/>
      <c r="C163" s="41"/>
      <c r="D163" s="246" t="s">
        <v>205</v>
      </c>
      <c r="E163" s="41"/>
      <c r="F163" s="247" t="s">
        <v>229</v>
      </c>
      <c r="G163" s="41"/>
      <c r="H163" s="41"/>
      <c r="I163" s="243"/>
      <c r="J163" s="41"/>
      <c r="K163" s="41"/>
      <c r="L163" s="45"/>
      <c r="M163" s="244"/>
      <c r="N163" s="245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205</v>
      </c>
      <c r="AU163" s="18" t="s">
        <v>84</v>
      </c>
    </row>
    <row r="164" s="13" customFormat="1">
      <c r="A164" s="13"/>
      <c r="B164" s="248"/>
      <c r="C164" s="249"/>
      <c r="D164" s="241" t="s">
        <v>207</v>
      </c>
      <c r="E164" s="250" t="s">
        <v>1</v>
      </c>
      <c r="F164" s="251" t="s">
        <v>230</v>
      </c>
      <c r="G164" s="249"/>
      <c r="H164" s="252">
        <v>52.164000000000001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207</v>
      </c>
      <c r="AU164" s="258" t="s">
        <v>84</v>
      </c>
      <c r="AV164" s="13" t="s">
        <v>84</v>
      </c>
      <c r="AW164" s="13" t="s">
        <v>31</v>
      </c>
      <c r="AX164" s="13" t="s">
        <v>82</v>
      </c>
      <c r="AY164" s="258" t="s">
        <v>193</v>
      </c>
    </row>
    <row r="165" s="2" customFormat="1" ht="19.8" customHeight="1">
      <c r="A165" s="39"/>
      <c r="B165" s="40"/>
      <c r="C165" s="228" t="s">
        <v>231</v>
      </c>
      <c r="D165" s="228" t="s">
        <v>196</v>
      </c>
      <c r="E165" s="229" t="s">
        <v>232</v>
      </c>
      <c r="F165" s="230" t="s">
        <v>233</v>
      </c>
      <c r="G165" s="231" t="s">
        <v>199</v>
      </c>
      <c r="H165" s="232">
        <v>44.844000000000001</v>
      </c>
      <c r="I165" s="233"/>
      <c r="J165" s="234">
        <f>ROUND(I165*H165,2)</f>
        <v>0</v>
      </c>
      <c r="K165" s="230" t="s">
        <v>200</v>
      </c>
      <c r="L165" s="45"/>
      <c r="M165" s="235" t="s">
        <v>1</v>
      </c>
      <c r="N165" s="236" t="s">
        <v>40</v>
      </c>
      <c r="O165" s="92"/>
      <c r="P165" s="237">
        <f>O165*H165</f>
        <v>0</v>
      </c>
      <c r="Q165" s="237">
        <v>0.0043800000000000002</v>
      </c>
      <c r="R165" s="237">
        <f>Q165*H165</f>
        <v>0.19641672000000002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201</v>
      </c>
      <c r="AT165" s="239" t="s">
        <v>196</v>
      </c>
      <c r="AU165" s="239" t="s">
        <v>84</v>
      </c>
      <c r="AY165" s="18" t="s">
        <v>193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82</v>
      </c>
      <c r="BK165" s="240">
        <f>ROUND(I165*H165,2)</f>
        <v>0</v>
      </c>
      <c r="BL165" s="18" t="s">
        <v>201</v>
      </c>
      <c r="BM165" s="239" t="s">
        <v>234</v>
      </c>
    </row>
    <row r="166" s="2" customFormat="1">
      <c r="A166" s="39"/>
      <c r="B166" s="40"/>
      <c r="C166" s="41"/>
      <c r="D166" s="241" t="s">
        <v>203</v>
      </c>
      <c r="E166" s="41"/>
      <c r="F166" s="242" t="s">
        <v>235</v>
      </c>
      <c r="G166" s="41"/>
      <c r="H166" s="41"/>
      <c r="I166" s="243"/>
      <c r="J166" s="41"/>
      <c r="K166" s="41"/>
      <c r="L166" s="45"/>
      <c r="M166" s="244"/>
      <c r="N166" s="245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203</v>
      </c>
      <c r="AU166" s="18" t="s">
        <v>84</v>
      </c>
    </row>
    <row r="167" s="2" customFormat="1">
      <c r="A167" s="39"/>
      <c r="B167" s="40"/>
      <c r="C167" s="41"/>
      <c r="D167" s="246" t="s">
        <v>205</v>
      </c>
      <c r="E167" s="41"/>
      <c r="F167" s="247" t="s">
        <v>236</v>
      </c>
      <c r="G167" s="41"/>
      <c r="H167" s="41"/>
      <c r="I167" s="243"/>
      <c r="J167" s="41"/>
      <c r="K167" s="41"/>
      <c r="L167" s="45"/>
      <c r="M167" s="244"/>
      <c r="N167" s="245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205</v>
      </c>
      <c r="AU167" s="18" t="s">
        <v>84</v>
      </c>
    </row>
    <row r="168" s="13" customFormat="1">
      <c r="A168" s="13"/>
      <c r="B168" s="248"/>
      <c r="C168" s="249"/>
      <c r="D168" s="241" t="s">
        <v>207</v>
      </c>
      <c r="E168" s="250" t="s">
        <v>109</v>
      </c>
      <c r="F168" s="251" t="s">
        <v>237</v>
      </c>
      <c r="G168" s="249"/>
      <c r="H168" s="252">
        <v>22.422000000000001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207</v>
      </c>
      <c r="AU168" s="258" t="s">
        <v>84</v>
      </c>
      <c r="AV168" s="13" t="s">
        <v>84</v>
      </c>
      <c r="AW168" s="13" t="s">
        <v>31</v>
      </c>
      <c r="AX168" s="13" t="s">
        <v>75</v>
      </c>
      <c r="AY168" s="258" t="s">
        <v>193</v>
      </c>
    </row>
    <row r="169" s="13" customFormat="1">
      <c r="A169" s="13"/>
      <c r="B169" s="248"/>
      <c r="C169" s="249"/>
      <c r="D169" s="241" t="s">
        <v>207</v>
      </c>
      <c r="E169" s="250" t="s">
        <v>1</v>
      </c>
      <c r="F169" s="251" t="s">
        <v>238</v>
      </c>
      <c r="G169" s="249"/>
      <c r="H169" s="252">
        <v>44.844000000000001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207</v>
      </c>
      <c r="AU169" s="258" t="s">
        <v>84</v>
      </c>
      <c r="AV169" s="13" t="s">
        <v>84</v>
      </c>
      <c r="AW169" s="13" t="s">
        <v>31</v>
      </c>
      <c r="AX169" s="13" t="s">
        <v>82</v>
      </c>
      <c r="AY169" s="258" t="s">
        <v>193</v>
      </c>
    </row>
    <row r="170" s="2" customFormat="1" ht="22.2" customHeight="1">
      <c r="A170" s="39"/>
      <c r="B170" s="40"/>
      <c r="C170" s="228" t="s">
        <v>223</v>
      </c>
      <c r="D170" s="228" t="s">
        <v>196</v>
      </c>
      <c r="E170" s="229" t="s">
        <v>239</v>
      </c>
      <c r="F170" s="230" t="s">
        <v>240</v>
      </c>
      <c r="G170" s="231" t="s">
        <v>199</v>
      </c>
      <c r="H170" s="232">
        <v>149.44999999999999</v>
      </c>
      <c r="I170" s="233"/>
      <c r="J170" s="234">
        <f>ROUND(I170*H170,2)</f>
        <v>0</v>
      </c>
      <c r="K170" s="230" t="s">
        <v>200</v>
      </c>
      <c r="L170" s="45"/>
      <c r="M170" s="235" t="s">
        <v>1</v>
      </c>
      <c r="N170" s="236" t="s">
        <v>40</v>
      </c>
      <c r="O170" s="92"/>
      <c r="P170" s="237">
        <f>O170*H170</f>
        <v>0</v>
      </c>
      <c r="Q170" s="237">
        <v>0.0065599999999999999</v>
      </c>
      <c r="R170" s="237">
        <f>Q170*H170</f>
        <v>0.98039199999999993</v>
      </c>
      <c r="S170" s="237">
        <v>0</v>
      </c>
      <c r="T170" s="23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9" t="s">
        <v>201</v>
      </c>
      <c r="AT170" s="239" t="s">
        <v>196</v>
      </c>
      <c r="AU170" s="239" t="s">
        <v>84</v>
      </c>
      <c r="AY170" s="18" t="s">
        <v>193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8" t="s">
        <v>82</v>
      </c>
      <c r="BK170" s="240">
        <f>ROUND(I170*H170,2)</f>
        <v>0</v>
      </c>
      <c r="BL170" s="18" t="s">
        <v>201</v>
      </c>
      <c r="BM170" s="239" t="s">
        <v>241</v>
      </c>
    </row>
    <row r="171" s="2" customFormat="1">
      <c r="A171" s="39"/>
      <c r="B171" s="40"/>
      <c r="C171" s="41"/>
      <c r="D171" s="241" t="s">
        <v>203</v>
      </c>
      <c r="E171" s="41"/>
      <c r="F171" s="242" t="s">
        <v>242</v>
      </c>
      <c r="G171" s="41"/>
      <c r="H171" s="41"/>
      <c r="I171" s="243"/>
      <c r="J171" s="41"/>
      <c r="K171" s="41"/>
      <c r="L171" s="45"/>
      <c r="M171" s="244"/>
      <c r="N171" s="245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203</v>
      </c>
      <c r="AU171" s="18" t="s">
        <v>84</v>
      </c>
    </row>
    <row r="172" s="2" customFormat="1">
      <c r="A172" s="39"/>
      <c r="B172" s="40"/>
      <c r="C172" s="41"/>
      <c r="D172" s="246" t="s">
        <v>205</v>
      </c>
      <c r="E172" s="41"/>
      <c r="F172" s="247" t="s">
        <v>243</v>
      </c>
      <c r="G172" s="41"/>
      <c r="H172" s="41"/>
      <c r="I172" s="243"/>
      <c r="J172" s="41"/>
      <c r="K172" s="41"/>
      <c r="L172" s="45"/>
      <c r="M172" s="244"/>
      <c r="N172" s="24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205</v>
      </c>
      <c r="AU172" s="18" t="s">
        <v>84</v>
      </c>
    </row>
    <row r="173" s="13" customFormat="1">
      <c r="A173" s="13"/>
      <c r="B173" s="248"/>
      <c r="C173" s="249"/>
      <c r="D173" s="241" t="s">
        <v>207</v>
      </c>
      <c r="E173" s="250" t="s">
        <v>1</v>
      </c>
      <c r="F173" s="251" t="s">
        <v>244</v>
      </c>
      <c r="G173" s="249"/>
      <c r="H173" s="252">
        <v>149.44999999999999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8" t="s">
        <v>207</v>
      </c>
      <c r="AU173" s="258" t="s">
        <v>84</v>
      </c>
      <c r="AV173" s="13" t="s">
        <v>84</v>
      </c>
      <c r="AW173" s="13" t="s">
        <v>31</v>
      </c>
      <c r="AX173" s="13" t="s">
        <v>82</v>
      </c>
      <c r="AY173" s="258" t="s">
        <v>193</v>
      </c>
    </row>
    <row r="174" s="2" customFormat="1" ht="22.2" customHeight="1">
      <c r="A174" s="39"/>
      <c r="B174" s="40"/>
      <c r="C174" s="228" t="s">
        <v>245</v>
      </c>
      <c r="D174" s="228" t="s">
        <v>196</v>
      </c>
      <c r="E174" s="229" t="s">
        <v>246</v>
      </c>
      <c r="F174" s="230" t="s">
        <v>247</v>
      </c>
      <c r="G174" s="231" t="s">
        <v>199</v>
      </c>
      <c r="H174" s="232">
        <v>298.07999999999998</v>
      </c>
      <c r="I174" s="233"/>
      <c r="J174" s="234">
        <f>ROUND(I174*H174,2)</f>
        <v>0</v>
      </c>
      <c r="K174" s="230" t="s">
        <v>200</v>
      </c>
      <c r="L174" s="45"/>
      <c r="M174" s="235" t="s">
        <v>1</v>
      </c>
      <c r="N174" s="236" t="s">
        <v>40</v>
      </c>
      <c r="O174" s="92"/>
      <c r="P174" s="237">
        <f>O174*H174</f>
        <v>0</v>
      </c>
      <c r="Q174" s="237">
        <v>0.11</v>
      </c>
      <c r="R174" s="237">
        <f>Q174*H174</f>
        <v>32.788800000000002</v>
      </c>
      <c r="S174" s="237">
        <v>0</v>
      </c>
      <c r="T174" s="23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9" t="s">
        <v>201</v>
      </c>
      <c r="AT174" s="239" t="s">
        <v>196</v>
      </c>
      <c r="AU174" s="239" t="s">
        <v>84</v>
      </c>
      <c r="AY174" s="18" t="s">
        <v>193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8" t="s">
        <v>82</v>
      </c>
      <c r="BK174" s="240">
        <f>ROUND(I174*H174,2)</f>
        <v>0</v>
      </c>
      <c r="BL174" s="18" t="s">
        <v>201</v>
      </c>
      <c r="BM174" s="239" t="s">
        <v>248</v>
      </c>
    </row>
    <row r="175" s="2" customFormat="1">
      <c r="A175" s="39"/>
      <c r="B175" s="40"/>
      <c r="C175" s="41"/>
      <c r="D175" s="241" t="s">
        <v>203</v>
      </c>
      <c r="E175" s="41"/>
      <c r="F175" s="242" t="s">
        <v>249</v>
      </c>
      <c r="G175" s="41"/>
      <c r="H175" s="41"/>
      <c r="I175" s="243"/>
      <c r="J175" s="41"/>
      <c r="K175" s="41"/>
      <c r="L175" s="45"/>
      <c r="M175" s="244"/>
      <c r="N175" s="245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203</v>
      </c>
      <c r="AU175" s="18" t="s">
        <v>84</v>
      </c>
    </row>
    <row r="176" s="2" customFormat="1">
      <c r="A176" s="39"/>
      <c r="B176" s="40"/>
      <c r="C176" s="41"/>
      <c r="D176" s="246" t="s">
        <v>205</v>
      </c>
      <c r="E176" s="41"/>
      <c r="F176" s="247" t="s">
        <v>250</v>
      </c>
      <c r="G176" s="41"/>
      <c r="H176" s="41"/>
      <c r="I176" s="243"/>
      <c r="J176" s="41"/>
      <c r="K176" s="41"/>
      <c r="L176" s="45"/>
      <c r="M176" s="244"/>
      <c r="N176" s="245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205</v>
      </c>
      <c r="AU176" s="18" t="s">
        <v>84</v>
      </c>
    </row>
    <row r="177" s="13" customFormat="1">
      <c r="A177" s="13"/>
      <c r="B177" s="248"/>
      <c r="C177" s="249"/>
      <c r="D177" s="241" t="s">
        <v>207</v>
      </c>
      <c r="E177" s="250" t="s">
        <v>1</v>
      </c>
      <c r="F177" s="251" t="s">
        <v>138</v>
      </c>
      <c r="G177" s="249"/>
      <c r="H177" s="252">
        <v>298.07999999999998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207</v>
      </c>
      <c r="AU177" s="258" t="s">
        <v>84</v>
      </c>
      <c r="AV177" s="13" t="s">
        <v>84</v>
      </c>
      <c r="AW177" s="13" t="s">
        <v>31</v>
      </c>
      <c r="AX177" s="13" t="s">
        <v>82</v>
      </c>
      <c r="AY177" s="258" t="s">
        <v>193</v>
      </c>
    </row>
    <row r="178" s="2" customFormat="1" ht="22.2" customHeight="1">
      <c r="A178" s="39"/>
      <c r="B178" s="40"/>
      <c r="C178" s="228" t="s">
        <v>251</v>
      </c>
      <c r="D178" s="228" t="s">
        <v>196</v>
      </c>
      <c r="E178" s="229" t="s">
        <v>252</v>
      </c>
      <c r="F178" s="230" t="s">
        <v>253</v>
      </c>
      <c r="G178" s="231" t="s">
        <v>199</v>
      </c>
      <c r="H178" s="232">
        <v>298.07999999999998</v>
      </c>
      <c r="I178" s="233"/>
      <c r="J178" s="234">
        <f>ROUND(I178*H178,2)</f>
        <v>0</v>
      </c>
      <c r="K178" s="230" t="s">
        <v>200</v>
      </c>
      <c r="L178" s="45"/>
      <c r="M178" s="235" t="s">
        <v>1</v>
      </c>
      <c r="N178" s="236" t="s">
        <v>40</v>
      </c>
      <c r="O178" s="92"/>
      <c r="P178" s="237">
        <f>O178*H178</f>
        <v>0</v>
      </c>
      <c r="Q178" s="237">
        <v>0.010999999999999999</v>
      </c>
      <c r="R178" s="237">
        <f>Q178*H178</f>
        <v>3.2788799999999996</v>
      </c>
      <c r="S178" s="237">
        <v>0</v>
      </c>
      <c r="T178" s="23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9" t="s">
        <v>201</v>
      </c>
      <c r="AT178" s="239" t="s">
        <v>196</v>
      </c>
      <c r="AU178" s="239" t="s">
        <v>84</v>
      </c>
      <c r="AY178" s="18" t="s">
        <v>193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8" t="s">
        <v>82</v>
      </c>
      <c r="BK178" s="240">
        <f>ROUND(I178*H178,2)</f>
        <v>0</v>
      </c>
      <c r="BL178" s="18" t="s">
        <v>201</v>
      </c>
      <c r="BM178" s="239" t="s">
        <v>254</v>
      </c>
    </row>
    <row r="179" s="2" customFormat="1">
      <c r="A179" s="39"/>
      <c r="B179" s="40"/>
      <c r="C179" s="41"/>
      <c r="D179" s="241" t="s">
        <v>203</v>
      </c>
      <c r="E179" s="41"/>
      <c r="F179" s="242" t="s">
        <v>255</v>
      </c>
      <c r="G179" s="41"/>
      <c r="H179" s="41"/>
      <c r="I179" s="243"/>
      <c r="J179" s="41"/>
      <c r="K179" s="41"/>
      <c r="L179" s="45"/>
      <c r="M179" s="244"/>
      <c r="N179" s="245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203</v>
      </c>
      <c r="AU179" s="18" t="s">
        <v>84</v>
      </c>
    </row>
    <row r="180" s="2" customFormat="1">
      <c r="A180" s="39"/>
      <c r="B180" s="40"/>
      <c r="C180" s="41"/>
      <c r="D180" s="246" t="s">
        <v>205</v>
      </c>
      <c r="E180" s="41"/>
      <c r="F180" s="247" t="s">
        <v>256</v>
      </c>
      <c r="G180" s="41"/>
      <c r="H180" s="41"/>
      <c r="I180" s="243"/>
      <c r="J180" s="41"/>
      <c r="K180" s="41"/>
      <c r="L180" s="45"/>
      <c r="M180" s="244"/>
      <c r="N180" s="245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205</v>
      </c>
      <c r="AU180" s="18" t="s">
        <v>84</v>
      </c>
    </row>
    <row r="181" s="13" customFormat="1">
      <c r="A181" s="13"/>
      <c r="B181" s="248"/>
      <c r="C181" s="249"/>
      <c r="D181" s="241" t="s">
        <v>207</v>
      </c>
      <c r="E181" s="250" t="s">
        <v>1</v>
      </c>
      <c r="F181" s="251" t="s">
        <v>138</v>
      </c>
      <c r="G181" s="249"/>
      <c r="H181" s="252">
        <v>298.07999999999998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207</v>
      </c>
      <c r="AU181" s="258" t="s">
        <v>84</v>
      </c>
      <c r="AV181" s="13" t="s">
        <v>84</v>
      </c>
      <c r="AW181" s="13" t="s">
        <v>31</v>
      </c>
      <c r="AX181" s="13" t="s">
        <v>82</v>
      </c>
      <c r="AY181" s="258" t="s">
        <v>193</v>
      </c>
    </row>
    <row r="182" s="2" customFormat="1" ht="30" customHeight="1">
      <c r="A182" s="39"/>
      <c r="B182" s="40"/>
      <c r="C182" s="228" t="s">
        <v>257</v>
      </c>
      <c r="D182" s="228" t="s">
        <v>196</v>
      </c>
      <c r="E182" s="229" t="s">
        <v>258</v>
      </c>
      <c r="F182" s="230" t="s">
        <v>259</v>
      </c>
      <c r="G182" s="231" t="s">
        <v>260</v>
      </c>
      <c r="H182" s="232">
        <v>338.39999999999998</v>
      </c>
      <c r="I182" s="233"/>
      <c r="J182" s="234">
        <f>ROUND(I182*H182,2)</f>
        <v>0</v>
      </c>
      <c r="K182" s="230" t="s">
        <v>200</v>
      </c>
      <c r="L182" s="45"/>
      <c r="M182" s="235" t="s">
        <v>1</v>
      </c>
      <c r="N182" s="236" t="s">
        <v>40</v>
      </c>
      <c r="O182" s="92"/>
      <c r="P182" s="237">
        <f>O182*H182</f>
        <v>0</v>
      </c>
      <c r="Q182" s="237">
        <v>2.0000000000000002E-05</v>
      </c>
      <c r="R182" s="237">
        <f>Q182*H182</f>
        <v>0.0067679999999999997</v>
      </c>
      <c r="S182" s="237">
        <v>0</v>
      </c>
      <c r="T182" s="23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9" t="s">
        <v>201</v>
      </c>
      <c r="AT182" s="239" t="s">
        <v>196</v>
      </c>
      <c r="AU182" s="239" t="s">
        <v>84</v>
      </c>
      <c r="AY182" s="18" t="s">
        <v>193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8" t="s">
        <v>82</v>
      </c>
      <c r="BK182" s="240">
        <f>ROUND(I182*H182,2)</f>
        <v>0</v>
      </c>
      <c r="BL182" s="18" t="s">
        <v>201</v>
      </c>
      <c r="BM182" s="239" t="s">
        <v>261</v>
      </c>
    </row>
    <row r="183" s="2" customFormat="1">
      <c r="A183" s="39"/>
      <c r="B183" s="40"/>
      <c r="C183" s="41"/>
      <c r="D183" s="241" t="s">
        <v>203</v>
      </c>
      <c r="E183" s="41"/>
      <c r="F183" s="242" t="s">
        <v>262</v>
      </c>
      <c r="G183" s="41"/>
      <c r="H183" s="41"/>
      <c r="I183" s="243"/>
      <c r="J183" s="41"/>
      <c r="K183" s="41"/>
      <c r="L183" s="45"/>
      <c r="M183" s="244"/>
      <c r="N183" s="245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203</v>
      </c>
      <c r="AU183" s="18" t="s">
        <v>84</v>
      </c>
    </row>
    <row r="184" s="2" customFormat="1">
      <c r="A184" s="39"/>
      <c r="B184" s="40"/>
      <c r="C184" s="41"/>
      <c r="D184" s="246" t="s">
        <v>205</v>
      </c>
      <c r="E184" s="41"/>
      <c r="F184" s="247" t="s">
        <v>263</v>
      </c>
      <c r="G184" s="41"/>
      <c r="H184" s="41"/>
      <c r="I184" s="243"/>
      <c r="J184" s="41"/>
      <c r="K184" s="41"/>
      <c r="L184" s="45"/>
      <c r="M184" s="244"/>
      <c r="N184" s="245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205</v>
      </c>
      <c r="AU184" s="18" t="s">
        <v>84</v>
      </c>
    </row>
    <row r="185" s="13" customFormat="1">
      <c r="A185" s="13"/>
      <c r="B185" s="248"/>
      <c r="C185" s="249"/>
      <c r="D185" s="241" t="s">
        <v>207</v>
      </c>
      <c r="E185" s="250" t="s">
        <v>1</v>
      </c>
      <c r="F185" s="251" t="s">
        <v>264</v>
      </c>
      <c r="G185" s="249"/>
      <c r="H185" s="252">
        <v>338.39999999999998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207</v>
      </c>
      <c r="AU185" s="258" t="s">
        <v>84</v>
      </c>
      <c r="AV185" s="13" t="s">
        <v>84</v>
      </c>
      <c r="AW185" s="13" t="s">
        <v>31</v>
      </c>
      <c r="AX185" s="13" t="s">
        <v>82</v>
      </c>
      <c r="AY185" s="258" t="s">
        <v>193</v>
      </c>
    </row>
    <row r="186" s="2" customFormat="1" ht="22.2" customHeight="1">
      <c r="A186" s="39"/>
      <c r="B186" s="40"/>
      <c r="C186" s="228" t="s">
        <v>265</v>
      </c>
      <c r="D186" s="228" t="s">
        <v>196</v>
      </c>
      <c r="E186" s="229" t="s">
        <v>266</v>
      </c>
      <c r="F186" s="230" t="s">
        <v>267</v>
      </c>
      <c r="G186" s="231" t="s">
        <v>268</v>
      </c>
      <c r="H186" s="232">
        <v>7</v>
      </c>
      <c r="I186" s="233"/>
      <c r="J186" s="234">
        <f>ROUND(I186*H186,2)</f>
        <v>0</v>
      </c>
      <c r="K186" s="230" t="s">
        <v>200</v>
      </c>
      <c r="L186" s="45"/>
      <c r="M186" s="235" t="s">
        <v>1</v>
      </c>
      <c r="N186" s="236" t="s">
        <v>40</v>
      </c>
      <c r="O186" s="92"/>
      <c r="P186" s="237">
        <f>O186*H186</f>
        <v>0</v>
      </c>
      <c r="Q186" s="237">
        <v>0.00048000000000000001</v>
      </c>
      <c r="R186" s="237">
        <f>Q186*H186</f>
        <v>0.0033600000000000001</v>
      </c>
      <c r="S186" s="237">
        <v>0</v>
      </c>
      <c r="T186" s="23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9" t="s">
        <v>201</v>
      </c>
      <c r="AT186" s="239" t="s">
        <v>196</v>
      </c>
      <c r="AU186" s="239" t="s">
        <v>84</v>
      </c>
      <c r="AY186" s="18" t="s">
        <v>193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8" t="s">
        <v>82</v>
      </c>
      <c r="BK186" s="240">
        <f>ROUND(I186*H186,2)</f>
        <v>0</v>
      </c>
      <c r="BL186" s="18" t="s">
        <v>201</v>
      </c>
      <c r="BM186" s="239" t="s">
        <v>269</v>
      </c>
    </row>
    <row r="187" s="2" customFormat="1">
      <c r="A187" s="39"/>
      <c r="B187" s="40"/>
      <c r="C187" s="41"/>
      <c r="D187" s="241" t="s">
        <v>203</v>
      </c>
      <c r="E187" s="41"/>
      <c r="F187" s="242" t="s">
        <v>270</v>
      </c>
      <c r="G187" s="41"/>
      <c r="H187" s="41"/>
      <c r="I187" s="243"/>
      <c r="J187" s="41"/>
      <c r="K187" s="41"/>
      <c r="L187" s="45"/>
      <c r="M187" s="244"/>
      <c r="N187" s="245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203</v>
      </c>
      <c r="AU187" s="18" t="s">
        <v>84</v>
      </c>
    </row>
    <row r="188" s="2" customFormat="1">
      <c r="A188" s="39"/>
      <c r="B188" s="40"/>
      <c r="C188" s="41"/>
      <c r="D188" s="246" t="s">
        <v>205</v>
      </c>
      <c r="E188" s="41"/>
      <c r="F188" s="247" t="s">
        <v>271</v>
      </c>
      <c r="G188" s="41"/>
      <c r="H188" s="41"/>
      <c r="I188" s="243"/>
      <c r="J188" s="41"/>
      <c r="K188" s="41"/>
      <c r="L188" s="45"/>
      <c r="M188" s="244"/>
      <c r="N188" s="245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205</v>
      </c>
      <c r="AU188" s="18" t="s">
        <v>84</v>
      </c>
    </row>
    <row r="189" s="13" customFormat="1">
      <c r="A189" s="13"/>
      <c r="B189" s="248"/>
      <c r="C189" s="249"/>
      <c r="D189" s="241" t="s">
        <v>207</v>
      </c>
      <c r="E189" s="250" t="s">
        <v>1</v>
      </c>
      <c r="F189" s="251" t="s">
        <v>272</v>
      </c>
      <c r="G189" s="249"/>
      <c r="H189" s="252">
        <v>7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207</v>
      </c>
      <c r="AU189" s="258" t="s">
        <v>84</v>
      </c>
      <c r="AV189" s="13" t="s">
        <v>84</v>
      </c>
      <c r="AW189" s="13" t="s">
        <v>31</v>
      </c>
      <c r="AX189" s="13" t="s">
        <v>82</v>
      </c>
      <c r="AY189" s="258" t="s">
        <v>193</v>
      </c>
    </row>
    <row r="190" s="2" customFormat="1" ht="30" customHeight="1">
      <c r="A190" s="39"/>
      <c r="B190" s="40"/>
      <c r="C190" s="270" t="s">
        <v>273</v>
      </c>
      <c r="D190" s="270" t="s">
        <v>274</v>
      </c>
      <c r="E190" s="271" t="s">
        <v>275</v>
      </c>
      <c r="F190" s="272" t="s">
        <v>276</v>
      </c>
      <c r="G190" s="273" t="s">
        <v>268</v>
      </c>
      <c r="H190" s="274">
        <v>1</v>
      </c>
      <c r="I190" s="275"/>
      <c r="J190" s="276">
        <f>ROUND(I190*H190,2)</f>
        <v>0</v>
      </c>
      <c r="K190" s="272" t="s">
        <v>200</v>
      </c>
      <c r="L190" s="277"/>
      <c r="M190" s="278" t="s">
        <v>1</v>
      </c>
      <c r="N190" s="279" t="s">
        <v>40</v>
      </c>
      <c r="O190" s="92"/>
      <c r="P190" s="237">
        <f>O190*H190</f>
        <v>0</v>
      </c>
      <c r="Q190" s="237">
        <v>0.01553</v>
      </c>
      <c r="R190" s="237">
        <f>Q190*H190</f>
        <v>0.01553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251</v>
      </c>
      <c r="AT190" s="239" t="s">
        <v>274</v>
      </c>
      <c r="AU190" s="239" t="s">
        <v>84</v>
      </c>
      <c r="AY190" s="18" t="s">
        <v>193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82</v>
      </c>
      <c r="BK190" s="240">
        <f>ROUND(I190*H190,2)</f>
        <v>0</v>
      </c>
      <c r="BL190" s="18" t="s">
        <v>201</v>
      </c>
      <c r="BM190" s="239" t="s">
        <v>277</v>
      </c>
    </row>
    <row r="191" s="2" customFormat="1">
      <c r="A191" s="39"/>
      <c r="B191" s="40"/>
      <c r="C191" s="41"/>
      <c r="D191" s="241" t="s">
        <v>203</v>
      </c>
      <c r="E191" s="41"/>
      <c r="F191" s="242" t="s">
        <v>276</v>
      </c>
      <c r="G191" s="41"/>
      <c r="H191" s="41"/>
      <c r="I191" s="243"/>
      <c r="J191" s="41"/>
      <c r="K191" s="41"/>
      <c r="L191" s="45"/>
      <c r="M191" s="244"/>
      <c r="N191" s="245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203</v>
      </c>
      <c r="AU191" s="18" t="s">
        <v>84</v>
      </c>
    </row>
    <row r="192" s="2" customFormat="1" ht="22.2" customHeight="1">
      <c r="A192" s="39"/>
      <c r="B192" s="40"/>
      <c r="C192" s="270" t="s">
        <v>8</v>
      </c>
      <c r="D192" s="270" t="s">
        <v>274</v>
      </c>
      <c r="E192" s="271" t="s">
        <v>278</v>
      </c>
      <c r="F192" s="272" t="s">
        <v>279</v>
      </c>
      <c r="G192" s="273" t="s">
        <v>268</v>
      </c>
      <c r="H192" s="274">
        <v>6</v>
      </c>
      <c r="I192" s="275"/>
      <c r="J192" s="276">
        <f>ROUND(I192*H192,2)</f>
        <v>0</v>
      </c>
      <c r="K192" s="272" t="s">
        <v>200</v>
      </c>
      <c r="L192" s="277"/>
      <c r="M192" s="278" t="s">
        <v>1</v>
      </c>
      <c r="N192" s="279" t="s">
        <v>40</v>
      </c>
      <c r="O192" s="92"/>
      <c r="P192" s="237">
        <f>O192*H192</f>
        <v>0</v>
      </c>
      <c r="Q192" s="237">
        <v>0.01521</v>
      </c>
      <c r="R192" s="237">
        <f>Q192*H192</f>
        <v>0.091259999999999994</v>
      </c>
      <c r="S192" s="237">
        <v>0</v>
      </c>
      <c r="T192" s="23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9" t="s">
        <v>251</v>
      </c>
      <c r="AT192" s="239" t="s">
        <v>274</v>
      </c>
      <c r="AU192" s="239" t="s">
        <v>84</v>
      </c>
      <c r="AY192" s="18" t="s">
        <v>193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8" t="s">
        <v>82</v>
      </c>
      <c r="BK192" s="240">
        <f>ROUND(I192*H192,2)</f>
        <v>0</v>
      </c>
      <c r="BL192" s="18" t="s">
        <v>201</v>
      </c>
      <c r="BM192" s="239" t="s">
        <v>280</v>
      </c>
    </row>
    <row r="193" s="2" customFormat="1">
      <c r="A193" s="39"/>
      <c r="B193" s="40"/>
      <c r="C193" s="41"/>
      <c r="D193" s="241" t="s">
        <v>203</v>
      </c>
      <c r="E193" s="41"/>
      <c r="F193" s="242" t="s">
        <v>279</v>
      </c>
      <c r="G193" s="41"/>
      <c r="H193" s="41"/>
      <c r="I193" s="243"/>
      <c r="J193" s="41"/>
      <c r="K193" s="41"/>
      <c r="L193" s="45"/>
      <c r="M193" s="244"/>
      <c r="N193" s="245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203</v>
      </c>
      <c r="AU193" s="18" t="s">
        <v>84</v>
      </c>
    </row>
    <row r="194" s="12" customFormat="1" ht="22.8" customHeight="1">
      <c r="A194" s="12"/>
      <c r="B194" s="212"/>
      <c r="C194" s="213"/>
      <c r="D194" s="214" t="s">
        <v>74</v>
      </c>
      <c r="E194" s="226" t="s">
        <v>257</v>
      </c>
      <c r="F194" s="226" t="s">
        <v>281</v>
      </c>
      <c r="G194" s="213"/>
      <c r="H194" s="213"/>
      <c r="I194" s="216"/>
      <c r="J194" s="227">
        <f>BK194</f>
        <v>0</v>
      </c>
      <c r="K194" s="213"/>
      <c r="L194" s="218"/>
      <c r="M194" s="219"/>
      <c r="N194" s="220"/>
      <c r="O194" s="220"/>
      <c r="P194" s="221">
        <f>SUM(P195:P277)</f>
        <v>0</v>
      </c>
      <c r="Q194" s="220"/>
      <c r="R194" s="221">
        <f>SUM(R195:R277)</f>
        <v>0.2367882</v>
      </c>
      <c r="S194" s="220"/>
      <c r="T194" s="222">
        <f>SUM(T195:T277)</f>
        <v>81.607938560000008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3" t="s">
        <v>82</v>
      </c>
      <c r="AT194" s="224" t="s">
        <v>74</v>
      </c>
      <c r="AU194" s="224" t="s">
        <v>82</v>
      </c>
      <c r="AY194" s="223" t="s">
        <v>193</v>
      </c>
      <c r="BK194" s="225">
        <f>SUM(BK195:BK277)</f>
        <v>0</v>
      </c>
    </row>
    <row r="195" s="2" customFormat="1" ht="30" customHeight="1">
      <c r="A195" s="39"/>
      <c r="B195" s="40"/>
      <c r="C195" s="228" t="s">
        <v>282</v>
      </c>
      <c r="D195" s="228" t="s">
        <v>196</v>
      </c>
      <c r="E195" s="229" t="s">
        <v>283</v>
      </c>
      <c r="F195" s="230" t="s">
        <v>284</v>
      </c>
      <c r="G195" s="231" t="s">
        <v>199</v>
      </c>
      <c r="H195" s="232">
        <v>521.63999999999999</v>
      </c>
      <c r="I195" s="233"/>
      <c r="J195" s="234">
        <f>ROUND(I195*H195,2)</f>
        <v>0</v>
      </c>
      <c r="K195" s="230" t="s">
        <v>200</v>
      </c>
      <c r="L195" s="45"/>
      <c r="M195" s="235" t="s">
        <v>1</v>
      </c>
      <c r="N195" s="236" t="s">
        <v>40</v>
      </c>
      <c r="O195" s="92"/>
      <c r="P195" s="237">
        <f>O195*H195</f>
        <v>0</v>
      </c>
      <c r="Q195" s="237">
        <v>0.00012999999999999999</v>
      </c>
      <c r="R195" s="237">
        <f>Q195*H195</f>
        <v>0.06781319999999999</v>
      </c>
      <c r="S195" s="237">
        <v>0</v>
      </c>
      <c r="T195" s="23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9" t="s">
        <v>201</v>
      </c>
      <c r="AT195" s="239" t="s">
        <v>196</v>
      </c>
      <c r="AU195" s="239" t="s">
        <v>84</v>
      </c>
      <c r="AY195" s="18" t="s">
        <v>193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8" t="s">
        <v>82</v>
      </c>
      <c r="BK195" s="240">
        <f>ROUND(I195*H195,2)</f>
        <v>0</v>
      </c>
      <c r="BL195" s="18" t="s">
        <v>201</v>
      </c>
      <c r="BM195" s="239" t="s">
        <v>285</v>
      </c>
    </row>
    <row r="196" s="2" customFormat="1">
      <c r="A196" s="39"/>
      <c r="B196" s="40"/>
      <c r="C196" s="41"/>
      <c r="D196" s="241" t="s">
        <v>203</v>
      </c>
      <c r="E196" s="41"/>
      <c r="F196" s="242" t="s">
        <v>286</v>
      </c>
      <c r="G196" s="41"/>
      <c r="H196" s="41"/>
      <c r="I196" s="243"/>
      <c r="J196" s="41"/>
      <c r="K196" s="41"/>
      <c r="L196" s="45"/>
      <c r="M196" s="244"/>
      <c r="N196" s="245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203</v>
      </c>
      <c r="AU196" s="18" t="s">
        <v>84</v>
      </c>
    </row>
    <row r="197" s="2" customFormat="1">
      <c r="A197" s="39"/>
      <c r="B197" s="40"/>
      <c r="C197" s="41"/>
      <c r="D197" s="246" t="s">
        <v>205</v>
      </c>
      <c r="E197" s="41"/>
      <c r="F197" s="247" t="s">
        <v>287</v>
      </c>
      <c r="G197" s="41"/>
      <c r="H197" s="41"/>
      <c r="I197" s="243"/>
      <c r="J197" s="41"/>
      <c r="K197" s="41"/>
      <c r="L197" s="45"/>
      <c r="M197" s="244"/>
      <c r="N197" s="245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205</v>
      </c>
      <c r="AU197" s="18" t="s">
        <v>84</v>
      </c>
    </row>
    <row r="198" s="13" customFormat="1">
      <c r="A198" s="13"/>
      <c r="B198" s="248"/>
      <c r="C198" s="249"/>
      <c r="D198" s="241" t="s">
        <v>207</v>
      </c>
      <c r="E198" s="250" t="s">
        <v>1</v>
      </c>
      <c r="F198" s="251" t="s">
        <v>140</v>
      </c>
      <c r="G198" s="249"/>
      <c r="H198" s="252">
        <v>521.63999999999999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8" t="s">
        <v>207</v>
      </c>
      <c r="AU198" s="258" t="s">
        <v>84</v>
      </c>
      <c r="AV198" s="13" t="s">
        <v>84</v>
      </c>
      <c r="AW198" s="13" t="s">
        <v>31</v>
      </c>
      <c r="AX198" s="13" t="s">
        <v>82</v>
      </c>
      <c r="AY198" s="258" t="s">
        <v>193</v>
      </c>
    </row>
    <row r="199" s="2" customFormat="1" ht="22.2" customHeight="1">
      <c r="A199" s="39"/>
      <c r="B199" s="40"/>
      <c r="C199" s="228" t="s">
        <v>288</v>
      </c>
      <c r="D199" s="228" t="s">
        <v>196</v>
      </c>
      <c r="E199" s="229" t="s">
        <v>289</v>
      </c>
      <c r="F199" s="230" t="s">
        <v>290</v>
      </c>
      <c r="G199" s="231" t="s">
        <v>199</v>
      </c>
      <c r="H199" s="232">
        <v>570.375</v>
      </c>
      <c r="I199" s="233"/>
      <c r="J199" s="234">
        <f>ROUND(I199*H199,2)</f>
        <v>0</v>
      </c>
      <c r="K199" s="230" t="s">
        <v>200</v>
      </c>
      <c r="L199" s="45"/>
      <c r="M199" s="235" t="s">
        <v>1</v>
      </c>
      <c r="N199" s="236" t="s">
        <v>40</v>
      </c>
      <c r="O199" s="92"/>
      <c r="P199" s="237">
        <f>O199*H199</f>
        <v>0</v>
      </c>
      <c r="Q199" s="237">
        <v>4.0000000000000003E-05</v>
      </c>
      <c r="R199" s="237">
        <f>Q199*H199</f>
        <v>0.022815000000000002</v>
      </c>
      <c r="S199" s="237">
        <v>0</v>
      </c>
      <c r="T199" s="23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9" t="s">
        <v>201</v>
      </c>
      <c r="AT199" s="239" t="s">
        <v>196</v>
      </c>
      <c r="AU199" s="239" t="s">
        <v>84</v>
      </c>
      <c r="AY199" s="18" t="s">
        <v>193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8" t="s">
        <v>82</v>
      </c>
      <c r="BK199" s="240">
        <f>ROUND(I199*H199,2)</f>
        <v>0</v>
      </c>
      <c r="BL199" s="18" t="s">
        <v>201</v>
      </c>
      <c r="BM199" s="239" t="s">
        <v>291</v>
      </c>
    </row>
    <row r="200" s="2" customFormat="1">
      <c r="A200" s="39"/>
      <c r="B200" s="40"/>
      <c r="C200" s="41"/>
      <c r="D200" s="241" t="s">
        <v>203</v>
      </c>
      <c r="E200" s="41"/>
      <c r="F200" s="242" t="s">
        <v>292</v>
      </c>
      <c r="G200" s="41"/>
      <c r="H200" s="41"/>
      <c r="I200" s="243"/>
      <c r="J200" s="41"/>
      <c r="K200" s="41"/>
      <c r="L200" s="45"/>
      <c r="M200" s="244"/>
      <c r="N200" s="245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203</v>
      </c>
      <c r="AU200" s="18" t="s">
        <v>84</v>
      </c>
    </row>
    <row r="201" s="2" customFormat="1">
      <c r="A201" s="39"/>
      <c r="B201" s="40"/>
      <c r="C201" s="41"/>
      <c r="D201" s="246" t="s">
        <v>205</v>
      </c>
      <c r="E201" s="41"/>
      <c r="F201" s="247" t="s">
        <v>293</v>
      </c>
      <c r="G201" s="41"/>
      <c r="H201" s="41"/>
      <c r="I201" s="243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205</v>
      </c>
      <c r="AU201" s="18" t="s">
        <v>84</v>
      </c>
    </row>
    <row r="202" s="13" customFormat="1">
      <c r="A202" s="13"/>
      <c r="B202" s="248"/>
      <c r="C202" s="249"/>
      <c r="D202" s="241" t="s">
        <v>207</v>
      </c>
      <c r="E202" s="250" t="s">
        <v>1</v>
      </c>
      <c r="F202" s="251" t="s">
        <v>294</v>
      </c>
      <c r="G202" s="249"/>
      <c r="H202" s="252">
        <v>570.375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207</v>
      </c>
      <c r="AU202" s="258" t="s">
        <v>84</v>
      </c>
      <c r="AV202" s="13" t="s">
        <v>84</v>
      </c>
      <c r="AW202" s="13" t="s">
        <v>31</v>
      </c>
      <c r="AX202" s="13" t="s">
        <v>82</v>
      </c>
      <c r="AY202" s="258" t="s">
        <v>193</v>
      </c>
    </row>
    <row r="203" s="2" customFormat="1" ht="14.4" customHeight="1">
      <c r="A203" s="39"/>
      <c r="B203" s="40"/>
      <c r="C203" s="228" t="s">
        <v>295</v>
      </c>
      <c r="D203" s="228" t="s">
        <v>196</v>
      </c>
      <c r="E203" s="229" t="s">
        <v>296</v>
      </c>
      <c r="F203" s="230" t="s">
        <v>297</v>
      </c>
      <c r="G203" s="231" t="s">
        <v>268</v>
      </c>
      <c r="H203" s="232">
        <v>12</v>
      </c>
      <c r="I203" s="233"/>
      <c r="J203" s="234">
        <f>ROUND(I203*H203,2)</f>
        <v>0</v>
      </c>
      <c r="K203" s="230" t="s">
        <v>200</v>
      </c>
      <c r="L203" s="45"/>
      <c r="M203" s="235" t="s">
        <v>1</v>
      </c>
      <c r="N203" s="236" t="s">
        <v>40</v>
      </c>
      <c r="O203" s="92"/>
      <c r="P203" s="237">
        <f>O203*H203</f>
        <v>0</v>
      </c>
      <c r="Q203" s="237">
        <v>0.00018000000000000001</v>
      </c>
      <c r="R203" s="237">
        <f>Q203*H203</f>
        <v>0.00216</v>
      </c>
      <c r="S203" s="237">
        <v>0</v>
      </c>
      <c r="T203" s="23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9" t="s">
        <v>201</v>
      </c>
      <c r="AT203" s="239" t="s">
        <v>196</v>
      </c>
      <c r="AU203" s="239" t="s">
        <v>84</v>
      </c>
      <c r="AY203" s="18" t="s">
        <v>193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8" t="s">
        <v>82</v>
      </c>
      <c r="BK203" s="240">
        <f>ROUND(I203*H203,2)</f>
        <v>0</v>
      </c>
      <c r="BL203" s="18" t="s">
        <v>201</v>
      </c>
      <c r="BM203" s="239" t="s">
        <v>298</v>
      </c>
    </row>
    <row r="204" s="2" customFormat="1">
      <c r="A204" s="39"/>
      <c r="B204" s="40"/>
      <c r="C204" s="41"/>
      <c r="D204" s="241" t="s">
        <v>203</v>
      </c>
      <c r="E204" s="41"/>
      <c r="F204" s="242" t="s">
        <v>299</v>
      </c>
      <c r="G204" s="41"/>
      <c r="H204" s="41"/>
      <c r="I204" s="243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203</v>
      </c>
      <c r="AU204" s="18" t="s">
        <v>84</v>
      </c>
    </row>
    <row r="205" s="2" customFormat="1">
      <c r="A205" s="39"/>
      <c r="B205" s="40"/>
      <c r="C205" s="41"/>
      <c r="D205" s="246" t="s">
        <v>205</v>
      </c>
      <c r="E205" s="41"/>
      <c r="F205" s="247" t="s">
        <v>300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205</v>
      </c>
      <c r="AU205" s="18" t="s">
        <v>84</v>
      </c>
    </row>
    <row r="206" s="2" customFormat="1" ht="14.4" customHeight="1">
      <c r="A206" s="39"/>
      <c r="B206" s="40"/>
      <c r="C206" s="270" t="s">
        <v>301</v>
      </c>
      <c r="D206" s="270" t="s">
        <v>274</v>
      </c>
      <c r="E206" s="271" t="s">
        <v>302</v>
      </c>
      <c r="F206" s="272" t="s">
        <v>303</v>
      </c>
      <c r="G206" s="273" t="s">
        <v>268</v>
      </c>
      <c r="H206" s="274">
        <v>12</v>
      </c>
      <c r="I206" s="275"/>
      <c r="J206" s="276">
        <f>ROUND(I206*H206,2)</f>
        <v>0</v>
      </c>
      <c r="K206" s="272" t="s">
        <v>200</v>
      </c>
      <c r="L206" s="277"/>
      <c r="M206" s="278" t="s">
        <v>1</v>
      </c>
      <c r="N206" s="279" t="s">
        <v>40</v>
      </c>
      <c r="O206" s="92"/>
      <c r="P206" s="237">
        <f>O206*H206</f>
        <v>0</v>
      </c>
      <c r="Q206" s="237">
        <v>0.012</v>
      </c>
      <c r="R206" s="237">
        <f>Q206*H206</f>
        <v>0.14400000000000002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251</v>
      </c>
      <c r="AT206" s="239" t="s">
        <v>274</v>
      </c>
      <c r="AU206" s="239" t="s">
        <v>84</v>
      </c>
      <c r="AY206" s="18" t="s">
        <v>193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82</v>
      </c>
      <c r="BK206" s="240">
        <f>ROUND(I206*H206,2)</f>
        <v>0</v>
      </c>
      <c r="BL206" s="18" t="s">
        <v>201</v>
      </c>
      <c r="BM206" s="239" t="s">
        <v>304</v>
      </c>
    </row>
    <row r="207" s="2" customFormat="1">
      <c r="A207" s="39"/>
      <c r="B207" s="40"/>
      <c r="C207" s="41"/>
      <c r="D207" s="241" t="s">
        <v>203</v>
      </c>
      <c r="E207" s="41"/>
      <c r="F207" s="242" t="s">
        <v>303</v>
      </c>
      <c r="G207" s="41"/>
      <c r="H207" s="41"/>
      <c r="I207" s="243"/>
      <c r="J207" s="41"/>
      <c r="K207" s="41"/>
      <c r="L207" s="45"/>
      <c r="M207" s="244"/>
      <c r="N207" s="245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203</v>
      </c>
      <c r="AU207" s="18" t="s">
        <v>84</v>
      </c>
    </row>
    <row r="208" s="2" customFormat="1">
      <c r="A208" s="39"/>
      <c r="B208" s="40"/>
      <c r="C208" s="41"/>
      <c r="D208" s="241" t="s">
        <v>305</v>
      </c>
      <c r="E208" s="41"/>
      <c r="F208" s="280" t="s">
        <v>306</v>
      </c>
      <c r="G208" s="41"/>
      <c r="H208" s="41"/>
      <c r="I208" s="243"/>
      <c r="J208" s="41"/>
      <c r="K208" s="41"/>
      <c r="L208" s="45"/>
      <c r="M208" s="244"/>
      <c r="N208" s="245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305</v>
      </c>
      <c r="AU208" s="18" t="s">
        <v>84</v>
      </c>
    </row>
    <row r="209" s="13" customFormat="1">
      <c r="A209" s="13"/>
      <c r="B209" s="248"/>
      <c r="C209" s="249"/>
      <c r="D209" s="241" t="s">
        <v>207</v>
      </c>
      <c r="E209" s="250" t="s">
        <v>1</v>
      </c>
      <c r="F209" s="251" t="s">
        <v>307</v>
      </c>
      <c r="G209" s="249"/>
      <c r="H209" s="252">
        <v>12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207</v>
      </c>
      <c r="AU209" s="258" t="s">
        <v>84</v>
      </c>
      <c r="AV209" s="13" t="s">
        <v>84</v>
      </c>
      <c r="AW209" s="13" t="s">
        <v>31</v>
      </c>
      <c r="AX209" s="13" t="s">
        <v>82</v>
      </c>
      <c r="AY209" s="258" t="s">
        <v>193</v>
      </c>
    </row>
    <row r="210" s="2" customFormat="1" ht="22.2" customHeight="1">
      <c r="A210" s="39"/>
      <c r="B210" s="40"/>
      <c r="C210" s="228" t="s">
        <v>308</v>
      </c>
      <c r="D210" s="228" t="s">
        <v>196</v>
      </c>
      <c r="E210" s="229" t="s">
        <v>309</v>
      </c>
      <c r="F210" s="230" t="s">
        <v>310</v>
      </c>
      <c r="G210" s="231" t="s">
        <v>268</v>
      </c>
      <c r="H210" s="232">
        <v>50</v>
      </c>
      <c r="I210" s="233"/>
      <c r="J210" s="234">
        <f>ROUND(I210*H210,2)</f>
        <v>0</v>
      </c>
      <c r="K210" s="230" t="s">
        <v>200</v>
      </c>
      <c r="L210" s="45"/>
      <c r="M210" s="235" t="s">
        <v>1</v>
      </c>
      <c r="N210" s="236" t="s">
        <v>40</v>
      </c>
      <c r="O210" s="92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9" t="s">
        <v>201</v>
      </c>
      <c r="AT210" s="239" t="s">
        <v>196</v>
      </c>
      <c r="AU210" s="239" t="s">
        <v>84</v>
      </c>
      <c r="AY210" s="18" t="s">
        <v>193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8" t="s">
        <v>82</v>
      </c>
      <c r="BK210" s="240">
        <f>ROUND(I210*H210,2)</f>
        <v>0</v>
      </c>
      <c r="BL210" s="18" t="s">
        <v>201</v>
      </c>
      <c r="BM210" s="239" t="s">
        <v>311</v>
      </c>
    </row>
    <row r="211" s="2" customFormat="1">
      <c r="A211" s="39"/>
      <c r="B211" s="40"/>
      <c r="C211" s="41"/>
      <c r="D211" s="241" t="s">
        <v>203</v>
      </c>
      <c r="E211" s="41"/>
      <c r="F211" s="242" t="s">
        <v>310</v>
      </c>
      <c r="G211" s="41"/>
      <c r="H211" s="41"/>
      <c r="I211" s="243"/>
      <c r="J211" s="41"/>
      <c r="K211" s="41"/>
      <c r="L211" s="45"/>
      <c r="M211" s="244"/>
      <c r="N211" s="24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203</v>
      </c>
      <c r="AU211" s="18" t="s">
        <v>84</v>
      </c>
    </row>
    <row r="212" s="2" customFormat="1">
      <c r="A212" s="39"/>
      <c r="B212" s="40"/>
      <c r="C212" s="41"/>
      <c r="D212" s="246" t="s">
        <v>205</v>
      </c>
      <c r="E212" s="41"/>
      <c r="F212" s="247" t="s">
        <v>312</v>
      </c>
      <c r="G212" s="41"/>
      <c r="H212" s="41"/>
      <c r="I212" s="243"/>
      <c r="J212" s="41"/>
      <c r="K212" s="41"/>
      <c r="L212" s="45"/>
      <c r="M212" s="244"/>
      <c r="N212" s="245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205</v>
      </c>
      <c r="AU212" s="18" t="s">
        <v>84</v>
      </c>
    </row>
    <row r="213" s="2" customFormat="1" ht="22.2" customHeight="1">
      <c r="A213" s="39"/>
      <c r="B213" s="40"/>
      <c r="C213" s="270" t="s">
        <v>313</v>
      </c>
      <c r="D213" s="270" t="s">
        <v>274</v>
      </c>
      <c r="E213" s="271" t="s">
        <v>314</v>
      </c>
      <c r="F213" s="272" t="s">
        <v>315</v>
      </c>
      <c r="G213" s="273" t="s">
        <v>268</v>
      </c>
      <c r="H213" s="274">
        <v>50</v>
      </c>
      <c r="I213" s="275"/>
      <c r="J213" s="276">
        <f>ROUND(I213*H213,2)</f>
        <v>0</v>
      </c>
      <c r="K213" s="272" t="s">
        <v>1</v>
      </c>
      <c r="L213" s="277"/>
      <c r="M213" s="278" t="s">
        <v>1</v>
      </c>
      <c r="N213" s="279" t="s">
        <v>40</v>
      </c>
      <c r="O213" s="92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9" t="s">
        <v>251</v>
      </c>
      <c r="AT213" s="239" t="s">
        <v>274</v>
      </c>
      <c r="AU213" s="239" t="s">
        <v>84</v>
      </c>
      <c r="AY213" s="18" t="s">
        <v>193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8" t="s">
        <v>82</v>
      </c>
      <c r="BK213" s="240">
        <f>ROUND(I213*H213,2)</f>
        <v>0</v>
      </c>
      <c r="BL213" s="18" t="s">
        <v>201</v>
      </c>
      <c r="BM213" s="239" t="s">
        <v>316</v>
      </c>
    </row>
    <row r="214" s="2" customFormat="1">
      <c r="A214" s="39"/>
      <c r="B214" s="40"/>
      <c r="C214" s="41"/>
      <c r="D214" s="241" t="s">
        <v>203</v>
      </c>
      <c r="E214" s="41"/>
      <c r="F214" s="242" t="s">
        <v>315</v>
      </c>
      <c r="G214" s="41"/>
      <c r="H214" s="41"/>
      <c r="I214" s="243"/>
      <c r="J214" s="41"/>
      <c r="K214" s="41"/>
      <c r="L214" s="45"/>
      <c r="M214" s="244"/>
      <c r="N214" s="245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203</v>
      </c>
      <c r="AU214" s="18" t="s">
        <v>84</v>
      </c>
    </row>
    <row r="215" s="2" customFormat="1">
      <c r="A215" s="39"/>
      <c r="B215" s="40"/>
      <c r="C215" s="41"/>
      <c r="D215" s="241" t="s">
        <v>305</v>
      </c>
      <c r="E215" s="41"/>
      <c r="F215" s="280" t="s">
        <v>317</v>
      </c>
      <c r="G215" s="41"/>
      <c r="H215" s="41"/>
      <c r="I215" s="243"/>
      <c r="J215" s="41"/>
      <c r="K215" s="41"/>
      <c r="L215" s="45"/>
      <c r="M215" s="244"/>
      <c r="N215" s="245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305</v>
      </c>
      <c r="AU215" s="18" t="s">
        <v>84</v>
      </c>
    </row>
    <row r="216" s="2" customFormat="1" ht="22.2" customHeight="1">
      <c r="A216" s="39"/>
      <c r="B216" s="40"/>
      <c r="C216" s="228" t="s">
        <v>318</v>
      </c>
      <c r="D216" s="228" t="s">
        <v>196</v>
      </c>
      <c r="E216" s="229" t="s">
        <v>319</v>
      </c>
      <c r="F216" s="230" t="s">
        <v>320</v>
      </c>
      <c r="G216" s="231" t="s">
        <v>199</v>
      </c>
      <c r="H216" s="232">
        <v>150.91200000000001</v>
      </c>
      <c r="I216" s="233"/>
      <c r="J216" s="234">
        <f>ROUND(I216*H216,2)</f>
        <v>0</v>
      </c>
      <c r="K216" s="230" t="s">
        <v>200</v>
      </c>
      <c r="L216" s="45"/>
      <c r="M216" s="235" t="s">
        <v>1</v>
      </c>
      <c r="N216" s="236" t="s">
        <v>40</v>
      </c>
      <c r="O216" s="92"/>
      <c r="P216" s="237">
        <f>O216*H216</f>
        <v>0</v>
      </c>
      <c r="Q216" s="237">
        <v>0</v>
      </c>
      <c r="R216" s="237">
        <f>Q216*H216</f>
        <v>0</v>
      </c>
      <c r="S216" s="237">
        <v>0.080000000000000002</v>
      </c>
      <c r="T216" s="238">
        <f>S216*H216</f>
        <v>12.07296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9" t="s">
        <v>201</v>
      </c>
      <c r="AT216" s="239" t="s">
        <v>196</v>
      </c>
      <c r="AU216" s="239" t="s">
        <v>84</v>
      </c>
      <c r="AY216" s="18" t="s">
        <v>193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82</v>
      </c>
      <c r="BK216" s="240">
        <f>ROUND(I216*H216,2)</f>
        <v>0</v>
      </c>
      <c r="BL216" s="18" t="s">
        <v>201</v>
      </c>
      <c r="BM216" s="239" t="s">
        <v>321</v>
      </c>
    </row>
    <row r="217" s="2" customFormat="1">
      <c r="A217" s="39"/>
      <c r="B217" s="40"/>
      <c r="C217" s="41"/>
      <c r="D217" s="241" t="s">
        <v>203</v>
      </c>
      <c r="E217" s="41"/>
      <c r="F217" s="242" t="s">
        <v>322</v>
      </c>
      <c r="G217" s="41"/>
      <c r="H217" s="41"/>
      <c r="I217" s="243"/>
      <c r="J217" s="41"/>
      <c r="K217" s="41"/>
      <c r="L217" s="45"/>
      <c r="M217" s="244"/>
      <c r="N217" s="245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203</v>
      </c>
      <c r="AU217" s="18" t="s">
        <v>84</v>
      </c>
    </row>
    <row r="218" s="2" customFormat="1">
      <c r="A218" s="39"/>
      <c r="B218" s="40"/>
      <c r="C218" s="41"/>
      <c r="D218" s="246" t="s">
        <v>205</v>
      </c>
      <c r="E218" s="41"/>
      <c r="F218" s="247" t="s">
        <v>323</v>
      </c>
      <c r="G218" s="41"/>
      <c r="H218" s="41"/>
      <c r="I218" s="243"/>
      <c r="J218" s="41"/>
      <c r="K218" s="41"/>
      <c r="L218" s="45"/>
      <c r="M218" s="244"/>
      <c r="N218" s="245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205</v>
      </c>
      <c r="AU218" s="18" t="s">
        <v>84</v>
      </c>
    </row>
    <row r="219" s="15" customFormat="1">
      <c r="A219" s="15"/>
      <c r="B219" s="281"/>
      <c r="C219" s="282"/>
      <c r="D219" s="241" t="s">
        <v>207</v>
      </c>
      <c r="E219" s="283" t="s">
        <v>1</v>
      </c>
      <c r="F219" s="284" t="s">
        <v>324</v>
      </c>
      <c r="G219" s="282"/>
      <c r="H219" s="283" t="s">
        <v>1</v>
      </c>
      <c r="I219" s="285"/>
      <c r="J219" s="282"/>
      <c r="K219" s="282"/>
      <c r="L219" s="286"/>
      <c r="M219" s="287"/>
      <c r="N219" s="288"/>
      <c r="O219" s="288"/>
      <c r="P219" s="288"/>
      <c r="Q219" s="288"/>
      <c r="R219" s="288"/>
      <c r="S219" s="288"/>
      <c r="T219" s="28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90" t="s">
        <v>207</v>
      </c>
      <c r="AU219" s="290" t="s">
        <v>84</v>
      </c>
      <c r="AV219" s="15" t="s">
        <v>82</v>
      </c>
      <c r="AW219" s="15" t="s">
        <v>31</v>
      </c>
      <c r="AX219" s="15" t="s">
        <v>75</v>
      </c>
      <c r="AY219" s="290" t="s">
        <v>193</v>
      </c>
    </row>
    <row r="220" s="13" customFormat="1">
      <c r="A220" s="13"/>
      <c r="B220" s="248"/>
      <c r="C220" s="249"/>
      <c r="D220" s="241" t="s">
        <v>207</v>
      </c>
      <c r="E220" s="250" t="s">
        <v>1</v>
      </c>
      <c r="F220" s="251" t="s">
        <v>325</v>
      </c>
      <c r="G220" s="249"/>
      <c r="H220" s="252">
        <v>9.4320000000000004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207</v>
      </c>
      <c r="AU220" s="258" t="s">
        <v>84</v>
      </c>
      <c r="AV220" s="13" t="s">
        <v>84</v>
      </c>
      <c r="AW220" s="13" t="s">
        <v>31</v>
      </c>
      <c r="AX220" s="13" t="s">
        <v>75</v>
      </c>
      <c r="AY220" s="258" t="s">
        <v>193</v>
      </c>
    </row>
    <row r="221" s="13" customFormat="1">
      <c r="A221" s="13"/>
      <c r="B221" s="248"/>
      <c r="C221" s="249"/>
      <c r="D221" s="241" t="s">
        <v>207</v>
      </c>
      <c r="E221" s="250" t="s">
        <v>1</v>
      </c>
      <c r="F221" s="251" t="s">
        <v>326</v>
      </c>
      <c r="G221" s="249"/>
      <c r="H221" s="252">
        <v>9.4320000000000004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207</v>
      </c>
      <c r="AU221" s="258" t="s">
        <v>84</v>
      </c>
      <c r="AV221" s="13" t="s">
        <v>84</v>
      </c>
      <c r="AW221" s="13" t="s">
        <v>31</v>
      </c>
      <c r="AX221" s="13" t="s">
        <v>75</v>
      </c>
      <c r="AY221" s="258" t="s">
        <v>193</v>
      </c>
    </row>
    <row r="222" s="13" customFormat="1">
      <c r="A222" s="13"/>
      <c r="B222" s="248"/>
      <c r="C222" s="249"/>
      <c r="D222" s="241" t="s">
        <v>207</v>
      </c>
      <c r="E222" s="250" t="s">
        <v>1</v>
      </c>
      <c r="F222" s="251" t="s">
        <v>327</v>
      </c>
      <c r="G222" s="249"/>
      <c r="H222" s="252">
        <v>9.4320000000000004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207</v>
      </c>
      <c r="AU222" s="258" t="s">
        <v>84</v>
      </c>
      <c r="AV222" s="13" t="s">
        <v>84</v>
      </c>
      <c r="AW222" s="13" t="s">
        <v>31</v>
      </c>
      <c r="AX222" s="13" t="s">
        <v>75</v>
      </c>
      <c r="AY222" s="258" t="s">
        <v>193</v>
      </c>
    </row>
    <row r="223" s="13" customFormat="1">
      <c r="A223" s="13"/>
      <c r="B223" s="248"/>
      <c r="C223" s="249"/>
      <c r="D223" s="241" t="s">
        <v>207</v>
      </c>
      <c r="E223" s="250" t="s">
        <v>1</v>
      </c>
      <c r="F223" s="251" t="s">
        <v>328</v>
      </c>
      <c r="G223" s="249"/>
      <c r="H223" s="252">
        <v>9.4320000000000004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8" t="s">
        <v>207</v>
      </c>
      <c r="AU223" s="258" t="s">
        <v>84</v>
      </c>
      <c r="AV223" s="13" t="s">
        <v>84</v>
      </c>
      <c r="AW223" s="13" t="s">
        <v>31</v>
      </c>
      <c r="AX223" s="13" t="s">
        <v>75</v>
      </c>
      <c r="AY223" s="258" t="s">
        <v>193</v>
      </c>
    </row>
    <row r="224" s="15" customFormat="1">
      <c r="A224" s="15"/>
      <c r="B224" s="281"/>
      <c r="C224" s="282"/>
      <c r="D224" s="241" t="s">
        <v>207</v>
      </c>
      <c r="E224" s="283" t="s">
        <v>1</v>
      </c>
      <c r="F224" s="284" t="s">
        <v>329</v>
      </c>
      <c r="G224" s="282"/>
      <c r="H224" s="283" t="s">
        <v>1</v>
      </c>
      <c r="I224" s="285"/>
      <c r="J224" s="282"/>
      <c r="K224" s="282"/>
      <c r="L224" s="286"/>
      <c r="M224" s="287"/>
      <c r="N224" s="288"/>
      <c r="O224" s="288"/>
      <c r="P224" s="288"/>
      <c r="Q224" s="288"/>
      <c r="R224" s="288"/>
      <c r="S224" s="288"/>
      <c r="T224" s="28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0" t="s">
        <v>207</v>
      </c>
      <c r="AU224" s="290" t="s">
        <v>84</v>
      </c>
      <c r="AV224" s="15" t="s">
        <v>82</v>
      </c>
      <c r="AW224" s="15" t="s">
        <v>31</v>
      </c>
      <c r="AX224" s="15" t="s">
        <v>75</v>
      </c>
      <c r="AY224" s="290" t="s">
        <v>193</v>
      </c>
    </row>
    <row r="225" s="13" customFormat="1">
      <c r="A225" s="13"/>
      <c r="B225" s="248"/>
      <c r="C225" s="249"/>
      <c r="D225" s="241" t="s">
        <v>207</v>
      </c>
      <c r="E225" s="250" t="s">
        <v>1</v>
      </c>
      <c r="F225" s="251" t="s">
        <v>330</v>
      </c>
      <c r="G225" s="249"/>
      <c r="H225" s="252">
        <v>56.591999999999999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8" t="s">
        <v>207</v>
      </c>
      <c r="AU225" s="258" t="s">
        <v>84</v>
      </c>
      <c r="AV225" s="13" t="s">
        <v>84</v>
      </c>
      <c r="AW225" s="13" t="s">
        <v>31</v>
      </c>
      <c r="AX225" s="13" t="s">
        <v>75</v>
      </c>
      <c r="AY225" s="258" t="s">
        <v>193</v>
      </c>
    </row>
    <row r="226" s="13" customFormat="1">
      <c r="A226" s="13"/>
      <c r="B226" s="248"/>
      <c r="C226" s="249"/>
      <c r="D226" s="241" t="s">
        <v>207</v>
      </c>
      <c r="E226" s="250" t="s">
        <v>1</v>
      </c>
      <c r="F226" s="251" t="s">
        <v>331</v>
      </c>
      <c r="G226" s="249"/>
      <c r="H226" s="252">
        <v>56.591999999999999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207</v>
      </c>
      <c r="AU226" s="258" t="s">
        <v>84</v>
      </c>
      <c r="AV226" s="13" t="s">
        <v>84</v>
      </c>
      <c r="AW226" s="13" t="s">
        <v>31</v>
      </c>
      <c r="AX226" s="13" t="s">
        <v>75</v>
      </c>
      <c r="AY226" s="258" t="s">
        <v>193</v>
      </c>
    </row>
    <row r="227" s="14" customFormat="1">
      <c r="A227" s="14"/>
      <c r="B227" s="259"/>
      <c r="C227" s="260"/>
      <c r="D227" s="241" t="s">
        <v>207</v>
      </c>
      <c r="E227" s="261" t="s">
        <v>1</v>
      </c>
      <c r="F227" s="262" t="s">
        <v>216</v>
      </c>
      <c r="G227" s="260"/>
      <c r="H227" s="263">
        <v>150.91200000000001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9" t="s">
        <v>207</v>
      </c>
      <c r="AU227" s="269" t="s">
        <v>84</v>
      </c>
      <c r="AV227" s="14" t="s">
        <v>201</v>
      </c>
      <c r="AW227" s="14" t="s">
        <v>31</v>
      </c>
      <c r="AX227" s="14" t="s">
        <v>82</v>
      </c>
      <c r="AY227" s="269" t="s">
        <v>193</v>
      </c>
    </row>
    <row r="228" s="2" customFormat="1" ht="22.2" customHeight="1">
      <c r="A228" s="39"/>
      <c r="B228" s="40"/>
      <c r="C228" s="228" t="s">
        <v>332</v>
      </c>
      <c r="D228" s="228" t="s">
        <v>196</v>
      </c>
      <c r="E228" s="229" t="s">
        <v>333</v>
      </c>
      <c r="F228" s="230" t="s">
        <v>334</v>
      </c>
      <c r="G228" s="231" t="s">
        <v>199</v>
      </c>
      <c r="H228" s="232">
        <v>72.296999999999997</v>
      </c>
      <c r="I228" s="233"/>
      <c r="J228" s="234">
        <f>ROUND(I228*H228,2)</f>
        <v>0</v>
      </c>
      <c r="K228" s="230" t="s">
        <v>200</v>
      </c>
      <c r="L228" s="45"/>
      <c r="M228" s="235" t="s">
        <v>1</v>
      </c>
      <c r="N228" s="236" t="s">
        <v>40</v>
      </c>
      <c r="O228" s="92"/>
      <c r="P228" s="237">
        <f>O228*H228</f>
        <v>0</v>
      </c>
      <c r="Q228" s="237">
        <v>0</v>
      </c>
      <c r="R228" s="237">
        <f>Q228*H228</f>
        <v>0</v>
      </c>
      <c r="S228" s="237">
        <v>0.14000000000000001</v>
      </c>
      <c r="T228" s="238">
        <f>S228*H228</f>
        <v>10.12158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9" t="s">
        <v>201</v>
      </c>
      <c r="AT228" s="239" t="s">
        <v>196</v>
      </c>
      <c r="AU228" s="239" t="s">
        <v>84</v>
      </c>
      <c r="AY228" s="18" t="s">
        <v>193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8" t="s">
        <v>82</v>
      </c>
      <c r="BK228" s="240">
        <f>ROUND(I228*H228,2)</f>
        <v>0</v>
      </c>
      <c r="BL228" s="18" t="s">
        <v>201</v>
      </c>
      <c r="BM228" s="239" t="s">
        <v>335</v>
      </c>
    </row>
    <row r="229" s="2" customFormat="1">
      <c r="A229" s="39"/>
      <c r="B229" s="40"/>
      <c r="C229" s="41"/>
      <c r="D229" s="241" t="s">
        <v>203</v>
      </c>
      <c r="E229" s="41"/>
      <c r="F229" s="242" t="s">
        <v>336</v>
      </c>
      <c r="G229" s="41"/>
      <c r="H229" s="41"/>
      <c r="I229" s="243"/>
      <c r="J229" s="41"/>
      <c r="K229" s="41"/>
      <c r="L229" s="45"/>
      <c r="M229" s="244"/>
      <c r="N229" s="245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203</v>
      </c>
      <c r="AU229" s="18" t="s">
        <v>84</v>
      </c>
    </row>
    <row r="230" s="2" customFormat="1">
      <c r="A230" s="39"/>
      <c r="B230" s="40"/>
      <c r="C230" s="41"/>
      <c r="D230" s="246" t="s">
        <v>205</v>
      </c>
      <c r="E230" s="41"/>
      <c r="F230" s="247" t="s">
        <v>337</v>
      </c>
      <c r="G230" s="41"/>
      <c r="H230" s="41"/>
      <c r="I230" s="243"/>
      <c r="J230" s="41"/>
      <c r="K230" s="41"/>
      <c r="L230" s="45"/>
      <c r="M230" s="244"/>
      <c r="N230" s="245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205</v>
      </c>
      <c r="AU230" s="18" t="s">
        <v>84</v>
      </c>
    </row>
    <row r="231" s="13" customFormat="1">
      <c r="A231" s="13"/>
      <c r="B231" s="248"/>
      <c r="C231" s="249"/>
      <c r="D231" s="241" t="s">
        <v>207</v>
      </c>
      <c r="E231" s="250" t="s">
        <v>1</v>
      </c>
      <c r="F231" s="251" t="s">
        <v>338</v>
      </c>
      <c r="G231" s="249"/>
      <c r="H231" s="252">
        <v>72.296999999999997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207</v>
      </c>
      <c r="AU231" s="258" t="s">
        <v>84</v>
      </c>
      <c r="AV231" s="13" t="s">
        <v>84</v>
      </c>
      <c r="AW231" s="13" t="s">
        <v>31</v>
      </c>
      <c r="AX231" s="13" t="s">
        <v>82</v>
      </c>
      <c r="AY231" s="258" t="s">
        <v>193</v>
      </c>
    </row>
    <row r="232" s="2" customFormat="1" ht="14.4" customHeight="1">
      <c r="A232" s="39"/>
      <c r="B232" s="40"/>
      <c r="C232" s="228" t="s">
        <v>339</v>
      </c>
      <c r="D232" s="228" t="s">
        <v>196</v>
      </c>
      <c r="E232" s="229" t="s">
        <v>340</v>
      </c>
      <c r="F232" s="230" t="s">
        <v>341</v>
      </c>
      <c r="G232" s="231" t="s">
        <v>199</v>
      </c>
      <c r="H232" s="232">
        <v>6.2880000000000003</v>
      </c>
      <c r="I232" s="233"/>
      <c r="J232" s="234">
        <f>ROUND(I232*H232,2)</f>
        <v>0</v>
      </c>
      <c r="K232" s="230" t="s">
        <v>200</v>
      </c>
      <c r="L232" s="45"/>
      <c r="M232" s="235" t="s">
        <v>1</v>
      </c>
      <c r="N232" s="236" t="s">
        <v>40</v>
      </c>
      <c r="O232" s="92"/>
      <c r="P232" s="237">
        <f>O232*H232</f>
        <v>0</v>
      </c>
      <c r="Q232" s="237">
        <v>0</v>
      </c>
      <c r="R232" s="237">
        <f>Q232*H232</f>
        <v>0</v>
      </c>
      <c r="S232" s="237">
        <v>0.12</v>
      </c>
      <c r="T232" s="238">
        <f>S232*H232</f>
        <v>0.75456000000000001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9" t="s">
        <v>201</v>
      </c>
      <c r="AT232" s="239" t="s">
        <v>196</v>
      </c>
      <c r="AU232" s="239" t="s">
        <v>84</v>
      </c>
      <c r="AY232" s="18" t="s">
        <v>193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8" t="s">
        <v>82</v>
      </c>
      <c r="BK232" s="240">
        <f>ROUND(I232*H232,2)</f>
        <v>0</v>
      </c>
      <c r="BL232" s="18" t="s">
        <v>201</v>
      </c>
      <c r="BM232" s="239" t="s">
        <v>342</v>
      </c>
    </row>
    <row r="233" s="2" customFormat="1">
      <c r="A233" s="39"/>
      <c r="B233" s="40"/>
      <c r="C233" s="41"/>
      <c r="D233" s="241" t="s">
        <v>203</v>
      </c>
      <c r="E233" s="41"/>
      <c r="F233" s="242" t="s">
        <v>343</v>
      </c>
      <c r="G233" s="41"/>
      <c r="H233" s="41"/>
      <c r="I233" s="243"/>
      <c r="J233" s="41"/>
      <c r="K233" s="41"/>
      <c r="L233" s="45"/>
      <c r="M233" s="244"/>
      <c r="N233" s="245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203</v>
      </c>
      <c r="AU233" s="18" t="s">
        <v>84</v>
      </c>
    </row>
    <row r="234" s="2" customFormat="1">
      <c r="A234" s="39"/>
      <c r="B234" s="40"/>
      <c r="C234" s="41"/>
      <c r="D234" s="246" t="s">
        <v>205</v>
      </c>
      <c r="E234" s="41"/>
      <c r="F234" s="247" t="s">
        <v>344</v>
      </c>
      <c r="G234" s="41"/>
      <c r="H234" s="41"/>
      <c r="I234" s="243"/>
      <c r="J234" s="41"/>
      <c r="K234" s="41"/>
      <c r="L234" s="45"/>
      <c r="M234" s="244"/>
      <c r="N234" s="245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205</v>
      </c>
      <c r="AU234" s="18" t="s">
        <v>84</v>
      </c>
    </row>
    <row r="235" s="13" customFormat="1">
      <c r="A235" s="13"/>
      <c r="B235" s="248"/>
      <c r="C235" s="249"/>
      <c r="D235" s="241" t="s">
        <v>207</v>
      </c>
      <c r="E235" s="250" t="s">
        <v>1</v>
      </c>
      <c r="F235" s="251" t="s">
        <v>345</v>
      </c>
      <c r="G235" s="249"/>
      <c r="H235" s="252">
        <v>6.2880000000000003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8" t="s">
        <v>207</v>
      </c>
      <c r="AU235" s="258" t="s">
        <v>84</v>
      </c>
      <c r="AV235" s="13" t="s">
        <v>84</v>
      </c>
      <c r="AW235" s="13" t="s">
        <v>31</v>
      </c>
      <c r="AX235" s="13" t="s">
        <v>82</v>
      </c>
      <c r="AY235" s="258" t="s">
        <v>193</v>
      </c>
    </row>
    <row r="236" s="2" customFormat="1" ht="30" customHeight="1">
      <c r="A236" s="39"/>
      <c r="B236" s="40"/>
      <c r="C236" s="228" t="s">
        <v>346</v>
      </c>
      <c r="D236" s="228" t="s">
        <v>196</v>
      </c>
      <c r="E236" s="229" t="s">
        <v>347</v>
      </c>
      <c r="F236" s="230" t="s">
        <v>348</v>
      </c>
      <c r="G236" s="231" t="s">
        <v>349</v>
      </c>
      <c r="H236" s="232">
        <v>16.393999999999998</v>
      </c>
      <c r="I236" s="233"/>
      <c r="J236" s="234">
        <f>ROUND(I236*H236,2)</f>
        <v>0</v>
      </c>
      <c r="K236" s="230" t="s">
        <v>200</v>
      </c>
      <c r="L236" s="45"/>
      <c r="M236" s="235" t="s">
        <v>1</v>
      </c>
      <c r="N236" s="236" t="s">
        <v>40</v>
      </c>
      <c r="O236" s="92"/>
      <c r="P236" s="237">
        <f>O236*H236</f>
        <v>0</v>
      </c>
      <c r="Q236" s="237">
        <v>0</v>
      </c>
      <c r="R236" s="237">
        <f>Q236*H236</f>
        <v>0</v>
      </c>
      <c r="S236" s="237">
        <v>2.2000000000000002</v>
      </c>
      <c r="T236" s="238">
        <f>S236*H236</f>
        <v>36.066800000000001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9" t="s">
        <v>201</v>
      </c>
      <c r="AT236" s="239" t="s">
        <v>196</v>
      </c>
      <c r="AU236" s="239" t="s">
        <v>84</v>
      </c>
      <c r="AY236" s="18" t="s">
        <v>193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8" t="s">
        <v>82</v>
      </c>
      <c r="BK236" s="240">
        <f>ROUND(I236*H236,2)</f>
        <v>0</v>
      </c>
      <c r="BL236" s="18" t="s">
        <v>201</v>
      </c>
      <c r="BM236" s="239" t="s">
        <v>350</v>
      </c>
    </row>
    <row r="237" s="2" customFormat="1">
      <c r="A237" s="39"/>
      <c r="B237" s="40"/>
      <c r="C237" s="41"/>
      <c r="D237" s="241" t="s">
        <v>203</v>
      </c>
      <c r="E237" s="41"/>
      <c r="F237" s="242" t="s">
        <v>351</v>
      </c>
      <c r="G237" s="41"/>
      <c r="H237" s="41"/>
      <c r="I237" s="243"/>
      <c r="J237" s="41"/>
      <c r="K237" s="41"/>
      <c r="L237" s="45"/>
      <c r="M237" s="244"/>
      <c r="N237" s="245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203</v>
      </c>
      <c r="AU237" s="18" t="s">
        <v>84</v>
      </c>
    </row>
    <row r="238" s="2" customFormat="1">
      <c r="A238" s="39"/>
      <c r="B238" s="40"/>
      <c r="C238" s="41"/>
      <c r="D238" s="246" t="s">
        <v>205</v>
      </c>
      <c r="E238" s="41"/>
      <c r="F238" s="247" t="s">
        <v>352</v>
      </c>
      <c r="G238" s="41"/>
      <c r="H238" s="41"/>
      <c r="I238" s="243"/>
      <c r="J238" s="41"/>
      <c r="K238" s="41"/>
      <c r="L238" s="45"/>
      <c r="M238" s="244"/>
      <c r="N238" s="245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205</v>
      </c>
      <c r="AU238" s="18" t="s">
        <v>84</v>
      </c>
    </row>
    <row r="239" s="13" customFormat="1">
      <c r="A239" s="13"/>
      <c r="B239" s="248"/>
      <c r="C239" s="249"/>
      <c r="D239" s="241" t="s">
        <v>207</v>
      </c>
      <c r="E239" s="250" t="s">
        <v>1</v>
      </c>
      <c r="F239" s="251" t="s">
        <v>353</v>
      </c>
      <c r="G239" s="249"/>
      <c r="H239" s="252">
        <v>16.393999999999998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8" t="s">
        <v>207</v>
      </c>
      <c r="AU239" s="258" t="s">
        <v>84</v>
      </c>
      <c r="AV239" s="13" t="s">
        <v>84</v>
      </c>
      <c r="AW239" s="13" t="s">
        <v>31</v>
      </c>
      <c r="AX239" s="13" t="s">
        <v>82</v>
      </c>
      <c r="AY239" s="258" t="s">
        <v>193</v>
      </c>
    </row>
    <row r="240" s="2" customFormat="1" ht="22.2" customHeight="1">
      <c r="A240" s="39"/>
      <c r="B240" s="40"/>
      <c r="C240" s="228" t="s">
        <v>7</v>
      </c>
      <c r="D240" s="228" t="s">
        <v>196</v>
      </c>
      <c r="E240" s="229" t="s">
        <v>354</v>
      </c>
      <c r="F240" s="230" t="s">
        <v>355</v>
      </c>
      <c r="G240" s="231" t="s">
        <v>199</v>
      </c>
      <c r="H240" s="232">
        <v>298.07999999999998</v>
      </c>
      <c r="I240" s="233"/>
      <c r="J240" s="234">
        <f>ROUND(I240*H240,2)</f>
        <v>0</v>
      </c>
      <c r="K240" s="230" t="s">
        <v>200</v>
      </c>
      <c r="L240" s="45"/>
      <c r="M240" s="235" t="s">
        <v>1</v>
      </c>
      <c r="N240" s="236" t="s">
        <v>40</v>
      </c>
      <c r="O240" s="92"/>
      <c r="P240" s="237">
        <f>O240*H240</f>
        <v>0</v>
      </c>
      <c r="Q240" s="237">
        <v>0</v>
      </c>
      <c r="R240" s="237">
        <f>Q240*H240</f>
        <v>0</v>
      </c>
      <c r="S240" s="237">
        <v>0.035000000000000003</v>
      </c>
      <c r="T240" s="238">
        <f>S240*H240</f>
        <v>10.4328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9" t="s">
        <v>201</v>
      </c>
      <c r="AT240" s="239" t="s">
        <v>196</v>
      </c>
      <c r="AU240" s="239" t="s">
        <v>84</v>
      </c>
      <c r="AY240" s="18" t="s">
        <v>193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8" t="s">
        <v>82</v>
      </c>
      <c r="BK240" s="240">
        <f>ROUND(I240*H240,2)</f>
        <v>0</v>
      </c>
      <c r="BL240" s="18" t="s">
        <v>201</v>
      </c>
      <c r="BM240" s="239" t="s">
        <v>356</v>
      </c>
    </row>
    <row r="241" s="2" customFormat="1">
      <c r="A241" s="39"/>
      <c r="B241" s="40"/>
      <c r="C241" s="41"/>
      <c r="D241" s="241" t="s">
        <v>203</v>
      </c>
      <c r="E241" s="41"/>
      <c r="F241" s="242" t="s">
        <v>357</v>
      </c>
      <c r="G241" s="41"/>
      <c r="H241" s="41"/>
      <c r="I241" s="243"/>
      <c r="J241" s="41"/>
      <c r="K241" s="41"/>
      <c r="L241" s="45"/>
      <c r="M241" s="244"/>
      <c r="N241" s="245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203</v>
      </c>
      <c r="AU241" s="18" t="s">
        <v>84</v>
      </c>
    </row>
    <row r="242" s="2" customFormat="1">
      <c r="A242" s="39"/>
      <c r="B242" s="40"/>
      <c r="C242" s="41"/>
      <c r="D242" s="246" t="s">
        <v>205</v>
      </c>
      <c r="E242" s="41"/>
      <c r="F242" s="247" t="s">
        <v>358</v>
      </c>
      <c r="G242" s="41"/>
      <c r="H242" s="41"/>
      <c r="I242" s="243"/>
      <c r="J242" s="41"/>
      <c r="K242" s="41"/>
      <c r="L242" s="45"/>
      <c r="M242" s="244"/>
      <c r="N242" s="245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205</v>
      </c>
      <c r="AU242" s="18" t="s">
        <v>84</v>
      </c>
    </row>
    <row r="243" s="13" customFormat="1">
      <c r="A243" s="13"/>
      <c r="B243" s="248"/>
      <c r="C243" s="249"/>
      <c r="D243" s="241" t="s">
        <v>207</v>
      </c>
      <c r="E243" s="250" t="s">
        <v>138</v>
      </c>
      <c r="F243" s="251" t="s">
        <v>359</v>
      </c>
      <c r="G243" s="249"/>
      <c r="H243" s="252">
        <v>298.07999999999998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207</v>
      </c>
      <c r="AU243" s="258" t="s">
        <v>84</v>
      </c>
      <c r="AV243" s="13" t="s">
        <v>84</v>
      </c>
      <c r="AW243" s="13" t="s">
        <v>31</v>
      </c>
      <c r="AX243" s="13" t="s">
        <v>82</v>
      </c>
      <c r="AY243" s="258" t="s">
        <v>193</v>
      </c>
    </row>
    <row r="244" s="2" customFormat="1" ht="14.4" customHeight="1">
      <c r="A244" s="39"/>
      <c r="B244" s="40"/>
      <c r="C244" s="228" t="s">
        <v>360</v>
      </c>
      <c r="D244" s="228" t="s">
        <v>196</v>
      </c>
      <c r="E244" s="229" t="s">
        <v>361</v>
      </c>
      <c r="F244" s="230" t="s">
        <v>362</v>
      </c>
      <c r="G244" s="231" t="s">
        <v>199</v>
      </c>
      <c r="H244" s="232">
        <v>85.103999999999999</v>
      </c>
      <c r="I244" s="233"/>
      <c r="J244" s="234">
        <f>ROUND(I244*H244,2)</f>
        <v>0</v>
      </c>
      <c r="K244" s="230" t="s">
        <v>200</v>
      </c>
      <c r="L244" s="45"/>
      <c r="M244" s="235" t="s">
        <v>1</v>
      </c>
      <c r="N244" s="236" t="s">
        <v>40</v>
      </c>
      <c r="O244" s="92"/>
      <c r="P244" s="237">
        <f>O244*H244</f>
        <v>0</v>
      </c>
      <c r="Q244" s="237">
        <v>0</v>
      </c>
      <c r="R244" s="237">
        <f>Q244*H244</f>
        <v>0</v>
      </c>
      <c r="S244" s="237">
        <v>0.075999999999999998</v>
      </c>
      <c r="T244" s="238">
        <f>S244*H244</f>
        <v>6.4679039999999999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9" t="s">
        <v>201</v>
      </c>
      <c r="AT244" s="239" t="s">
        <v>196</v>
      </c>
      <c r="AU244" s="239" t="s">
        <v>84</v>
      </c>
      <c r="AY244" s="18" t="s">
        <v>193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8" t="s">
        <v>82</v>
      </c>
      <c r="BK244" s="240">
        <f>ROUND(I244*H244,2)</f>
        <v>0</v>
      </c>
      <c r="BL244" s="18" t="s">
        <v>201</v>
      </c>
      <c r="BM244" s="239" t="s">
        <v>363</v>
      </c>
    </row>
    <row r="245" s="2" customFormat="1">
      <c r="A245" s="39"/>
      <c r="B245" s="40"/>
      <c r="C245" s="41"/>
      <c r="D245" s="241" t="s">
        <v>203</v>
      </c>
      <c r="E245" s="41"/>
      <c r="F245" s="242" t="s">
        <v>364</v>
      </c>
      <c r="G245" s="41"/>
      <c r="H245" s="41"/>
      <c r="I245" s="243"/>
      <c r="J245" s="41"/>
      <c r="K245" s="41"/>
      <c r="L245" s="45"/>
      <c r="M245" s="244"/>
      <c r="N245" s="245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203</v>
      </c>
      <c r="AU245" s="18" t="s">
        <v>84</v>
      </c>
    </row>
    <row r="246" s="2" customFormat="1">
      <c r="A246" s="39"/>
      <c r="B246" s="40"/>
      <c r="C246" s="41"/>
      <c r="D246" s="246" t="s">
        <v>205</v>
      </c>
      <c r="E246" s="41"/>
      <c r="F246" s="247" t="s">
        <v>365</v>
      </c>
      <c r="G246" s="41"/>
      <c r="H246" s="41"/>
      <c r="I246" s="243"/>
      <c r="J246" s="41"/>
      <c r="K246" s="41"/>
      <c r="L246" s="45"/>
      <c r="M246" s="244"/>
      <c r="N246" s="245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205</v>
      </c>
      <c r="AU246" s="18" t="s">
        <v>84</v>
      </c>
    </row>
    <row r="247" s="13" customFormat="1">
      <c r="A247" s="13"/>
      <c r="B247" s="248"/>
      <c r="C247" s="249"/>
      <c r="D247" s="241" t="s">
        <v>207</v>
      </c>
      <c r="E247" s="250" t="s">
        <v>1</v>
      </c>
      <c r="F247" s="251" t="s">
        <v>366</v>
      </c>
      <c r="G247" s="249"/>
      <c r="H247" s="252">
        <v>85.103999999999999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8" t="s">
        <v>207</v>
      </c>
      <c r="AU247" s="258" t="s">
        <v>84</v>
      </c>
      <c r="AV247" s="13" t="s">
        <v>84</v>
      </c>
      <c r="AW247" s="13" t="s">
        <v>31</v>
      </c>
      <c r="AX247" s="13" t="s">
        <v>82</v>
      </c>
      <c r="AY247" s="258" t="s">
        <v>193</v>
      </c>
    </row>
    <row r="248" s="2" customFormat="1" ht="22.2" customHeight="1">
      <c r="A248" s="39"/>
      <c r="B248" s="40"/>
      <c r="C248" s="228" t="s">
        <v>367</v>
      </c>
      <c r="D248" s="228" t="s">
        <v>196</v>
      </c>
      <c r="E248" s="229" t="s">
        <v>368</v>
      </c>
      <c r="F248" s="230" t="s">
        <v>369</v>
      </c>
      <c r="G248" s="231" t="s">
        <v>199</v>
      </c>
      <c r="H248" s="232">
        <v>1567.6969999999999</v>
      </c>
      <c r="I248" s="233"/>
      <c r="J248" s="234">
        <f>ROUND(I248*H248,2)</f>
        <v>0</v>
      </c>
      <c r="K248" s="230" t="s">
        <v>200</v>
      </c>
      <c r="L248" s="45"/>
      <c r="M248" s="235" t="s">
        <v>1</v>
      </c>
      <c r="N248" s="236" t="s">
        <v>40</v>
      </c>
      <c r="O248" s="92"/>
      <c r="P248" s="237">
        <f>O248*H248</f>
        <v>0</v>
      </c>
      <c r="Q248" s="237">
        <v>0</v>
      </c>
      <c r="R248" s="237">
        <f>Q248*H248</f>
        <v>0</v>
      </c>
      <c r="S248" s="237">
        <v>0.00048000000000000001</v>
      </c>
      <c r="T248" s="238">
        <f>S248*H248</f>
        <v>0.75249455999999992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9" t="s">
        <v>201</v>
      </c>
      <c r="AT248" s="239" t="s">
        <v>196</v>
      </c>
      <c r="AU248" s="239" t="s">
        <v>84</v>
      </c>
      <c r="AY248" s="18" t="s">
        <v>193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8" t="s">
        <v>82</v>
      </c>
      <c r="BK248" s="240">
        <f>ROUND(I248*H248,2)</f>
        <v>0</v>
      </c>
      <c r="BL248" s="18" t="s">
        <v>201</v>
      </c>
      <c r="BM248" s="239" t="s">
        <v>370</v>
      </c>
    </row>
    <row r="249" s="2" customFormat="1">
      <c r="A249" s="39"/>
      <c r="B249" s="40"/>
      <c r="C249" s="41"/>
      <c r="D249" s="241" t="s">
        <v>203</v>
      </c>
      <c r="E249" s="41"/>
      <c r="F249" s="242" t="s">
        <v>371</v>
      </c>
      <c r="G249" s="41"/>
      <c r="H249" s="41"/>
      <c r="I249" s="243"/>
      <c r="J249" s="41"/>
      <c r="K249" s="41"/>
      <c r="L249" s="45"/>
      <c r="M249" s="244"/>
      <c r="N249" s="245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203</v>
      </c>
      <c r="AU249" s="18" t="s">
        <v>84</v>
      </c>
    </row>
    <row r="250" s="2" customFormat="1">
      <c r="A250" s="39"/>
      <c r="B250" s="40"/>
      <c r="C250" s="41"/>
      <c r="D250" s="246" t="s">
        <v>205</v>
      </c>
      <c r="E250" s="41"/>
      <c r="F250" s="247" t="s">
        <v>372</v>
      </c>
      <c r="G250" s="41"/>
      <c r="H250" s="41"/>
      <c r="I250" s="243"/>
      <c r="J250" s="41"/>
      <c r="K250" s="41"/>
      <c r="L250" s="45"/>
      <c r="M250" s="244"/>
      <c r="N250" s="245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205</v>
      </c>
      <c r="AU250" s="18" t="s">
        <v>84</v>
      </c>
    </row>
    <row r="251" s="15" customFormat="1">
      <c r="A251" s="15"/>
      <c r="B251" s="281"/>
      <c r="C251" s="282"/>
      <c r="D251" s="241" t="s">
        <v>207</v>
      </c>
      <c r="E251" s="283" t="s">
        <v>1</v>
      </c>
      <c r="F251" s="284" t="s">
        <v>373</v>
      </c>
      <c r="G251" s="282"/>
      <c r="H251" s="283" t="s">
        <v>1</v>
      </c>
      <c r="I251" s="285"/>
      <c r="J251" s="282"/>
      <c r="K251" s="282"/>
      <c r="L251" s="286"/>
      <c r="M251" s="287"/>
      <c r="N251" s="288"/>
      <c r="O251" s="288"/>
      <c r="P251" s="288"/>
      <c r="Q251" s="288"/>
      <c r="R251" s="288"/>
      <c r="S251" s="288"/>
      <c r="T251" s="28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90" t="s">
        <v>207</v>
      </c>
      <c r="AU251" s="290" t="s">
        <v>84</v>
      </c>
      <c r="AV251" s="15" t="s">
        <v>82</v>
      </c>
      <c r="AW251" s="15" t="s">
        <v>31</v>
      </c>
      <c r="AX251" s="15" t="s">
        <v>75</v>
      </c>
      <c r="AY251" s="290" t="s">
        <v>193</v>
      </c>
    </row>
    <row r="252" s="13" customFormat="1">
      <c r="A252" s="13"/>
      <c r="B252" s="248"/>
      <c r="C252" s="249"/>
      <c r="D252" s="241" t="s">
        <v>207</v>
      </c>
      <c r="E252" s="250" t="s">
        <v>1</v>
      </c>
      <c r="F252" s="251" t="s">
        <v>374</v>
      </c>
      <c r="G252" s="249"/>
      <c r="H252" s="252">
        <v>521.63999999999999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8" t="s">
        <v>207</v>
      </c>
      <c r="AU252" s="258" t="s">
        <v>84</v>
      </c>
      <c r="AV252" s="13" t="s">
        <v>84</v>
      </c>
      <c r="AW252" s="13" t="s">
        <v>31</v>
      </c>
      <c r="AX252" s="13" t="s">
        <v>75</v>
      </c>
      <c r="AY252" s="258" t="s">
        <v>193</v>
      </c>
    </row>
    <row r="253" s="16" customFormat="1">
      <c r="A253" s="16"/>
      <c r="B253" s="291"/>
      <c r="C253" s="292"/>
      <c r="D253" s="241" t="s">
        <v>207</v>
      </c>
      <c r="E253" s="293" t="s">
        <v>140</v>
      </c>
      <c r="F253" s="294" t="s">
        <v>375</v>
      </c>
      <c r="G253" s="292"/>
      <c r="H253" s="295">
        <v>521.63999999999999</v>
      </c>
      <c r="I253" s="296"/>
      <c r="J253" s="292"/>
      <c r="K253" s="292"/>
      <c r="L253" s="297"/>
      <c r="M253" s="298"/>
      <c r="N253" s="299"/>
      <c r="O253" s="299"/>
      <c r="P253" s="299"/>
      <c r="Q253" s="299"/>
      <c r="R253" s="299"/>
      <c r="S253" s="299"/>
      <c r="T253" s="300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301" t="s">
        <v>207</v>
      </c>
      <c r="AU253" s="301" t="s">
        <v>84</v>
      </c>
      <c r="AV253" s="16" t="s">
        <v>194</v>
      </c>
      <c r="AW253" s="16" t="s">
        <v>31</v>
      </c>
      <c r="AX253" s="16" t="s">
        <v>75</v>
      </c>
      <c r="AY253" s="301" t="s">
        <v>193</v>
      </c>
    </row>
    <row r="254" s="15" customFormat="1">
      <c r="A254" s="15"/>
      <c r="B254" s="281"/>
      <c r="C254" s="282"/>
      <c r="D254" s="241" t="s">
        <v>207</v>
      </c>
      <c r="E254" s="283" t="s">
        <v>1</v>
      </c>
      <c r="F254" s="284" t="s">
        <v>376</v>
      </c>
      <c r="G254" s="282"/>
      <c r="H254" s="283" t="s">
        <v>1</v>
      </c>
      <c r="I254" s="285"/>
      <c r="J254" s="282"/>
      <c r="K254" s="282"/>
      <c r="L254" s="286"/>
      <c r="M254" s="287"/>
      <c r="N254" s="288"/>
      <c r="O254" s="288"/>
      <c r="P254" s="288"/>
      <c r="Q254" s="288"/>
      <c r="R254" s="288"/>
      <c r="S254" s="288"/>
      <c r="T254" s="28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90" t="s">
        <v>207</v>
      </c>
      <c r="AU254" s="290" t="s">
        <v>84</v>
      </c>
      <c r="AV254" s="15" t="s">
        <v>82</v>
      </c>
      <c r="AW254" s="15" t="s">
        <v>31</v>
      </c>
      <c r="AX254" s="15" t="s">
        <v>75</v>
      </c>
      <c r="AY254" s="290" t="s">
        <v>193</v>
      </c>
    </row>
    <row r="255" s="13" customFormat="1">
      <c r="A255" s="13"/>
      <c r="B255" s="248"/>
      <c r="C255" s="249"/>
      <c r="D255" s="241" t="s">
        <v>207</v>
      </c>
      <c r="E255" s="250" t="s">
        <v>1</v>
      </c>
      <c r="F255" s="251" t="s">
        <v>377</v>
      </c>
      <c r="G255" s="249"/>
      <c r="H255" s="252">
        <v>182.58000000000001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8" t="s">
        <v>207</v>
      </c>
      <c r="AU255" s="258" t="s">
        <v>84</v>
      </c>
      <c r="AV255" s="13" t="s">
        <v>84</v>
      </c>
      <c r="AW255" s="13" t="s">
        <v>31</v>
      </c>
      <c r="AX255" s="13" t="s">
        <v>75</v>
      </c>
      <c r="AY255" s="258" t="s">
        <v>193</v>
      </c>
    </row>
    <row r="256" s="13" customFormat="1">
      <c r="A256" s="13"/>
      <c r="B256" s="248"/>
      <c r="C256" s="249"/>
      <c r="D256" s="241" t="s">
        <v>207</v>
      </c>
      <c r="E256" s="250" t="s">
        <v>1</v>
      </c>
      <c r="F256" s="251" t="s">
        <v>378</v>
      </c>
      <c r="G256" s="249"/>
      <c r="H256" s="252">
        <v>182.58000000000001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207</v>
      </c>
      <c r="AU256" s="258" t="s">
        <v>84</v>
      </c>
      <c r="AV256" s="13" t="s">
        <v>84</v>
      </c>
      <c r="AW256" s="13" t="s">
        <v>31</v>
      </c>
      <c r="AX256" s="13" t="s">
        <v>75</v>
      </c>
      <c r="AY256" s="258" t="s">
        <v>193</v>
      </c>
    </row>
    <row r="257" s="13" customFormat="1">
      <c r="A257" s="13"/>
      <c r="B257" s="248"/>
      <c r="C257" s="249"/>
      <c r="D257" s="241" t="s">
        <v>207</v>
      </c>
      <c r="E257" s="250" t="s">
        <v>1</v>
      </c>
      <c r="F257" s="251" t="s">
        <v>379</v>
      </c>
      <c r="G257" s="249"/>
      <c r="H257" s="252">
        <v>116.556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207</v>
      </c>
      <c r="AU257" s="258" t="s">
        <v>84</v>
      </c>
      <c r="AV257" s="13" t="s">
        <v>84</v>
      </c>
      <c r="AW257" s="13" t="s">
        <v>31</v>
      </c>
      <c r="AX257" s="13" t="s">
        <v>75</v>
      </c>
      <c r="AY257" s="258" t="s">
        <v>193</v>
      </c>
    </row>
    <row r="258" s="13" customFormat="1">
      <c r="A258" s="13"/>
      <c r="B258" s="248"/>
      <c r="C258" s="249"/>
      <c r="D258" s="241" t="s">
        <v>207</v>
      </c>
      <c r="E258" s="250" t="s">
        <v>1</v>
      </c>
      <c r="F258" s="251" t="s">
        <v>380</v>
      </c>
      <c r="G258" s="249"/>
      <c r="H258" s="252">
        <v>176.316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8" t="s">
        <v>207</v>
      </c>
      <c r="AU258" s="258" t="s">
        <v>84</v>
      </c>
      <c r="AV258" s="13" t="s">
        <v>84</v>
      </c>
      <c r="AW258" s="13" t="s">
        <v>31</v>
      </c>
      <c r="AX258" s="13" t="s">
        <v>75</v>
      </c>
      <c r="AY258" s="258" t="s">
        <v>193</v>
      </c>
    </row>
    <row r="259" s="13" customFormat="1">
      <c r="A259" s="13"/>
      <c r="B259" s="248"/>
      <c r="C259" s="249"/>
      <c r="D259" s="241" t="s">
        <v>207</v>
      </c>
      <c r="E259" s="250" t="s">
        <v>1</v>
      </c>
      <c r="F259" s="251" t="s">
        <v>381</v>
      </c>
      <c r="G259" s="249"/>
      <c r="H259" s="252">
        <v>96.120000000000005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207</v>
      </c>
      <c r="AU259" s="258" t="s">
        <v>84</v>
      </c>
      <c r="AV259" s="13" t="s">
        <v>84</v>
      </c>
      <c r="AW259" s="13" t="s">
        <v>31</v>
      </c>
      <c r="AX259" s="13" t="s">
        <v>75</v>
      </c>
      <c r="AY259" s="258" t="s">
        <v>193</v>
      </c>
    </row>
    <row r="260" s="13" customFormat="1">
      <c r="A260" s="13"/>
      <c r="B260" s="248"/>
      <c r="C260" s="249"/>
      <c r="D260" s="241" t="s">
        <v>207</v>
      </c>
      <c r="E260" s="250" t="s">
        <v>1</v>
      </c>
      <c r="F260" s="251" t="s">
        <v>382</v>
      </c>
      <c r="G260" s="249"/>
      <c r="H260" s="252">
        <v>99.869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8" t="s">
        <v>207</v>
      </c>
      <c r="AU260" s="258" t="s">
        <v>84</v>
      </c>
      <c r="AV260" s="13" t="s">
        <v>84</v>
      </c>
      <c r="AW260" s="13" t="s">
        <v>31</v>
      </c>
      <c r="AX260" s="13" t="s">
        <v>75</v>
      </c>
      <c r="AY260" s="258" t="s">
        <v>193</v>
      </c>
    </row>
    <row r="261" s="13" customFormat="1">
      <c r="A261" s="13"/>
      <c r="B261" s="248"/>
      <c r="C261" s="249"/>
      <c r="D261" s="241" t="s">
        <v>207</v>
      </c>
      <c r="E261" s="250" t="s">
        <v>1</v>
      </c>
      <c r="F261" s="251" t="s">
        <v>383</v>
      </c>
      <c r="G261" s="249"/>
      <c r="H261" s="252">
        <v>192.036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207</v>
      </c>
      <c r="AU261" s="258" t="s">
        <v>84</v>
      </c>
      <c r="AV261" s="13" t="s">
        <v>84</v>
      </c>
      <c r="AW261" s="13" t="s">
        <v>31</v>
      </c>
      <c r="AX261" s="13" t="s">
        <v>75</v>
      </c>
      <c r="AY261" s="258" t="s">
        <v>193</v>
      </c>
    </row>
    <row r="262" s="16" customFormat="1">
      <c r="A262" s="16"/>
      <c r="B262" s="291"/>
      <c r="C262" s="292"/>
      <c r="D262" s="241" t="s">
        <v>207</v>
      </c>
      <c r="E262" s="293" t="s">
        <v>142</v>
      </c>
      <c r="F262" s="294" t="s">
        <v>375</v>
      </c>
      <c r="G262" s="292"/>
      <c r="H262" s="295">
        <v>1046.057</v>
      </c>
      <c r="I262" s="296"/>
      <c r="J262" s="292"/>
      <c r="K262" s="292"/>
      <c r="L262" s="297"/>
      <c r="M262" s="298"/>
      <c r="N262" s="299"/>
      <c r="O262" s="299"/>
      <c r="P262" s="299"/>
      <c r="Q262" s="299"/>
      <c r="R262" s="299"/>
      <c r="S262" s="299"/>
      <c r="T262" s="300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301" t="s">
        <v>207</v>
      </c>
      <c r="AU262" s="301" t="s">
        <v>84</v>
      </c>
      <c r="AV262" s="16" t="s">
        <v>194</v>
      </c>
      <c r="AW262" s="16" t="s">
        <v>31</v>
      </c>
      <c r="AX262" s="16" t="s">
        <v>75</v>
      </c>
      <c r="AY262" s="301" t="s">
        <v>193</v>
      </c>
    </row>
    <row r="263" s="14" customFormat="1">
      <c r="A263" s="14"/>
      <c r="B263" s="259"/>
      <c r="C263" s="260"/>
      <c r="D263" s="241" t="s">
        <v>207</v>
      </c>
      <c r="E263" s="261" t="s">
        <v>1</v>
      </c>
      <c r="F263" s="262" t="s">
        <v>216</v>
      </c>
      <c r="G263" s="260"/>
      <c r="H263" s="263">
        <v>1567.6969999999999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9" t="s">
        <v>207</v>
      </c>
      <c r="AU263" s="269" t="s">
        <v>84</v>
      </c>
      <c r="AV263" s="14" t="s">
        <v>201</v>
      </c>
      <c r="AW263" s="14" t="s">
        <v>31</v>
      </c>
      <c r="AX263" s="14" t="s">
        <v>82</v>
      </c>
      <c r="AY263" s="269" t="s">
        <v>193</v>
      </c>
    </row>
    <row r="264" s="2" customFormat="1" ht="22.2" customHeight="1">
      <c r="A264" s="39"/>
      <c r="B264" s="40"/>
      <c r="C264" s="228" t="s">
        <v>384</v>
      </c>
      <c r="D264" s="228" t="s">
        <v>196</v>
      </c>
      <c r="E264" s="229" t="s">
        <v>385</v>
      </c>
      <c r="F264" s="230" t="s">
        <v>386</v>
      </c>
      <c r="G264" s="231" t="s">
        <v>199</v>
      </c>
      <c r="H264" s="232">
        <v>72.629999999999995</v>
      </c>
      <c r="I264" s="233"/>
      <c r="J264" s="234">
        <f>ROUND(I264*H264,2)</f>
        <v>0</v>
      </c>
      <c r="K264" s="230" t="s">
        <v>200</v>
      </c>
      <c r="L264" s="45"/>
      <c r="M264" s="235" t="s">
        <v>1</v>
      </c>
      <c r="N264" s="236" t="s">
        <v>40</v>
      </c>
      <c r="O264" s="92"/>
      <c r="P264" s="237">
        <f>O264*H264</f>
        <v>0</v>
      </c>
      <c r="Q264" s="237">
        <v>0</v>
      </c>
      <c r="R264" s="237">
        <f>Q264*H264</f>
        <v>0</v>
      </c>
      <c r="S264" s="237">
        <v>0.068000000000000005</v>
      </c>
      <c r="T264" s="238">
        <f>S264*H264</f>
        <v>4.9388399999999999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9" t="s">
        <v>201</v>
      </c>
      <c r="AT264" s="239" t="s">
        <v>196</v>
      </c>
      <c r="AU264" s="239" t="s">
        <v>84</v>
      </c>
      <c r="AY264" s="18" t="s">
        <v>193</v>
      </c>
      <c r="BE264" s="240">
        <f>IF(N264="základní",J264,0)</f>
        <v>0</v>
      </c>
      <c r="BF264" s="240">
        <f>IF(N264="snížená",J264,0)</f>
        <v>0</v>
      </c>
      <c r="BG264" s="240">
        <f>IF(N264="zákl. přenesená",J264,0)</f>
        <v>0</v>
      </c>
      <c r="BH264" s="240">
        <f>IF(N264="sníž. přenesená",J264,0)</f>
        <v>0</v>
      </c>
      <c r="BI264" s="240">
        <f>IF(N264="nulová",J264,0)</f>
        <v>0</v>
      </c>
      <c r="BJ264" s="18" t="s">
        <v>82</v>
      </c>
      <c r="BK264" s="240">
        <f>ROUND(I264*H264,2)</f>
        <v>0</v>
      </c>
      <c r="BL264" s="18" t="s">
        <v>201</v>
      </c>
      <c r="BM264" s="239" t="s">
        <v>387</v>
      </c>
    </row>
    <row r="265" s="2" customFormat="1">
      <c r="A265" s="39"/>
      <c r="B265" s="40"/>
      <c r="C265" s="41"/>
      <c r="D265" s="241" t="s">
        <v>203</v>
      </c>
      <c r="E265" s="41"/>
      <c r="F265" s="242" t="s">
        <v>388</v>
      </c>
      <c r="G265" s="41"/>
      <c r="H265" s="41"/>
      <c r="I265" s="243"/>
      <c r="J265" s="41"/>
      <c r="K265" s="41"/>
      <c r="L265" s="45"/>
      <c r="M265" s="244"/>
      <c r="N265" s="245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203</v>
      </c>
      <c r="AU265" s="18" t="s">
        <v>84</v>
      </c>
    </row>
    <row r="266" s="2" customFormat="1">
      <c r="A266" s="39"/>
      <c r="B266" s="40"/>
      <c r="C266" s="41"/>
      <c r="D266" s="246" t="s">
        <v>205</v>
      </c>
      <c r="E266" s="41"/>
      <c r="F266" s="247" t="s">
        <v>389</v>
      </c>
      <c r="G266" s="41"/>
      <c r="H266" s="41"/>
      <c r="I266" s="243"/>
      <c r="J266" s="41"/>
      <c r="K266" s="41"/>
      <c r="L266" s="45"/>
      <c r="M266" s="244"/>
      <c r="N266" s="245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205</v>
      </c>
      <c r="AU266" s="18" t="s">
        <v>84</v>
      </c>
    </row>
    <row r="267" s="15" customFormat="1">
      <c r="A267" s="15"/>
      <c r="B267" s="281"/>
      <c r="C267" s="282"/>
      <c r="D267" s="241" t="s">
        <v>207</v>
      </c>
      <c r="E267" s="283" t="s">
        <v>1</v>
      </c>
      <c r="F267" s="284" t="s">
        <v>390</v>
      </c>
      <c r="G267" s="282"/>
      <c r="H267" s="283" t="s">
        <v>1</v>
      </c>
      <c r="I267" s="285"/>
      <c r="J267" s="282"/>
      <c r="K267" s="282"/>
      <c r="L267" s="286"/>
      <c r="M267" s="287"/>
      <c r="N267" s="288"/>
      <c r="O267" s="288"/>
      <c r="P267" s="288"/>
      <c r="Q267" s="288"/>
      <c r="R267" s="288"/>
      <c r="S267" s="288"/>
      <c r="T267" s="28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0" t="s">
        <v>207</v>
      </c>
      <c r="AU267" s="290" t="s">
        <v>84</v>
      </c>
      <c r="AV267" s="15" t="s">
        <v>82</v>
      </c>
      <c r="AW267" s="15" t="s">
        <v>31</v>
      </c>
      <c r="AX267" s="15" t="s">
        <v>75</v>
      </c>
      <c r="AY267" s="290" t="s">
        <v>193</v>
      </c>
    </row>
    <row r="268" s="13" customFormat="1">
      <c r="A268" s="13"/>
      <c r="B268" s="248"/>
      <c r="C268" s="249"/>
      <c r="D268" s="241" t="s">
        <v>207</v>
      </c>
      <c r="E268" s="250" t="s">
        <v>1</v>
      </c>
      <c r="F268" s="251" t="s">
        <v>391</v>
      </c>
      <c r="G268" s="249"/>
      <c r="H268" s="252">
        <v>33.75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207</v>
      </c>
      <c r="AU268" s="258" t="s">
        <v>84</v>
      </c>
      <c r="AV268" s="13" t="s">
        <v>84</v>
      </c>
      <c r="AW268" s="13" t="s">
        <v>31</v>
      </c>
      <c r="AX268" s="13" t="s">
        <v>75</v>
      </c>
      <c r="AY268" s="258" t="s">
        <v>193</v>
      </c>
    </row>
    <row r="269" s="13" customFormat="1">
      <c r="A269" s="13"/>
      <c r="B269" s="248"/>
      <c r="C269" s="249"/>
      <c r="D269" s="241" t="s">
        <v>207</v>
      </c>
      <c r="E269" s="250" t="s">
        <v>1</v>
      </c>
      <c r="F269" s="251" t="s">
        <v>392</v>
      </c>
      <c r="G269" s="249"/>
      <c r="H269" s="252">
        <v>8.5500000000000007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207</v>
      </c>
      <c r="AU269" s="258" t="s">
        <v>84</v>
      </c>
      <c r="AV269" s="13" t="s">
        <v>84</v>
      </c>
      <c r="AW269" s="13" t="s">
        <v>31</v>
      </c>
      <c r="AX269" s="13" t="s">
        <v>75</v>
      </c>
      <c r="AY269" s="258" t="s">
        <v>193</v>
      </c>
    </row>
    <row r="270" s="13" customFormat="1">
      <c r="A270" s="13"/>
      <c r="B270" s="248"/>
      <c r="C270" s="249"/>
      <c r="D270" s="241" t="s">
        <v>207</v>
      </c>
      <c r="E270" s="250" t="s">
        <v>1</v>
      </c>
      <c r="F270" s="251" t="s">
        <v>393</v>
      </c>
      <c r="G270" s="249"/>
      <c r="H270" s="252">
        <v>11.07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8" t="s">
        <v>207</v>
      </c>
      <c r="AU270" s="258" t="s">
        <v>84</v>
      </c>
      <c r="AV270" s="13" t="s">
        <v>84</v>
      </c>
      <c r="AW270" s="13" t="s">
        <v>31</v>
      </c>
      <c r="AX270" s="13" t="s">
        <v>75</v>
      </c>
      <c r="AY270" s="258" t="s">
        <v>193</v>
      </c>
    </row>
    <row r="271" s="13" customFormat="1">
      <c r="A271" s="13"/>
      <c r="B271" s="248"/>
      <c r="C271" s="249"/>
      <c r="D271" s="241" t="s">
        <v>207</v>
      </c>
      <c r="E271" s="250" t="s">
        <v>1</v>
      </c>
      <c r="F271" s="251" t="s">
        <v>394</v>
      </c>
      <c r="G271" s="249"/>
      <c r="H271" s="252">
        <v>7.29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8" t="s">
        <v>207</v>
      </c>
      <c r="AU271" s="258" t="s">
        <v>84</v>
      </c>
      <c r="AV271" s="13" t="s">
        <v>84</v>
      </c>
      <c r="AW271" s="13" t="s">
        <v>31</v>
      </c>
      <c r="AX271" s="13" t="s">
        <v>75</v>
      </c>
      <c r="AY271" s="258" t="s">
        <v>193</v>
      </c>
    </row>
    <row r="272" s="13" customFormat="1">
      <c r="A272" s="13"/>
      <c r="B272" s="248"/>
      <c r="C272" s="249"/>
      <c r="D272" s="241" t="s">
        <v>207</v>
      </c>
      <c r="E272" s="250" t="s">
        <v>1</v>
      </c>
      <c r="F272" s="251" t="s">
        <v>395</v>
      </c>
      <c r="G272" s="249"/>
      <c r="H272" s="252">
        <v>11.970000000000001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8" t="s">
        <v>207</v>
      </c>
      <c r="AU272" s="258" t="s">
        <v>84</v>
      </c>
      <c r="AV272" s="13" t="s">
        <v>84</v>
      </c>
      <c r="AW272" s="13" t="s">
        <v>31</v>
      </c>
      <c r="AX272" s="13" t="s">
        <v>75</v>
      </c>
      <c r="AY272" s="258" t="s">
        <v>193</v>
      </c>
    </row>
    <row r="273" s="14" customFormat="1">
      <c r="A273" s="14"/>
      <c r="B273" s="259"/>
      <c r="C273" s="260"/>
      <c r="D273" s="241" t="s">
        <v>207</v>
      </c>
      <c r="E273" s="261" t="s">
        <v>1</v>
      </c>
      <c r="F273" s="262" t="s">
        <v>216</v>
      </c>
      <c r="G273" s="260"/>
      <c r="H273" s="263">
        <v>72.629999999999995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9" t="s">
        <v>207</v>
      </c>
      <c r="AU273" s="269" t="s">
        <v>84</v>
      </c>
      <c r="AV273" s="14" t="s">
        <v>201</v>
      </c>
      <c r="AW273" s="14" t="s">
        <v>31</v>
      </c>
      <c r="AX273" s="14" t="s">
        <v>82</v>
      </c>
      <c r="AY273" s="269" t="s">
        <v>193</v>
      </c>
    </row>
    <row r="274" s="2" customFormat="1" ht="22.2" customHeight="1">
      <c r="A274" s="39"/>
      <c r="B274" s="40"/>
      <c r="C274" s="228" t="s">
        <v>396</v>
      </c>
      <c r="D274" s="228" t="s">
        <v>196</v>
      </c>
      <c r="E274" s="229" t="s">
        <v>397</v>
      </c>
      <c r="F274" s="230" t="s">
        <v>398</v>
      </c>
      <c r="G274" s="231" t="s">
        <v>199</v>
      </c>
      <c r="H274" s="232">
        <v>521.63999999999999</v>
      </c>
      <c r="I274" s="233"/>
      <c r="J274" s="234">
        <f>ROUND(I274*H274,2)</f>
        <v>0</v>
      </c>
      <c r="K274" s="230" t="s">
        <v>200</v>
      </c>
      <c r="L274" s="45"/>
      <c r="M274" s="235" t="s">
        <v>1</v>
      </c>
      <c r="N274" s="236" t="s">
        <v>40</v>
      </c>
      <c r="O274" s="92"/>
      <c r="P274" s="237">
        <f>O274*H274</f>
        <v>0</v>
      </c>
      <c r="Q274" s="237">
        <v>0</v>
      </c>
      <c r="R274" s="237">
        <f>Q274*H274</f>
        <v>0</v>
      </c>
      <c r="S274" s="237">
        <v>0</v>
      </c>
      <c r="T274" s="23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9" t="s">
        <v>201</v>
      </c>
      <c r="AT274" s="239" t="s">
        <v>196</v>
      </c>
      <c r="AU274" s="239" t="s">
        <v>84</v>
      </c>
      <c r="AY274" s="18" t="s">
        <v>193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8" t="s">
        <v>82</v>
      </c>
      <c r="BK274" s="240">
        <f>ROUND(I274*H274,2)</f>
        <v>0</v>
      </c>
      <c r="BL274" s="18" t="s">
        <v>201</v>
      </c>
      <c r="BM274" s="239" t="s">
        <v>399</v>
      </c>
    </row>
    <row r="275" s="2" customFormat="1">
      <c r="A275" s="39"/>
      <c r="B275" s="40"/>
      <c r="C275" s="41"/>
      <c r="D275" s="241" t="s">
        <v>203</v>
      </c>
      <c r="E275" s="41"/>
      <c r="F275" s="242" t="s">
        <v>400</v>
      </c>
      <c r="G275" s="41"/>
      <c r="H275" s="41"/>
      <c r="I275" s="243"/>
      <c r="J275" s="41"/>
      <c r="K275" s="41"/>
      <c r="L275" s="45"/>
      <c r="M275" s="244"/>
      <c r="N275" s="245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203</v>
      </c>
      <c r="AU275" s="18" t="s">
        <v>84</v>
      </c>
    </row>
    <row r="276" s="2" customFormat="1">
      <c r="A276" s="39"/>
      <c r="B276" s="40"/>
      <c r="C276" s="41"/>
      <c r="D276" s="246" t="s">
        <v>205</v>
      </c>
      <c r="E276" s="41"/>
      <c r="F276" s="247" t="s">
        <v>401</v>
      </c>
      <c r="G276" s="41"/>
      <c r="H276" s="41"/>
      <c r="I276" s="243"/>
      <c r="J276" s="41"/>
      <c r="K276" s="41"/>
      <c r="L276" s="45"/>
      <c r="M276" s="244"/>
      <c r="N276" s="245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205</v>
      </c>
      <c r="AU276" s="18" t="s">
        <v>84</v>
      </c>
    </row>
    <row r="277" s="13" customFormat="1">
      <c r="A277" s="13"/>
      <c r="B277" s="248"/>
      <c r="C277" s="249"/>
      <c r="D277" s="241" t="s">
        <v>207</v>
      </c>
      <c r="E277" s="250" t="s">
        <v>1</v>
      </c>
      <c r="F277" s="251" t="s">
        <v>374</v>
      </c>
      <c r="G277" s="249"/>
      <c r="H277" s="252">
        <v>521.63999999999999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207</v>
      </c>
      <c r="AU277" s="258" t="s">
        <v>84</v>
      </c>
      <c r="AV277" s="13" t="s">
        <v>84</v>
      </c>
      <c r="AW277" s="13" t="s">
        <v>31</v>
      </c>
      <c r="AX277" s="13" t="s">
        <v>82</v>
      </c>
      <c r="AY277" s="258" t="s">
        <v>193</v>
      </c>
    </row>
    <row r="278" s="12" customFormat="1" ht="22.8" customHeight="1">
      <c r="A278" s="12"/>
      <c r="B278" s="212"/>
      <c r="C278" s="213"/>
      <c r="D278" s="214" t="s">
        <v>74</v>
      </c>
      <c r="E278" s="226" t="s">
        <v>402</v>
      </c>
      <c r="F278" s="226" t="s">
        <v>403</v>
      </c>
      <c r="G278" s="213"/>
      <c r="H278" s="213"/>
      <c r="I278" s="216"/>
      <c r="J278" s="227">
        <f>BK278</f>
        <v>0</v>
      </c>
      <c r="K278" s="213"/>
      <c r="L278" s="218"/>
      <c r="M278" s="219"/>
      <c r="N278" s="220"/>
      <c r="O278" s="220"/>
      <c r="P278" s="221">
        <f>SUM(P279:P291)</f>
        <v>0</v>
      </c>
      <c r="Q278" s="220"/>
      <c r="R278" s="221">
        <f>SUM(R279:R291)</f>
        <v>0</v>
      </c>
      <c r="S278" s="220"/>
      <c r="T278" s="222">
        <f>SUM(T279:T291)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3" t="s">
        <v>82</v>
      </c>
      <c r="AT278" s="224" t="s">
        <v>74</v>
      </c>
      <c r="AU278" s="224" t="s">
        <v>82</v>
      </c>
      <c r="AY278" s="223" t="s">
        <v>193</v>
      </c>
      <c r="BK278" s="225">
        <f>SUM(BK279:BK291)</f>
        <v>0</v>
      </c>
    </row>
    <row r="279" s="2" customFormat="1" ht="22.2" customHeight="1">
      <c r="A279" s="39"/>
      <c r="B279" s="40"/>
      <c r="C279" s="228" t="s">
        <v>404</v>
      </c>
      <c r="D279" s="228" t="s">
        <v>196</v>
      </c>
      <c r="E279" s="229" t="s">
        <v>405</v>
      </c>
      <c r="F279" s="230" t="s">
        <v>406</v>
      </c>
      <c r="G279" s="231" t="s">
        <v>407</v>
      </c>
      <c r="H279" s="232">
        <v>86.795000000000002</v>
      </c>
      <c r="I279" s="233"/>
      <c r="J279" s="234">
        <f>ROUND(I279*H279,2)</f>
        <v>0</v>
      </c>
      <c r="K279" s="230" t="s">
        <v>200</v>
      </c>
      <c r="L279" s="45"/>
      <c r="M279" s="235" t="s">
        <v>1</v>
      </c>
      <c r="N279" s="236" t="s">
        <v>40</v>
      </c>
      <c r="O279" s="92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9" t="s">
        <v>201</v>
      </c>
      <c r="AT279" s="239" t="s">
        <v>196</v>
      </c>
      <c r="AU279" s="239" t="s">
        <v>84</v>
      </c>
      <c r="AY279" s="18" t="s">
        <v>193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8" t="s">
        <v>82</v>
      </c>
      <c r="BK279" s="240">
        <f>ROUND(I279*H279,2)</f>
        <v>0</v>
      </c>
      <c r="BL279" s="18" t="s">
        <v>201</v>
      </c>
      <c r="BM279" s="239" t="s">
        <v>408</v>
      </c>
    </row>
    <row r="280" s="2" customFormat="1">
      <c r="A280" s="39"/>
      <c r="B280" s="40"/>
      <c r="C280" s="41"/>
      <c r="D280" s="241" t="s">
        <v>203</v>
      </c>
      <c r="E280" s="41"/>
      <c r="F280" s="242" t="s">
        <v>409</v>
      </c>
      <c r="G280" s="41"/>
      <c r="H280" s="41"/>
      <c r="I280" s="243"/>
      <c r="J280" s="41"/>
      <c r="K280" s="41"/>
      <c r="L280" s="45"/>
      <c r="M280" s="244"/>
      <c r="N280" s="245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203</v>
      </c>
      <c r="AU280" s="18" t="s">
        <v>84</v>
      </c>
    </row>
    <row r="281" s="2" customFormat="1">
      <c r="A281" s="39"/>
      <c r="B281" s="40"/>
      <c r="C281" s="41"/>
      <c r="D281" s="246" t="s">
        <v>205</v>
      </c>
      <c r="E281" s="41"/>
      <c r="F281" s="247" t="s">
        <v>410</v>
      </c>
      <c r="G281" s="41"/>
      <c r="H281" s="41"/>
      <c r="I281" s="243"/>
      <c r="J281" s="41"/>
      <c r="K281" s="41"/>
      <c r="L281" s="45"/>
      <c r="M281" s="244"/>
      <c r="N281" s="245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205</v>
      </c>
      <c r="AU281" s="18" t="s">
        <v>84</v>
      </c>
    </row>
    <row r="282" s="2" customFormat="1" ht="22.2" customHeight="1">
      <c r="A282" s="39"/>
      <c r="B282" s="40"/>
      <c r="C282" s="228" t="s">
        <v>411</v>
      </c>
      <c r="D282" s="228" t="s">
        <v>196</v>
      </c>
      <c r="E282" s="229" t="s">
        <v>412</v>
      </c>
      <c r="F282" s="230" t="s">
        <v>413</v>
      </c>
      <c r="G282" s="231" t="s">
        <v>407</v>
      </c>
      <c r="H282" s="232">
        <v>86.795000000000002</v>
      </c>
      <c r="I282" s="233"/>
      <c r="J282" s="234">
        <f>ROUND(I282*H282,2)</f>
        <v>0</v>
      </c>
      <c r="K282" s="230" t="s">
        <v>200</v>
      </c>
      <c r="L282" s="45"/>
      <c r="M282" s="235" t="s">
        <v>1</v>
      </c>
      <c r="N282" s="236" t="s">
        <v>40</v>
      </c>
      <c r="O282" s="92"/>
      <c r="P282" s="237">
        <f>O282*H282</f>
        <v>0</v>
      </c>
      <c r="Q282" s="237">
        <v>0</v>
      </c>
      <c r="R282" s="237">
        <f>Q282*H282</f>
        <v>0</v>
      </c>
      <c r="S282" s="237">
        <v>0</v>
      </c>
      <c r="T282" s="23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9" t="s">
        <v>201</v>
      </c>
      <c r="AT282" s="239" t="s">
        <v>196</v>
      </c>
      <c r="AU282" s="239" t="s">
        <v>84</v>
      </c>
      <c r="AY282" s="18" t="s">
        <v>193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8" t="s">
        <v>82</v>
      </c>
      <c r="BK282" s="240">
        <f>ROUND(I282*H282,2)</f>
        <v>0</v>
      </c>
      <c r="BL282" s="18" t="s">
        <v>201</v>
      </c>
      <c r="BM282" s="239" t="s">
        <v>414</v>
      </c>
    </row>
    <row r="283" s="2" customFormat="1">
      <c r="A283" s="39"/>
      <c r="B283" s="40"/>
      <c r="C283" s="41"/>
      <c r="D283" s="241" t="s">
        <v>203</v>
      </c>
      <c r="E283" s="41"/>
      <c r="F283" s="242" t="s">
        <v>415</v>
      </c>
      <c r="G283" s="41"/>
      <c r="H283" s="41"/>
      <c r="I283" s="243"/>
      <c r="J283" s="41"/>
      <c r="K283" s="41"/>
      <c r="L283" s="45"/>
      <c r="M283" s="244"/>
      <c r="N283" s="245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203</v>
      </c>
      <c r="AU283" s="18" t="s">
        <v>84</v>
      </c>
    </row>
    <row r="284" s="2" customFormat="1">
      <c r="A284" s="39"/>
      <c r="B284" s="40"/>
      <c r="C284" s="41"/>
      <c r="D284" s="246" t="s">
        <v>205</v>
      </c>
      <c r="E284" s="41"/>
      <c r="F284" s="247" t="s">
        <v>416</v>
      </c>
      <c r="G284" s="41"/>
      <c r="H284" s="41"/>
      <c r="I284" s="243"/>
      <c r="J284" s="41"/>
      <c r="K284" s="41"/>
      <c r="L284" s="45"/>
      <c r="M284" s="244"/>
      <c r="N284" s="245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205</v>
      </c>
      <c r="AU284" s="18" t="s">
        <v>84</v>
      </c>
    </row>
    <row r="285" s="2" customFormat="1" ht="22.2" customHeight="1">
      <c r="A285" s="39"/>
      <c r="B285" s="40"/>
      <c r="C285" s="228" t="s">
        <v>417</v>
      </c>
      <c r="D285" s="228" t="s">
        <v>196</v>
      </c>
      <c r="E285" s="229" t="s">
        <v>418</v>
      </c>
      <c r="F285" s="230" t="s">
        <v>419</v>
      </c>
      <c r="G285" s="231" t="s">
        <v>407</v>
      </c>
      <c r="H285" s="232">
        <v>1215.1300000000001</v>
      </c>
      <c r="I285" s="233"/>
      <c r="J285" s="234">
        <f>ROUND(I285*H285,2)</f>
        <v>0</v>
      </c>
      <c r="K285" s="230" t="s">
        <v>200</v>
      </c>
      <c r="L285" s="45"/>
      <c r="M285" s="235" t="s">
        <v>1</v>
      </c>
      <c r="N285" s="236" t="s">
        <v>40</v>
      </c>
      <c r="O285" s="92"/>
      <c r="P285" s="237">
        <f>O285*H285</f>
        <v>0</v>
      </c>
      <c r="Q285" s="237">
        <v>0</v>
      </c>
      <c r="R285" s="237">
        <f>Q285*H285</f>
        <v>0</v>
      </c>
      <c r="S285" s="237">
        <v>0</v>
      </c>
      <c r="T285" s="23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9" t="s">
        <v>201</v>
      </c>
      <c r="AT285" s="239" t="s">
        <v>196</v>
      </c>
      <c r="AU285" s="239" t="s">
        <v>84</v>
      </c>
      <c r="AY285" s="18" t="s">
        <v>193</v>
      </c>
      <c r="BE285" s="240">
        <f>IF(N285="základní",J285,0)</f>
        <v>0</v>
      </c>
      <c r="BF285" s="240">
        <f>IF(N285="snížená",J285,0)</f>
        <v>0</v>
      </c>
      <c r="BG285" s="240">
        <f>IF(N285="zákl. přenesená",J285,0)</f>
        <v>0</v>
      </c>
      <c r="BH285" s="240">
        <f>IF(N285="sníž. přenesená",J285,0)</f>
        <v>0</v>
      </c>
      <c r="BI285" s="240">
        <f>IF(N285="nulová",J285,0)</f>
        <v>0</v>
      </c>
      <c r="BJ285" s="18" t="s">
        <v>82</v>
      </c>
      <c r="BK285" s="240">
        <f>ROUND(I285*H285,2)</f>
        <v>0</v>
      </c>
      <c r="BL285" s="18" t="s">
        <v>201</v>
      </c>
      <c r="BM285" s="239" t="s">
        <v>420</v>
      </c>
    </row>
    <row r="286" s="2" customFormat="1">
      <c r="A286" s="39"/>
      <c r="B286" s="40"/>
      <c r="C286" s="41"/>
      <c r="D286" s="241" t="s">
        <v>203</v>
      </c>
      <c r="E286" s="41"/>
      <c r="F286" s="242" t="s">
        <v>421</v>
      </c>
      <c r="G286" s="41"/>
      <c r="H286" s="41"/>
      <c r="I286" s="243"/>
      <c r="J286" s="41"/>
      <c r="K286" s="41"/>
      <c r="L286" s="45"/>
      <c r="M286" s="244"/>
      <c r="N286" s="245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203</v>
      </c>
      <c r="AU286" s="18" t="s">
        <v>84</v>
      </c>
    </row>
    <row r="287" s="2" customFormat="1">
      <c r="A287" s="39"/>
      <c r="B287" s="40"/>
      <c r="C287" s="41"/>
      <c r="D287" s="246" t="s">
        <v>205</v>
      </c>
      <c r="E287" s="41"/>
      <c r="F287" s="247" t="s">
        <v>422</v>
      </c>
      <c r="G287" s="41"/>
      <c r="H287" s="41"/>
      <c r="I287" s="243"/>
      <c r="J287" s="41"/>
      <c r="K287" s="41"/>
      <c r="L287" s="45"/>
      <c r="M287" s="244"/>
      <c r="N287" s="245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205</v>
      </c>
      <c r="AU287" s="18" t="s">
        <v>84</v>
      </c>
    </row>
    <row r="288" s="13" customFormat="1">
      <c r="A288" s="13"/>
      <c r="B288" s="248"/>
      <c r="C288" s="249"/>
      <c r="D288" s="241" t="s">
        <v>207</v>
      </c>
      <c r="E288" s="249"/>
      <c r="F288" s="251" t="s">
        <v>423</v>
      </c>
      <c r="G288" s="249"/>
      <c r="H288" s="252">
        <v>1215.1300000000001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207</v>
      </c>
      <c r="AU288" s="258" t="s">
        <v>84</v>
      </c>
      <c r="AV288" s="13" t="s">
        <v>84</v>
      </c>
      <c r="AW288" s="13" t="s">
        <v>4</v>
      </c>
      <c r="AX288" s="13" t="s">
        <v>82</v>
      </c>
      <c r="AY288" s="258" t="s">
        <v>193</v>
      </c>
    </row>
    <row r="289" s="2" customFormat="1" ht="30" customHeight="1">
      <c r="A289" s="39"/>
      <c r="B289" s="40"/>
      <c r="C289" s="228" t="s">
        <v>424</v>
      </c>
      <c r="D289" s="228" t="s">
        <v>196</v>
      </c>
      <c r="E289" s="229" t="s">
        <v>425</v>
      </c>
      <c r="F289" s="230" t="s">
        <v>426</v>
      </c>
      <c r="G289" s="231" t="s">
        <v>407</v>
      </c>
      <c r="H289" s="232">
        <v>86.885999999999996</v>
      </c>
      <c r="I289" s="233"/>
      <c r="J289" s="234">
        <f>ROUND(I289*H289,2)</f>
        <v>0</v>
      </c>
      <c r="K289" s="230" t="s">
        <v>200</v>
      </c>
      <c r="L289" s="45"/>
      <c r="M289" s="235" t="s">
        <v>1</v>
      </c>
      <c r="N289" s="236" t="s">
        <v>40</v>
      </c>
      <c r="O289" s="92"/>
      <c r="P289" s="237">
        <f>O289*H289</f>
        <v>0</v>
      </c>
      <c r="Q289" s="237">
        <v>0</v>
      </c>
      <c r="R289" s="237">
        <f>Q289*H289</f>
        <v>0</v>
      </c>
      <c r="S289" s="237">
        <v>0</v>
      </c>
      <c r="T289" s="23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9" t="s">
        <v>201</v>
      </c>
      <c r="AT289" s="239" t="s">
        <v>196</v>
      </c>
      <c r="AU289" s="239" t="s">
        <v>84</v>
      </c>
      <c r="AY289" s="18" t="s">
        <v>193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8" t="s">
        <v>82</v>
      </c>
      <c r="BK289" s="240">
        <f>ROUND(I289*H289,2)</f>
        <v>0</v>
      </c>
      <c r="BL289" s="18" t="s">
        <v>201</v>
      </c>
      <c r="BM289" s="239" t="s">
        <v>427</v>
      </c>
    </row>
    <row r="290" s="2" customFormat="1">
      <c r="A290" s="39"/>
      <c r="B290" s="40"/>
      <c r="C290" s="41"/>
      <c r="D290" s="241" t="s">
        <v>203</v>
      </c>
      <c r="E290" s="41"/>
      <c r="F290" s="242" t="s">
        <v>428</v>
      </c>
      <c r="G290" s="41"/>
      <c r="H290" s="41"/>
      <c r="I290" s="243"/>
      <c r="J290" s="41"/>
      <c r="K290" s="41"/>
      <c r="L290" s="45"/>
      <c r="M290" s="244"/>
      <c r="N290" s="245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203</v>
      </c>
      <c r="AU290" s="18" t="s">
        <v>84</v>
      </c>
    </row>
    <row r="291" s="2" customFormat="1">
      <c r="A291" s="39"/>
      <c r="B291" s="40"/>
      <c r="C291" s="41"/>
      <c r="D291" s="246" t="s">
        <v>205</v>
      </c>
      <c r="E291" s="41"/>
      <c r="F291" s="247" t="s">
        <v>429</v>
      </c>
      <c r="G291" s="41"/>
      <c r="H291" s="41"/>
      <c r="I291" s="243"/>
      <c r="J291" s="41"/>
      <c r="K291" s="41"/>
      <c r="L291" s="45"/>
      <c r="M291" s="244"/>
      <c r="N291" s="245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205</v>
      </c>
      <c r="AU291" s="18" t="s">
        <v>84</v>
      </c>
    </row>
    <row r="292" s="12" customFormat="1" ht="22.8" customHeight="1">
      <c r="A292" s="12"/>
      <c r="B292" s="212"/>
      <c r="C292" s="213"/>
      <c r="D292" s="214" t="s">
        <v>74</v>
      </c>
      <c r="E292" s="226" t="s">
        <v>430</v>
      </c>
      <c r="F292" s="226" t="s">
        <v>431</v>
      </c>
      <c r="G292" s="213"/>
      <c r="H292" s="213"/>
      <c r="I292" s="216"/>
      <c r="J292" s="227">
        <f>BK292</f>
        <v>0</v>
      </c>
      <c r="K292" s="213"/>
      <c r="L292" s="218"/>
      <c r="M292" s="219"/>
      <c r="N292" s="220"/>
      <c r="O292" s="220"/>
      <c r="P292" s="221">
        <f>SUM(P293:P295)</f>
        <v>0</v>
      </c>
      <c r="Q292" s="220"/>
      <c r="R292" s="221">
        <f>SUM(R293:R295)</f>
        <v>0</v>
      </c>
      <c r="S292" s="220"/>
      <c r="T292" s="222">
        <f>SUM(T293:T295)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3" t="s">
        <v>82</v>
      </c>
      <c r="AT292" s="224" t="s">
        <v>74</v>
      </c>
      <c r="AU292" s="224" t="s">
        <v>82</v>
      </c>
      <c r="AY292" s="223" t="s">
        <v>193</v>
      </c>
      <c r="BK292" s="225">
        <f>SUM(BK293:BK295)</f>
        <v>0</v>
      </c>
    </row>
    <row r="293" s="2" customFormat="1" ht="30" customHeight="1">
      <c r="A293" s="39"/>
      <c r="B293" s="40"/>
      <c r="C293" s="228" t="s">
        <v>432</v>
      </c>
      <c r="D293" s="228" t="s">
        <v>196</v>
      </c>
      <c r="E293" s="229" t="s">
        <v>433</v>
      </c>
      <c r="F293" s="230" t="s">
        <v>434</v>
      </c>
      <c r="G293" s="231" t="s">
        <v>407</v>
      </c>
      <c r="H293" s="232">
        <v>40.134</v>
      </c>
      <c r="I293" s="233"/>
      <c r="J293" s="234">
        <f>ROUND(I293*H293,2)</f>
        <v>0</v>
      </c>
      <c r="K293" s="230" t="s">
        <v>200</v>
      </c>
      <c r="L293" s="45"/>
      <c r="M293" s="235" t="s">
        <v>1</v>
      </c>
      <c r="N293" s="236" t="s">
        <v>40</v>
      </c>
      <c r="O293" s="92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9" t="s">
        <v>201</v>
      </c>
      <c r="AT293" s="239" t="s">
        <v>196</v>
      </c>
      <c r="AU293" s="239" t="s">
        <v>84</v>
      </c>
      <c r="AY293" s="18" t="s">
        <v>193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8" t="s">
        <v>82</v>
      </c>
      <c r="BK293" s="240">
        <f>ROUND(I293*H293,2)</f>
        <v>0</v>
      </c>
      <c r="BL293" s="18" t="s">
        <v>201</v>
      </c>
      <c r="BM293" s="239" t="s">
        <v>435</v>
      </c>
    </row>
    <row r="294" s="2" customFormat="1">
      <c r="A294" s="39"/>
      <c r="B294" s="40"/>
      <c r="C294" s="41"/>
      <c r="D294" s="241" t="s">
        <v>203</v>
      </c>
      <c r="E294" s="41"/>
      <c r="F294" s="242" t="s">
        <v>436</v>
      </c>
      <c r="G294" s="41"/>
      <c r="H294" s="41"/>
      <c r="I294" s="243"/>
      <c r="J294" s="41"/>
      <c r="K294" s="41"/>
      <c r="L294" s="45"/>
      <c r="M294" s="244"/>
      <c r="N294" s="245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203</v>
      </c>
      <c r="AU294" s="18" t="s">
        <v>84</v>
      </c>
    </row>
    <row r="295" s="2" customFormat="1">
      <c r="A295" s="39"/>
      <c r="B295" s="40"/>
      <c r="C295" s="41"/>
      <c r="D295" s="246" t="s">
        <v>205</v>
      </c>
      <c r="E295" s="41"/>
      <c r="F295" s="247" t="s">
        <v>437</v>
      </c>
      <c r="G295" s="41"/>
      <c r="H295" s="41"/>
      <c r="I295" s="243"/>
      <c r="J295" s="41"/>
      <c r="K295" s="41"/>
      <c r="L295" s="45"/>
      <c r="M295" s="244"/>
      <c r="N295" s="245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205</v>
      </c>
      <c r="AU295" s="18" t="s">
        <v>84</v>
      </c>
    </row>
    <row r="296" s="12" customFormat="1" ht="25.92" customHeight="1">
      <c r="A296" s="12"/>
      <c r="B296" s="212"/>
      <c r="C296" s="213"/>
      <c r="D296" s="214" t="s">
        <v>74</v>
      </c>
      <c r="E296" s="215" t="s">
        <v>438</v>
      </c>
      <c r="F296" s="215" t="s">
        <v>439</v>
      </c>
      <c r="G296" s="213"/>
      <c r="H296" s="213"/>
      <c r="I296" s="216"/>
      <c r="J296" s="217">
        <f>BK296</f>
        <v>0</v>
      </c>
      <c r="K296" s="213"/>
      <c r="L296" s="218"/>
      <c r="M296" s="219"/>
      <c r="N296" s="220"/>
      <c r="O296" s="220"/>
      <c r="P296" s="221">
        <f>P297+P388+P393+P397+P402+P471+P626+P631+P673+P733+P779+P801+P816</f>
        <v>0</v>
      </c>
      <c r="Q296" s="220"/>
      <c r="R296" s="221">
        <f>R297+R388+R393+R397+R402+R471+R626+R631+R673+R733+R779+R801+R816</f>
        <v>31.296153929999999</v>
      </c>
      <c r="S296" s="220"/>
      <c r="T296" s="222">
        <f>T297+T388+T393+T397+T402+T471+T626+T631+T673+T733+T779+T801+T816</f>
        <v>5.1875568100000011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3" t="s">
        <v>84</v>
      </c>
      <c r="AT296" s="224" t="s">
        <v>74</v>
      </c>
      <c r="AU296" s="224" t="s">
        <v>75</v>
      </c>
      <c r="AY296" s="223" t="s">
        <v>193</v>
      </c>
      <c r="BK296" s="225">
        <f>BK297+BK388+BK393+BK397+BK402+BK471+BK626+BK631+BK673+BK733+BK779+BK801+BK816</f>
        <v>0</v>
      </c>
    </row>
    <row r="297" s="12" customFormat="1" ht="22.8" customHeight="1">
      <c r="A297" s="12"/>
      <c r="B297" s="212"/>
      <c r="C297" s="213"/>
      <c r="D297" s="214" t="s">
        <v>74</v>
      </c>
      <c r="E297" s="226" t="s">
        <v>440</v>
      </c>
      <c r="F297" s="226" t="s">
        <v>441</v>
      </c>
      <c r="G297" s="213"/>
      <c r="H297" s="213"/>
      <c r="I297" s="216"/>
      <c r="J297" s="227">
        <f>BK297</f>
        <v>0</v>
      </c>
      <c r="K297" s="213"/>
      <c r="L297" s="218"/>
      <c r="M297" s="219"/>
      <c r="N297" s="220"/>
      <c r="O297" s="220"/>
      <c r="P297" s="221">
        <f>SUM(P298:P387)</f>
        <v>0</v>
      </c>
      <c r="Q297" s="220"/>
      <c r="R297" s="221">
        <f>SUM(R298:R387)</f>
        <v>0.11126</v>
      </c>
      <c r="S297" s="220"/>
      <c r="T297" s="222">
        <f>SUM(T298:T387)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3" t="s">
        <v>84</v>
      </c>
      <c r="AT297" s="224" t="s">
        <v>74</v>
      </c>
      <c r="AU297" s="224" t="s">
        <v>82</v>
      </c>
      <c r="AY297" s="223" t="s">
        <v>193</v>
      </c>
      <c r="BK297" s="225">
        <f>SUM(BK298:BK387)</f>
        <v>0</v>
      </c>
    </row>
    <row r="298" s="2" customFormat="1" ht="22.2" customHeight="1">
      <c r="A298" s="39"/>
      <c r="B298" s="40"/>
      <c r="C298" s="228" t="s">
        <v>442</v>
      </c>
      <c r="D298" s="228" t="s">
        <v>196</v>
      </c>
      <c r="E298" s="229" t="s">
        <v>443</v>
      </c>
      <c r="F298" s="230" t="s">
        <v>444</v>
      </c>
      <c r="G298" s="231" t="s">
        <v>445</v>
      </c>
      <c r="H298" s="232">
        <v>2</v>
      </c>
      <c r="I298" s="233"/>
      <c r="J298" s="234">
        <f>ROUND(I298*H298,2)</f>
        <v>0</v>
      </c>
      <c r="K298" s="230" t="s">
        <v>1</v>
      </c>
      <c r="L298" s="45"/>
      <c r="M298" s="235" t="s">
        <v>1</v>
      </c>
      <c r="N298" s="236" t="s">
        <v>40</v>
      </c>
      <c r="O298" s="92"/>
      <c r="P298" s="237">
        <f>O298*H298</f>
        <v>0</v>
      </c>
      <c r="Q298" s="237">
        <v>0.00017000000000000001</v>
      </c>
      <c r="R298" s="237">
        <f>Q298*H298</f>
        <v>0.00034000000000000002</v>
      </c>
      <c r="S298" s="237">
        <v>0</v>
      </c>
      <c r="T298" s="23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9" t="s">
        <v>301</v>
      </c>
      <c r="AT298" s="239" t="s">
        <v>196</v>
      </c>
      <c r="AU298" s="239" t="s">
        <v>84</v>
      </c>
      <c r="AY298" s="18" t="s">
        <v>193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8" t="s">
        <v>82</v>
      </c>
      <c r="BK298" s="240">
        <f>ROUND(I298*H298,2)</f>
        <v>0</v>
      </c>
      <c r="BL298" s="18" t="s">
        <v>301</v>
      </c>
      <c r="BM298" s="239" t="s">
        <v>446</v>
      </c>
    </row>
    <row r="299" s="2" customFormat="1">
      <c r="A299" s="39"/>
      <c r="B299" s="40"/>
      <c r="C299" s="41"/>
      <c r="D299" s="241" t="s">
        <v>203</v>
      </c>
      <c r="E299" s="41"/>
      <c r="F299" s="242" t="s">
        <v>444</v>
      </c>
      <c r="G299" s="41"/>
      <c r="H299" s="41"/>
      <c r="I299" s="243"/>
      <c r="J299" s="41"/>
      <c r="K299" s="41"/>
      <c r="L299" s="45"/>
      <c r="M299" s="244"/>
      <c r="N299" s="245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203</v>
      </c>
      <c r="AU299" s="18" t="s">
        <v>84</v>
      </c>
    </row>
    <row r="300" s="2" customFormat="1">
      <c r="A300" s="39"/>
      <c r="B300" s="40"/>
      <c r="C300" s="41"/>
      <c r="D300" s="241" t="s">
        <v>305</v>
      </c>
      <c r="E300" s="41"/>
      <c r="F300" s="280" t="s">
        <v>447</v>
      </c>
      <c r="G300" s="41"/>
      <c r="H300" s="41"/>
      <c r="I300" s="243"/>
      <c r="J300" s="41"/>
      <c r="K300" s="41"/>
      <c r="L300" s="45"/>
      <c r="M300" s="244"/>
      <c r="N300" s="245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305</v>
      </c>
      <c r="AU300" s="18" t="s">
        <v>84</v>
      </c>
    </row>
    <row r="301" s="2" customFormat="1" ht="22.2" customHeight="1">
      <c r="A301" s="39"/>
      <c r="B301" s="40"/>
      <c r="C301" s="228" t="s">
        <v>448</v>
      </c>
      <c r="D301" s="228" t="s">
        <v>196</v>
      </c>
      <c r="E301" s="229" t="s">
        <v>449</v>
      </c>
      <c r="F301" s="230" t="s">
        <v>450</v>
      </c>
      <c r="G301" s="231" t="s">
        <v>445</v>
      </c>
      <c r="H301" s="232">
        <v>30</v>
      </c>
      <c r="I301" s="233"/>
      <c r="J301" s="234">
        <f>ROUND(I301*H301,2)</f>
        <v>0</v>
      </c>
      <c r="K301" s="230" t="s">
        <v>1</v>
      </c>
      <c r="L301" s="45"/>
      <c r="M301" s="235" t="s">
        <v>1</v>
      </c>
      <c r="N301" s="236" t="s">
        <v>40</v>
      </c>
      <c r="O301" s="92"/>
      <c r="P301" s="237">
        <f>O301*H301</f>
        <v>0</v>
      </c>
      <c r="Q301" s="237">
        <v>0.00017000000000000001</v>
      </c>
      <c r="R301" s="237">
        <f>Q301*H301</f>
        <v>0.0051000000000000004</v>
      </c>
      <c r="S301" s="237">
        <v>0</v>
      </c>
      <c r="T301" s="23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9" t="s">
        <v>301</v>
      </c>
      <c r="AT301" s="239" t="s">
        <v>196</v>
      </c>
      <c r="AU301" s="239" t="s">
        <v>84</v>
      </c>
      <c r="AY301" s="18" t="s">
        <v>193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8" t="s">
        <v>82</v>
      </c>
      <c r="BK301" s="240">
        <f>ROUND(I301*H301,2)</f>
        <v>0</v>
      </c>
      <c r="BL301" s="18" t="s">
        <v>301</v>
      </c>
      <c r="BM301" s="239" t="s">
        <v>451</v>
      </c>
    </row>
    <row r="302" s="2" customFormat="1">
      <c r="A302" s="39"/>
      <c r="B302" s="40"/>
      <c r="C302" s="41"/>
      <c r="D302" s="241" t="s">
        <v>203</v>
      </c>
      <c r="E302" s="41"/>
      <c r="F302" s="242" t="s">
        <v>452</v>
      </c>
      <c r="G302" s="41"/>
      <c r="H302" s="41"/>
      <c r="I302" s="243"/>
      <c r="J302" s="41"/>
      <c r="K302" s="41"/>
      <c r="L302" s="45"/>
      <c r="M302" s="244"/>
      <c r="N302" s="245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203</v>
      </c>
      <c r="AU302" s="18" t="s">
        <v>84</v>
      </c>
    </row>
    <row r="303" s="2" customFormat="1">
      <c r="A303" s="39"/>
      <c r="B303" s="40"/>
      <c r="C303" s="41"/>
      <c r="D303" s="241" t="s">
        <v>305</v>
      </c>
      <c r="E303" s="41"/>
      <c r="F303" s="280" t="s">
        <v>453</v>
      </c>
      <c r="G303" s="41"/>
      <c r="H303" s="41"/>
      <c r="I303" s="243"/>
      <c r="J303" s="41"/>
      <c r="K303" s="41"/>
      <c r="L303" s="45"/>
      <c r="M303" s="244"/>
      <c r="N303" s="245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305</v>
      </c>
      <c r="AU303" s="18" t="s">
        <v>84</v>
      </c>
    </row>
    <row r="304" s="2" customFormat="1" ht="14.4" customHeight="1">
      <c r="A304" s="39"/>
      <c r="B304" s="40"/>
      <c r="C304" s="228" t="s">
        <v>454</v>
      </c>
      <c r="D304" s="228" t="s">
        <v>196</v>
      </c>
      <c r="E304" s="229" t="s">
        <v>455</v>
      </c>
      <c r="F304" s="230" t="s">
        <v>456</v>
      </c>
      <c r="G304" s="231" t="s">
        <v>268</v>
      </c>
      <c r="H304" s="232">
        <v>35</v>
      </c>
      <c r="I304" s="233"/>
      <c r="J304" s="234">
        <f>ROUND(I304*H304,2)</f>
        <v>0</v>
      </c>
      <c r="K304" s="230" t="s">
        <v>200</v>
      </c>
      <c r="L304" s="45"/>
      <c r="M304" s="235" t="s">
        <v>1</v>
      </c>
      <c r="N304" s="236" t="s">
        <v>40</v>
      </c>
      <c r="O304" s="92"/>
      <c r="P304" s="237">
        <f>O304*H304</f>
        <v>0</v>
      </c>
      <c r="Q304" s="237">
        <v>0</v>
      </c>
      <c r="R304" s="237">
        <f>Q304*H304</f>
        <v>0</v>
      </c>
      <c r="S304" s="237">
        <v>0</v>
      </c>
      <c r="T304" s="23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9" t="s">
        <v>301</v>
      </c>
      <c r="AT304" s="239" t="s">
        <v>196</v>
      </c>
      <c r="AU304" s="239" t="s">
        <v>84</v>
      </c>
      <c r="AY304" s="18" t="s">
        <v>193</v>
      </c>
      <c r="BE304" s="240">
        <f>IF(N304="základní",J304,0)</f>
        <v>0</v>
      </c>
      <c r="BF304" s="240">
        <f>IF(N304="snížená",J304,0)</f>
        <v>0</v>
      </c>
      <c r="BG304" s="240">
        <f>IF(N304="zákl. přenesená",J304,0)</f>
        <v>0</v>
      </c>
      <c r="BH304" s="240">
        <f>IF(N304="sníž. přenesená",J304,0)</f>
        <v>0</v>
      </c>
      <c r="BI304" s="240">
        <f>IF(N304="nulová",J304,0)</f>
        <v>0</v>
      </c>
      <c r="BJ304" s="18" t="s">
        <v>82</v>
      </c>
      <c r="BK304" s="240">
        <f>ROUND(I304*H304,2)</f>
        <v>0</v>
      </c>
      <c r="BL304" s="18" t="s">
        <v>301</v>
      </c>
      <c r="BM304" s="239" t="s">
        <v>457</v>
      </c>
    </row>
    <row r="305" s="2" customFormat="1">
      <c r="A305" s="39"/>
      <c r="B305" s="40"/>
      <c r="C305" s="41"/>
      <c r="D305" s="241" t="s">
        <v>203</v>
      </c>
      <c r="E305" s="41"/>
      <c r="F305" s="242" t="s">
        <v>458</v>
      </c>
      <c r="G305" s="41"/>
      <c r="H305" s="41"/>
      <c r="I305" s="243"/>
      <c r="J305" s="41"/>
      <c r="K305" s="41"/>
      <c r="L305" s="45"/>
      <c r="M305" s="244"/>
      <c r="N305" s="245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203</v>
      </c>
      <c r="AU305" s="18" t="s">
        <v>84</v>
      </c>
    </row>
    <row r="306" s="2" customFormat="1">
      <c r="A306" s="39"/>
      <c r="B306" s="40"/>
      <c r="C306" s="41"/>
      <c r="D306" s="246" t="s">
        <v>205</v>
      </c>
      <c r="E306" s="41"/>
      <c r="F306" s="247" t="s">
        <v>459</v>
      </c>
      <c r="G306" s="41"/>
      <c r="H306" s="41"/>
      <c r="I306" s="243"/>
      <c r="J306" s="41"/>
      <c r="K306" s="41"/>
      <c r="L306" s="45"/>
      <c r="M306" s="244"/>
      <c r="N306" s="245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205</v>
      </c>
      <c r="AU306" s="18" t="s">
        <v>84</v>
      </c>
    </row>
    <row r="307" s="13" customFormat="1">
      <c r="A307" s="13"/>
      <c r="B307" s="248"/>
      <c r="C307" s="249"/>
      <c r="D307" s="241" t="s">
        <v>207</v>
      </c>
      <c r="E307" s="250" t="s">
        <v>1</v>
      </c>
      <c r="F307" s="251" t="s">
        <v>460</v>
      </c>
      <c r="G307" s="249"/>
      <c r="H307" s="252">
        <v>35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207</v>
      </c>
      <c r="AU307" s="258" t="s">
        <v>84</v>
      </c>
      <c r="AV307" s="13" t="s">
        <v>84</v>
      </c>
      <c r="AW307" s="13" t="s">
        <v>31</v>
      </c>
      <c r="AX307" s="13" t="s">
        <v>82</v>
      </c>
      <c r="AY307" s="258" t="s">
        <v>193</v>
      </c>
    </row>
    <row r="308" s="2" customFormat="1" ht="14.4" customHeight="1">
      <c r="A308" s="39"/>
      <c r="B308" s="40"/>
      <c r="C308" s="270" t="s">
        <v>461</v>
      </c>
      <c r="D308" s="270" t="s">
        <v>274</v>
      </c>
      <c r="E308" s="271" t="s">
        <v>462</v>
      </c>
      <c r="F308" s="272" t="s">
        <v>463</v>
      </c>
      <c r="G308" s="273" t="s">
        <v>268</v>
      </c>
      <c r="H308" s="274">
        <v>35</v>
      </c>
      <c r="I308" s="275"/>
      <c r="J308" s="276">
        <f>ROUND(I308*H308,2)</f>
        <v>0</v>
      </c>
      <c r="K308" s="272" t="s">
        <v>1</v>
      </c>
      <c r="L308" s="277"/>
      <c r="M308" s="278" t="s">
        <v>1</v>
      </c>
      <c r="N308" s="279" t="s">
        <v>40</v>
      </c>
      <c r="O308" s="92"/>
      <c r="P308" s="237">
        <f>O308*H308</f>
        <v>0</v>
      </c>
      <c r="Q308" s="237">
        <v>0.00050000000000000001</v>
      </c>
      <c r="R308" s="237">
        <f>Q308*H308</f>
        <v>0.017500000000000002</v>
      </c>
      <c r="S308" s="237">
        <v>0</v>
      </c>
      <c r="T308" s="23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9" t="s">
        <v>448</v>
      </c>
      <c r="AT308" s="239" t="s">
        <v>274</v>
      </c>
      <c r="AU308" s="239" t="s">
        <v>84</v>
      </c>
      <c r="AY308" s="18" t="s">
        <v>193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8" t="s">
        <v>82</v>
      </c>
      <c r="BK308" s="240">
        <f>ROUND(I308*H308,2)</f>
        <v>0</v>
      </c>
      <c r="BL308" s="18" t="s">
        <v>301</v>
      </c>
      <c r="BM308" s="239" t="s">
        <v>464</v>
      </c>
    </row>
    <row r="309" s="2" customFormat="1">
      <c r="A309" s="39"/>
      <c r="B309" s="40"/>
      <c r="C309" s="41"/>
      <c r="D309" s="241" t="s">
        <v>203</v>
      </c>
      <c r="E309" s="41"/>
      <c r="F309" s="242" t="s">
        <v>463</v>
      </c>
      <c r="G309" s="41"/>
      <c r="H309" s="41"/>
      <c r="I309" s="243"/>
      <c r="J309" s="41"/>
      <c r="K309" s="41"/>
      <c r="L309" s="45"/>
      <c r="M309" s="244"/>
      <c r="N309" s="245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203</v>
      </c>
      <c r="AU309" s="18" t="s">
        <v>84</v>
      </c>
    </row>
    <row r="310" s="2" customFormat="1">
      <c r="A310" s="39"/>
      <c r="B310" s="40"/>
      <c r="C310" s="41"/>
      <c r="D310" s="241" t="s">
        <v>305</v>
      </c>
      <c r="E310" s="41"/>
      <c r="F310" s="280" t="s">
        <v>465</v>
      </c>
      <c r="G310" s="41"/>
      <c r="H310" s="41"/>
      <c r="I310" s="243"/>
      <c r="J310" s="41"/>
      <c r="K310" s="41"/>
      <c r="L310" s="45"/>
      <c r="M310" s="244"/>
      <c r="N310" s="245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305</v>
      </c>
      <c r="AU310" s="18" t="s">
        <v>84</v>
      </c>
    </row>
    <row r="311" s="2" customFormat="1" ht="14.4" customHeight="1">
      <c r="A311" s="39"/>
      <c r="B311" s="40"/>
      <c r="C311" s="228" t="s">
        <v>466</v>
      </c>
      <c r="D311" s="228" t="s">
        <v>196</v>
      </c>
      <c r="E311" s="229" t="s">
        <v>467</v>
      </c>
      <c r="F311" s="230" t="s">
        <v>468</v>
      </c>
      <c r="G311" s="231" t="s">
        <v>268</v>
      </c>
      <c r="H311" s="232">
        <v>35</v>
      </c>
      <c r="I311" s="233"/>
      <c r="J311" s="234">
        <f>ROUND(I311*H311,2)</f>
        <v>0</v>
      </c>
      <c r="K311" s="230" t="s">
        <v>200</v>
      </c>
      <c r="L311" s="45"/>
      <c r="M311" s="235" t="s">
        <v>1</v>
      </c>
      <c r="N311" s="236" t="s">
        <v>40</v>
      </c>
      <c r="O311" s="92"/>
      <c r="P311" s="237">
        <f>O311*H311</f>
        <v>0</v>
      </c>
      <c r="Q311" s="237">
        <v>0</v>
      </c>
      <c r="R311" s="237">
        <f>Q311*H311</f>
        <v>0</v>
      </c>
      <c r="S311" s="237">
        <v>0</v>
      </c>
      <c r="T311" s="23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9" t="s">
        <v>301</v>
      </c>
      <c r="AT311" s="239" t="s">
        <v>196</v>
      </c>
      <c r="AU311" s="239" t="s">
        <v>84</v>
      </c>
      <c r="AY311" s="18" t="s">
        <v>193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82</v>
      </c>
      <c r="BK311" s="240">
        <f>ROUND(I311*H311,2)</f>
        <v>0</v>
      </c>
      <c r="BL311" s="18" t="s">
        <v>301</v>
      </c>
      <c r="BM311" s="239" t="s">
        <v>469</v>
      </c>
    </row>
    <row r="312" s="2" customFormat="1">
      <c r="A312" s="39"/>
      <c r="B312" s="40"/>
      <c r="C312" s="41"/>
      <c r="D312" s="241" t="s">
        <v>203</v>
      </c>
      <c r="E312" s="41"/>
      <c r="F312" s="242" t="s">
        <v>470</v>
      </c>
      <c r="G312" s="41"/>
      <c r="H312" s="41"/>
      <c r="I312" s="243"/>
      <c r="J312" s="41"/>
      <c r="K312" s="41"/>
      <c r="L312" s="45"/>
      <c r="M312" s="244"/>
      <c r="N312" s="245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203</v>
      </c>
      <c r="AU312" s="18" t="s">
        <v>84</v>
      </c>
    </row>
    <row r="313" s="2" customFormat="1">
      <c r="A313" s="39"/>
      <c r="B313" s="40"/>
      <c r="C313" s="41"/>
      <c r="D313" s="246" t="s">
        <v>205</v>
      </c>
      <c r="E313" s="41"/>
      <c r="F313" s="247" t="s">
        <v>471</v>
      </c>
      <c r="G313" s="41"/>
      <c r="H313" s="41"/>
      <c r="I313" s="243"/>
      <c r="J313" s="41"/>
      <c r="K313" s="41"/>
      <c r="L313" s="45"/>
      <c r="M313" s="244"/>
      <c r="N313" s="245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205</v>
      </c>
      <c r="AU313" s="18" t="s">
        <v>84</v>
      </c>
    </row>
    <row r="314" s="13" customFormat="1">
      <c r="A314" s="13"/>
      <c r="B314" s="248"/>
      <c r="C314" s="249"/>
      <c r="D314" s="241" t="s">
        <v>207</v>
      </c>
      <c r="E314" s="250" t="s">
        <v>1</v>
      </c>
      <c r="F314" s="251" t="s">
        <v>472</v>
      </c>
      <c r="G314" s="249"/>
      <c r="H314" s="252">
        <v>35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8" t="s">
        <v>207</v>
      </c>
      <c r="AU314" s="258" t="s">
        <v>84</v>
      </c>
      <c r="AV314" s="13" t="s">
        <v>84</v>
      </c>
      <c r="AW314" s="13" t="s">
        <v>31</v>
      </c>
      <c r="AX314" s="13" t="s">
        <v>82</v>
      </c>
      <c r="AY314" s="258" t="s">
        <v>193</v>
      </c>
    </row>
    <row r="315" s="2" customFormat="1" ht="14.4" customHeight="1">
      <c r="A315" s="39"/>
      <c r="B315" s="40"/>
      <c r="C315" s="270" t="s">
        <v>473</v>
      </c>
      <c r="D315" s="270" t="s">
        <v>274</v>
      </c>
      <c r="E315" s="271" t="s">
        <v>474</v>
      </c>
      <c r="F315" s="272" t="s">
        <v>475</v>
      </c>
      <c r="G315" s="273" t="s">
        <v>268</v>
      </c>
      <c r="H315" s="274">
        <v>35</v>
      </c>
      <c r="I315" s="275"/>
      <c r="J315" s="276">
        <f>ROUND(I315*H315,2)</f>
        <v>0</v>
      </c>
      <c r="K315" s="272" t="s">
        <v>200</v>
      </c>
      <c r="L315" s="277"/>
      <c r="M315" s="278" t="s">
        <v>1</v>
      </c>
      <c r="N315" s="279" t="s">
        <v>40</v>
      </c>
      <c r="O315" s="92"/>
      <c r="P315" s="237">
        <f>O315*H315</f>
        <v>0</v>
      </c>
      <c r="Q315" s="237">
        <v>0.00050000000000000001</v>
      </c>
      <c r="R315" s="237">
        <f>Q315*H315</f>
        <v>0.017500000000000002</v>
      </c>
      <c r="S315" s="237">
        <v>0</v>
      </c>
      <c r="T315" s="23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9" t="s">
        <v>448</v>
      </c>
      <c r="AT315" s="239" t="s">
        <v>274</v>
      </c>
      <c r="AU315" s="239" t="s">
        <v>84</v>
      </c>
      <c r="AY315" s="18" t="s">
        <v>193</v>
      </c>
      <c r="BE315" s="240">
        <f>IF(N315="základní",J315,0)</f>
        <v>0</v>
      </c>
      <c r="BF315" s="240">
        <f>IF(N315="snížená",J315,0)</f>
        <v>0</v>
      </c>
      <c r="BG315" s="240">
        <f>IF(N315="zákl. přenesená",J315,0)</f>
        <v>0</v>
      </c>
      <c r="BH315" s="240">
        <f>IF(N315="sníž. přenesená",J315,0)</f>
        <v>0</v>
      </c>
      <c r="BI315" s="240">
        <f>IF(N315="nulová",J315,0)</f>
        <v>0</v>
      </c>
      <c r="BJ315" s="18" t="s">
        <v>82</v>
      </c>
      <c r="BK315" s="240">
        <f>ROUND(I315*H315,2)</f>
        <v>0</v>
      </c>
      <c r="BL315" s="18" t="s">
        <v>301</v>
      </c>
      <c r="BM315" s="239" t="s">
        <v>476</v>
      </c>
    </row>
    <row r="316" s="2" customFormat="1">
      <c r="A316" s="39"/>
      <c r="B316" s="40"/>
      <c r="C316" s="41"/>
      <c r="D316" s="241" t="s">
        <v>203</v>
      </c>
      <c r="E316" s="41"/>
      <c r="F316" s="242" t="s">
        <v>475</v>
      </c>
      <c r="G316" s="41"/>
      <c r="H316" s="41"/>
      <c r="I316" s="243"/>
      <c r="J316" s="41"/>
      <c r="K316" s="41"/>
      <c r="L316" s="45"/>
      <c r="M316" s="244"/>
      <c r="N316" s="245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203</v>
      </c>
      <c r="AU316" s="18" t="s">
        <v>84</v>
      </c>
    </row>
    <row r="317" s="2" customFormat="1">
      <c r="A317" s="39"/>
      <c r="B317" s="40"/>
      <c r="C317" s="41"/>
      <c r="D317" s="241" t="s">
        <v>305</v>
      </c>
      <c r="E317" s="41"/>
      <c r="F317" s="280" t="s">
        <v>477</v>
      </c>
      <c r="G317" s="41"/>
      <c r="H317" s="41"/>
      <c r="I317" s="243"/>
      <c r="J317" s="41"/>
      <c r="K317" s="41"/>
      <c r="L317" s="45"/>
      <c r="M317" s="244"/>
      <c r="N317" s="245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305</v>
      </c>
      <c r="AU317" s="18" t="s">
        <v>84</v>
      </c>
    </row>
    <row r="318" s="13" customFormat="1">
      <c r="A318" s="13"/>
      <c r="B318" s="248"/>
      <c r="C318" s="249"/>
      <c r="D318" s="241" t="s">
        <v>207</v>
      </c>
      <c r="E318" s="250" t="s">
        <v>1</v>
      </c>
      <c r="F318" s="251" t="s">
        <v>472</v>
      </c>
      <c r="G318" s="249"/>
      <c r="H318" s="252">
        <v>35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8" t="s">
        <v>207</v>
      </c>
      <c r="AU318" s="258" t="s">
        <v>84</v>
      </c>
      <c r="AV318" s="13" t="s">
        <v>84</v>
      </c>
      <c r="AW318" s="13" t="s">
        <v>31</v>
      </c>
      <c r="AX318" s="13" t="s">
        <v>82</v>
      </c>
      <c r="AY318" s="258" t="s">
        <v>193</v>
      </c>
    </row>
    <row r="319" s="2" customFormat="1" ht="14.4" customHeight="1">
      <c r="A319" s="39"/>
      <c r="B319" s="40"/>
      <c r="C319" s="228" t="s">
        <v>478</v>
      </c>
      <c r="D319" s="228" t="s">
        <v>196</v>
      </c>
      <c r="E319" s="229" t="s">
        <v>479</v>
      </c>
      <c r="F319" s="230" t="s">
        <v>480</v>
      </c>
      <c r="G319" s="231" t="s">
        <v>268</v>
      </c>
      <c r="H319" s="232">
        <v>11</v>
      </c>
      <c r="I319" s="233"/>
      <c r="J319" s="234">
        <f>ROUND(I319*H319,2)</f>
        <v>0</v>
      </c>
      <c r="K319" s="230" t="s">
        <v>200</v>
      </c>
      <c r="L319" s="45"/>
      <c r="M319" s="235" t="s">
        <v>1</v>
      </c>
      <c r="N319" s="236" t="s">
        <v>40</v>
      </c>
      <c r="O319" s="92"/>
      <c r="P319" s="237">
        <f>O319*H319</f>
        <v>0</v>
      </c>
      <c r="Q319" s="237">
        <v>0</v>
      </c>
      <c r="R319" s="237">
        <f>Q319*H319</f>
        <v>0</v>
      </c>
      <c r="S319" s="237">
        <v>0</v>
      </c>
      <c r="T319" s="23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9" t="s">
        <v>301</v>
      </c>
      <c r="AT319" s="239" t="s">
        <v>196</v>
      </c>
      <c r="AU319" s="239" t="s">
        <v>84</v>
      </c>
      <c r="AY319" s="18" t="s">
        <v>193</v>
      </c>
      <c r="BE319" s="240">
        <f>IF(N319="základní",J319,0)</f>
        <v>0</v>
      </c>
      <c r="BF319" s="240">
        <f>IF(N319="snížená",J319,0)</f>
        <v>0</v>
      </c>
      <c r="BG319" s="240">
        <f>IF(N319="zákl. přenesená",J319,0)</f>
        <v>0</v>
      </c>
      <c r="BH319" s="240">
        <f>IF(N319="sníž. přenesená",J319,0)</f>
        <v>0</v>
      </c>
      <c r="BI319" s="240">
        <f>IF(N319="nulová",J319,0)</f>
        <v>0</v>
      </c>
      <c r="BJ319" s="18" t="s">
        <v>82</v>
      </c>
      <c r="BK319" s="240">
        <f>ROUND(I319*H319,2)</f>
        <v>0</v>
      </c>
      <c r="BL319" s="18" t="s">
        <v>301</v>
      </c>
      <c r="BM319" s="239" t="s">
        <v>481</v>
      </c>
    </row>
    <row r="320" s="2" customFormat="1">
      <c r="A320" s="39"/>
      <c r="B320" s="40"/>
      <c r="C320" s="41"/>
      <c r="D320" s="241" t="s">
        <v>203</v>
      </c>
      <c r="E320" s="41"/>
      <c r="F320" s="242" t="s">
        <v>482</v>
      </c>
      <c r="G320" s="41"/>
      <c r="H320" s="41"/>
      <c r="I320" s="243"/>
      <c r="J320" s="41"/>
      <c r="K320" s="41"/>
      <c r="L320" s="45"/>
      <c r="M320" s="244"/>
      <c r="N320" s="245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203</v>
      </c>
      <c r="AU320" s="18" t="s">
        <v>84</v>
      </c>
    </row>
    <row r="321" s="2" customFormat="1">
      <c r="A321" s="39"/>
      <c r="B321" s="40"/>
      <c r="C321" s="41"/>
      <c r="D321" s="246" t="s">
        <v>205</v>
      </c>
      <c r="E321" s="41"/>
      <c r="F321" s="247" t="s">
        <v>483</v>
      </c>
      <c r="G321" s="41"/>
      <c r="H321" s="41"/>
      <c r="I321" s="243"/>
      <c r="J321" s="41"/>
      <c r="K321" s="41"/>
      <c r="L321" s="45"/>
      <c r="M321" s="244"/>
      <c r="N321" s="245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205</v>
      </c>
      <c r="AU321" s="18" t="s">
        <v>84</v>
      </c>
    </row>
    <row r="322" s="13" customFormat="1">
      <c r="A322" s="13"/>
      <c r="B322" s="248"/>
      <c r="C322" s="249"/>
      <c r="D322" s="241" t="s">
        <v>207</v>
      </c>
      <c r="E322" s="250" t="s">
        <v>1</v>
      </c>
      <c r="F322" s="251" t="s">
        <v>484</v>
      </c>
      <c r="G322" s="249"/>
      <c r="H322" s="252">
        <v>11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207</v>
      </c>
      <c r="AU322" s="258" t="s">
        <v>84</v>
      </c>
      <c r="AV322" s="13" t="s">
        <v>84</v>
      </c>
      <c r="AW322" s="13" t="s">
        <v>31</v>
      </c>
      <c r="AX322" s="13" t="s">
        <v>82</v>
      </c>
      <c r="AY322" s="258" t="s">
        <v>193</v>
      </c>
    </row>
    <row r="323" s="2" customFormat="1" ht="19.8" customHeight="1">
      <c r="A323" s="39"/>
      <c r="B323" s="40"/>
      <c r="C323" s="270" t="s">
        <v>485</v>
      </c>
      <c r="D323" s="270" t="s">
        <v>274</v>
      </c>
      <c r="E323" s="271" t="s">
        <v>486</v>
      </c>
      <c r="F323" s="272" t="s">
        <v>487</v>
      </c>
      <c r="G323" s="273" t="s">
        <v>268</v>
      </c>
      <c r="H323" s="274">
        <v>11</v>
      </c>
      <c r="I323" s="275"/>
      <c r="J323" s="276">
        <f>ROUND(I323*H323,2)</f>
        <v>0</v>
      </c>
      <c r="K323" s="272" t="s">
        <v>200</v>
      </c>
      <c r="L323" s="277"/>
      <c r="M323" s="278" t="s">
        <v>1</v>
      </c>
      <c r="N323" s="279" t="s">
        <v>40</v>
      </c>
      <c r="O323" s="92"/>
      <c r="P323" s="237">
        <f>O323*H323</f>
        <v>0</v>
      </c>
      <c r="Q323" s="237">
        <v>0.00050000000000000001</v>
      </c>
      <c r="R323" s="237">
        <f>Q323*H323</f>
        <v>0.0054999999999999997</v>
      </c>
      <c r="S323" s="237">
        <v>0</v>
      </c>
      <c r="T323" s="23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9" t="s">
        <v>448</v>
      </c>
      <c r="AT323" s="239" t="s">
        <v>274</v>
      </c>
      <c r="AU323" s="239" t="s">
        <v>84</v>
      </c>
      <c r="AY323" s="18" t="s">
        <v>193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8" t="s">
        <v>82</v>
      </c>
      <c r="BK323" s="240">
        <f>ROUND(I323*H323,2)</f>
        <v>0</v>
      </c>
      <c r="BL323" s="18" t="s">
        <v>301</v>
      </c>
      <c r="BM323" s="239" t="s">
        <v>488</v>
      </c>
    </row>
    <row r="324" s="2" customFormat="1">
      <c r="A324" s="39"/>
      <c r="B324" s="40"/>
      <c r="C324" s="41"/>
      <c r="D324" s="241" t="s">
        <v>203</v>
      </c>
      <c r="E324" s="41"/>
      <c r="F324" s="242" t="s">
        <v>487</v>
      </c>
      <c r="G324" s="41"/>
      <c r="H324" s="41"/>
      <c r="I324" s="243"/>
      <c r="J324" s="41"/>
      <c r="K324" s="41"/>
      <c r="L324" s="45"/>
      <c r="M324" s="244"/>
      <c r="N324" s="245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203</v>
      </c>
      <c r="AU324" s="18" t="s">
        <v>84</v>
      </c>
    </row>
    <row r="325" s="2" customFormat="1">
      <c r="A325" s="39"/>
      <c r="B325" s="40"/>
      <c r="C325" s="41"/>
      <c r="D325" s="241" t="s">
        <v>305</v>
      </c>
      <c r="E325" s="41"/>
      <c r="F325" s="280" t="s">
        <v>489</v>
      </c>
      <c r="G325" s="41"/>
      <c r="H325" s="41"/>
      <c r="I325" s="243"/>
      <c r="J325" s="41"/>
      <c r="K325" s="41"/>
      <c r="L325" s="45"/>
      <c r="M325" s="244"/>
      <c r="N325" s="245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305</v>
      </c>
      <c r="AU325" s="18" t="s">
        <v>84</v>
      </c>
    </row>
    <row r="326" s="13" customFormat="1">
      <c r="A326" s="13"/>
      <c r="B326" s="248"/>
      <c r="C326" s="249"/>
      <c r="D326" s="241" t="s">
        <v>207</v>
      </c>
      <c r="E326" s="250" t="s">
        <v>1</v>
      </c>
      <c r="F326" s="251" t="s">
        <v>490</v>
      </c>
      <c r="G326" s="249"/>
      <c r="H326" s="252">
        <v>11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8" t="s">
        <v>207</v>
      </c>
      <c r="AU326" s="258" t="s">
        <v>84</v>
      </c>
      <c r="AV326" s="13" t="s">
        <v>84</v>
      </c>
      <c r="AW326" s="13" t="s">
        <v>31</v>
      </c>
      <c r="AX326" s="13" t="s">
        <v>82</v>
      </c>
      <c r="AY326" s="258" t="s">
        <v>193</v>
      </c>
    </row>
    <row r="327" s="2" customFormat="1" ht="14.4" customHeight="1">
      <c r="A327" s="39"/>
      <c r="B327" s="40"/>
      <c r="C327" s="228" t="s">
        <v>491</v>
      </c>
      <c r="D327" s="228" t="s">
        <v>196</v>
      </c>
      <c r="E327" s="229" t="s">
        <v>492</v>
      </c>
      <c r="F327" s="230" t="s">
        <v>493</v>
      </c>
      <c r="G327" s="231" t="s">
        <v>268</v>
      </c>
      <c r="H327" s="232">
        <v>5</v>
      </c>
      <c r="I327" s="233"/>
      <c r="J327" s="234">
        <f>ROUND(I327*H327,2)</f>
        <v>0</v>
      </c>
      <c r="K327" s="230" t="s">
        <v>200</v>
      </c>
      <c r="L327" s="45"/>
      <c r="M327" s="235" t="s">
        <v>1</v>
      </c>
      <c r="N327" s="236" t="s">
        <v>40</v>
      </c>
      <c r="O327" s="92"/>
      <c r="P327" s="237">
        <f>O327*H327</f>
        <v>0</v>
      </c>
      <c r="Q327" s="237">
        <v>0</v>
      </c>
      <c r="R327" s="237">
        <f>Q327*H327</f>
        <v>0</v>
      </c>
      <c r="S327" s="237">
        <v>0</v>
      </c>
      <c r="T327" s="23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9" t="s">
        <v>301</v>
      </c>
      <c r="AT327" s="239" t="s">
        <v>196</v>
      </c>
      <c r="AU327" s="239" t="s">
        <v>84</v>
      </c>
      <c r="AY327" s="18" t="s">
        <v>193</v>
      </c>
      <c r="BE327" s="240">
        <f>IF(N327="základní",J327,0)</f>
        <v>0</v>
      </c>
      <c r="BF327" s="240">
        <f>IF(N327="snížená",J327,0)</f>
        <v>0</v>
      </c>
      <c r="BG327" s="240">
        <f>IF(N327="zákl. přenesená",J327,0)</f>
        <v>0</v>
      </c>
      <c r="BH327" s="240">
        <f>IF(N327="sníž. přenesená",J327,0)</f>
        <v>0</v>
      </c>
      <c r="BI327" s="240">
        <f>IF(N327="nulová",J327,0)</f>
        <v>0</v>
      </c>
      <c r="BJ327" s="18" t="s">
        <v>82</v>
      </c>
      <c r="BK327" s="240">
        <f>ROUND(I327*H327,2)</f>
        <v>0</v>
      </c>
      <c r="BL327" s="18" t="s">
        <v>301</v>
      </c>
      <c r="BM327" s="239" t="s">
        <v>494</v>
      </c>
    </row>
    <row r="328" s="2" customFormat="1">
      <c r="A328" s="39"/>
      <c r="B328" s="40"/>
      <c r="C328" s="41"/>
      <c r="D328" s="241" t="s">
        <v>203</v>
      </c>
      <c r="E328" s="41"/>
      <c r="F328" s="242" t="s">
        <v>495</v>
      </c>
      <c r="G328" s="41"/>
      <c r="H328" s="41"/>
      <c r="I328" s="243"/>
      <c r="J328" s="41"/>
      <c r="K328" s="41"/>
      <c r="L328" s="45"/>
      <c r="M328" s="244"/>
      <c r="N328" s="245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203</v>
      </c>
      <c r="AU328" s="18" t="s">
        <v>84</v>
      </c>
    </row>
    <row r="329" s="2" customFormat="1">
      <c r="A329" s="39"/>
      <c r="B329" s="40"/>
      <c r="C329" s="41"/>
      <c r="D329" s="246" t="s">
        <v>205</v>
      </c>
      <c r="E329" s="41"/>
      <c r="F329" s="247" t="s">
        <v>496</v>
      </c>
      <c r="G329" s="41"/>
      <c r="H329" s="41"/>
      <c r="I329" s="243"/>
      <c r="J329" s="41"/>
      <c r="K329" s="41"/>
      <c r="L329" s="45"/>
      <c r="M329" s="244"/>
      <c r="N329" s="245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205</v>
      </c>
      <c r="AU329" s="18" t="s">
        <v>84</v>
      </c>
    </row>
    <row r="330" s="2" customFormat="1">
      <c r="A330" s="39"/>
      <c r="B330" s="40"/>
      <c r="C330" s="41"/>
      <c r="D330" s="241" t="s">
        <v>305</v>
      </c>
      <c r="E330" s="41"/>
      <c r="F330" s="280" t="s">
        <v>497</v>
      </c>
      <c r="G330" s="41"/>
      <c r="H330" s="41"/>
      <c r="I330" s="243"/>
      <c r="J330" s="41"/>
      <c r="K330" s="41"/>
      <c r="L330" s="45"/>
      <c r="M330" s="244"/>
      <c r="N330" s="245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305</v>
      </c>
      <c r="AU330" s="18" t="s">
        <v>84</v>
      </c>
    </row>
    <row r="331" s="13" customFormat="1">
      <c r="A331" s="13"/>
      <c r="B331" s="248"/>
      <c r="C331" s="249"/>
      <c r="D331" s="241" t="s">
        <v>207</v>
      </c>
      <c r="E331" s="250" t="s">
        <v>1</v>
      </c>
      <c r="F331" s="251" t="s">
        <v>498</v>
      </c>
      <c r="G331" s="249"/>
      <c r="H331" s="252">
        <v>5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207</v>
      </c>
      <c r="AU331" s="258" t="s">
        <v>84</v>
      </c>
      <c r="AV331" s="13" t="s">
        <v>84</v>
      </c>
      <c r="AW331" s="13" t="s">
        <v>31</v>
      </c>
      <c r="AX331" s="13" t="s">
        <v>82</v>
      </c>
      <c r="AY331" s="258" t="s">
        <v>193</v>
      </c>
    </row>
    <row r="332" s="2" customFormat="1" ht="14.4" customHeight="1">
      <c r="A332" s="39"/>
      <c r="B332" s="40"/>
      <c r="C332" s="270" t="s">
        <v>499</v>
      </c>
      <c r="D332" s="270" t="s">
        <v>274</v>
      </c>
      <c r="E332" s="271" t="s">
        <v>500</v>
      </c>
      <c r="F332" s="272" t="s">
        <v>501</v>
      </c>
      <c r="G332" s="273" t="s">
        <v>268</v>
      </c>
      <c r="H332" s="274">
        <v>5</v>
      </c>
      <c r="I332" s="275"/>
      <c r="J332" s="276">
        <f>ROUND(I332*H332,2)</f>
        <v>0</v>
      </c>
      <c r="K332" s="272" t="s">
        <v>1</v>
      </c>
      <c r="L332" s="277"/>
      <c r="M332" s="278" t="s">
        <v>1</v>
      </c>
      <c r="N332" s="279" t="s">
        <v>40</v>
      </c>
      <c r="O332" s="92"/>
      <c r="P332" s="237">
        <f>O332*H332</f>
        <v>0</v>
      </c>
      <c r="Q332" s="237">
        <v>0.00050000000000000001</v>
      </c>
      <c r="R332" s="237">
        <f>Q332*H332</f>
        <v>0.0025000000000000001</v>
      </c>
      <c r="S332" s="237">
        <v>0</v>
      </c>
      <c r="T332" s="23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9" t="s">
        <v>448</v>
      </c>
      <c r="AT332" s="239" t="s">
        <v>274</v>
      </c>
      <c r="AU332" s="239" t="s">
        <v>84</v>
      </c>
      <c r="AY332" s="18" t="s">
        <v>193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8" t="s">
        <v>82</v>
      </c>
      <c r="BK332" s="240">
        <f>ROUND(I332*H332,2)</f>
        <v>0</v>
      </c>
      <c r="BL332" s="18" t="s">
        <v>301</v>
      </c>
      <c r="BM332" s="239" t="s">
        <v>502</v>
      </c>
    </row>
    <row r="333" s="2" customFormat="1">
      <c r="A333" s="39"/>
      <c r="B333" s="40"/>
      <c r="C333" s="41"/>
      <c r="D333" s="241" t="s">
        <v>203</v>
      </c>
      <c r="E333" s="41"/>
      <c r="F333" s="242" t="s">
        <v>503</v>
      </c>
      <c r="G333" s="41"/>
      <c r="H333" s="41"/>
      <c r="I333" s="243"/>
      <c r="J333" s="41"/>
      <c r="K333" s="41"/>
      <c r="L333" s="45"/>
      <c r="M333" s="244"/>
      <c r="N333" s="245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203</v>
      </c>
      <c r="AU333" s="18" t="s">
        <v>84</v>
      </c>
    </row>
    <row r="334" s="2" customFormat="1">
      <c r="A334" s="39"/>
      <c r="B334" s="40"/>
      <c r="C334" s="41"/>
      <c r="D334" s="241" t="s">
        <v>305</v>
      </c>
      <c r="E334" s="41"/>
      <c r="F334" s="280" t="s">
        <v>504</v>
      </c>
      <c r="G334" s="41"/>
      <c r="H334" s="41"/>
      <c r="I334" s="243"/>
      <c r="J334" s="41"/>
      <c r="K334" s="41"/>
      <c r="L334" s="45"/>
      <c r="M334" s="244"/>
      <c r="N334" s="245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305</v>
      </c>
      <c r="AU334" s="18" t="s">
        <v>84</v>
      </c>
    </row>
    <row r="335" s="2" customFormat="1" ht="14.4" customHeight="1">
      <c r="A335" s="39"/>
      <c r="B335" s="40"/>
      <c r="C335" s="228" t="s">
        <v>505</v>
      </c>
      <c r="D335" s="228" t="s">
        <v>196</v>
      </c>
      <c r="E335" s="229" t="s">
        <v>506</v>
      </c>
      <c r="F335" s="230" t="s">
        <v>507</v>
      </c>
      <c r="G335" s="231" t="s">
        <v>268</v>
      </c>
      <c r="H335" s="232">
        <v>36</v>
      </c>
      <c r="I335" s="233"/>
      <c r="J335" s="234">
        <f>ROUND(I335*H335,2)</f>
        <v>0</v>
      </c>
      <c r="K335" s="230" t="s">
        <v>200</v>
      </c>
      <c r="L335" s="45"/>
      <c r="M335" s="235" t="s">
        <v>1</v>
      </c>
      <c r="N335" s="236" t="s">
        <v>40</v>
      </c>
      <c r="O335" s="92"/>
      <c r="P335" s="237">
        <f>O335*H335</f>
        <v>0</v>
      </c>
      <c r="Q335" s="237">
        <v>0</v>
      </c>
      <c r="R335" s="237">
        <f>Q335*H335</f>
        <v>0</v>
      </c>
      <c r="S335" s="237">
        <v>0</v>
      </c>
      <c r="T335" s="23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9" t="s">
        <v>301</v>
      </c>
      <c r="AT335" s="239" t="s">
        <v>196</v>
      </c>
      <c r="AU335" s="239" t="s">
        <v>84</v>
      </c>
      <c r="AY335" s="18" t="s">
        <v>193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8" t="s">
        <v>82</v>
      </c>
      <c r="BK335" s="240">
        <f>ROUND(I335*H335,2)</f>
        <v>0</v>
      </c>
      <c r="BL335" s="18" t="s">
        <v>301</v>
      </c>
      <c r="BM335" s="239" t="s">
        <v>508</v>
      </c>
    </row>
    <row r="336" s="2" customFormat="1">
      <c r="A336" s="39"/>
      <c r="B336" s="40"/>
      <c r="C336" s="41"/>
      <c r="D336" s="241" t="s">
        <v>203</v>
      </c>
      <c r="E336" s="41"/>
      <c r="F336" s="242" t="s">
        <v>509</v>
      </c>
      <c r="G336" s="41"/>
      <c r="H336" s="41"/>
      <c r="I336" s="243"/>
      <c r="J336" s="41"/>
      <c r="K336" s="41"/>
      <c r="L336" s="45"/>
      <c r="M336" s="244"/>
      <c r="N336" s="24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203</v>
      </c>
      <c r="AU336" s="18" t="s">
        <v>84</v>
      </c>
    </row>
    <row r="337" s="2" customFormat="1">
      <c r="A337" s="39"/>
      <c r="B337" s="40"/>
      <c r="C337" s="41"/>
      <c r="D337" s="246" t="s">
        <v>205</v>
      </c>
      <c r="E337" s="41"/>
      <c r="F337" s="247" t="s">
        <v>510</v>
      </c>
      <c r="G337" s="41"/>
      <c r="H337" s="41"/>
      <c r="I337" s="243"/>
      <c r="J337" s="41"/>
      <c r="K337" s="41"/>
      <c r="L337" s="45"/>
      <c r="M337" s="244"/>
      <c r="N337" s="245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205</v>
      </c>
      <c r="AU337" s="18" t="s">
        <v>84</v>
      </c>
    </row>
    <row r="338" s="13" customFormat="1">
      <c r="A338" s="13"/>
      <c r="B338" s="248"/>
      <c r="C338" s="249"/>
      <c r="D338" s="241" t="s">
        <v>207</v>
      </c>
      <c r="E338" s="250" t="s">
        <v>1</v>
      </c>
      <c r="F338" s="251" t="s">
        <v>511</v>
      </c>
      <c r="G338" s="249"/>
      <c r="H338" s="252">
        <v>36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8" t="s">
        <v>207</v>
      </c>
      <c r="AU338" s="258" t="s">
        <v>84</v>
      </c>
      <c r="AV338" s="13" t="s">
        <v>84</v>
      </c>
      <c r="AW338" s="13" t="s">
        <v>31</v>
      </c>
      <c r="AX338" s="13" t="s">
        <v>82</v>
      </c>
      <c r="AY338" s="258" t="s">
        <v>193</v>
      </c>
    </row>
    <row r="339" s="2" customFormat="1" ht="14.4" customHeight="1">
      <c r="A339" s="39"/>
      <c r="B339" s="40"/>
      <c r="C339" s="270" t="s">
        <v>512</v>
      </c>
      <c r="D339" s="270" t="s">
        <v>274</v>
      </c>
      <c r="E339" s="271" t="s">
        <v>513</v>
      </c>
      <c r="F339" s="272" t="s">
        <v>514</v>
      </c>
      <c r="G339" s="273" t="s">
        <v>268</v>
      </c>
      <c r="H339" s="274">
        <v>36</v>
      </c>
      <c r="I339" s="275"/>
      <c r="J339" s="276">
        <f>ROUND(I339*H339,2)</f>
        <v>0</v>
      </c>
      <c r="K339" s="272" t="s">
        <v>1</v>
      </c>
      <c r="L339" s="277"/>
      <c r="M339" s="278" t="s">
        <v>1</v>
      </c>
      <c r="N339" s="279" t="s">
        <v>40</v>
      </c>
      <c r="O339" s="92"/>
      <c r="P339" s="237">
        <f>O339*H339</f>
        <v>0</v>
      </c>
      <c r="Q339" s="237">
        <v>0.00012</v>
      </c>
      <c r="R339" s="237">
        <f>Q339*H339</f>
        <v>0.0043200000000000001</v>
      </c>
      <c r="S339" s="237">
        <v>0</v>
      </c>
      <c r="T339" s="23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9" t="s">
        <v>448</v>
      </c>
      <c r="AT339" s="239" t="s">
        <v>274</v>
      </c>
      <c r="AU339" s="239" t="s">
        <v>84</v>
      </c>
      <c r="AY339" s="18" t="s">
        <v>193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8" t="s">
        <v>82</v>
      </c>
      <c r="BK339" s="240">
        <f>ROUND(I339*H339,2)</f>
        <v>0</v>
      </c>
      <c r="BL339" s="18" t="s">
        <v>301</v>
      </c>
      <c r="BM339" s="239" t="s">
        <v>515</v>
      </c>
    </row>
    <row r="340" s="2" customFormat="1">
      <c r="A340" s="39"/>
      <c r="B340" s="40"/>
      <c r="C340" s="41"/>
      <c r="D340" s="241" t="s">
        <v>203</v>
      </c>
      <c r="E340" s="41"/>
      <c r="F340" s="242" t="s">
        <v>514</v>
      </c>
      <c r="G340" s="41"/>
      <c r="H340" s="41"/>
      <c r="I340" s="243"/>
      <c r="J340" s="41"/>
      <c r="K340" s="41"/>
      <c r="L340" s="45"/>
      <c r="M340" s="244"/>
      <c r="N340" s="245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203</v>
      </c>
      <c r="AU340" s="18" t="s">
        <v>84</v>
      </c>
    </row>
    <row r="341" s="2" customFormat="1">
      <c r="A341" s="39"/>
      <c r="B341" s="40"/>
      <c r="C341" s="41"/>
      <c r="D341" s="241" t="s">
        <v>305</v>
      </c>
      <c r="E341" s="41"/>
      <c r="F341" s="280" t="s">
        <v>516</v>
      </c>
      <c r="G341" s="41"/>
      <c r="H341" s="41"/>
      <c r="I341" s="243"/>
      <c r="J341" s="41"/>
      <c r="K341" s="41"/>
      <c r="L341" s="45"/>
      <c r="M341" s="244"/>
      <c r="N341" s="245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305</v>
      </c>
      <c r="AU341" s="18" t="s">
        <v>84</v>
      </c>
    </row>
    <row r="342" s="13" customFormat="1">
      <c r="A342" s="13"/>
      <c r="B342" s="248"/>
      <c r="C342" s="249"/>
      <c r="D342" s="241" t="s">
        <v>207</v>
      </c>
      <c r="E342" s="250" t="s">
        <v>1</v>
      </c>
      <c r="F342" s="251" t="s">
        <v>517</v>
      </c>
      <c r="G342" s="249"/>
      <c r="H342" s="252">
        <v>36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8" t="s">
        <v>207</v>
      </c>
      <c r="AU342" s="258" t="s">
        <v>84</v>
      </c>
      <c r="AV342" s="13" t="s">
        <v>84</v>
      </c>
      <c r="AW342" s="13" t="s">
        <v>31</v>
      </c>
      <c r="AX342" s="13" t="s">
        <v>82</v>
      </c>
      <c r="AY342" s="258" t="s">
        <v>193</v>
      </c>
    </row>
    <row r="343" s="2" customFormat="1" ht="14.4" customHeight="1">
      <c r="A343" s="39"/>
      <c r="B343" s="40"/>
      <c r="C343" s="228" t="s">
        <v>518</v>
      </c>
      <c r="D343" s="228" t="s">
        <v>196</v>
      </c>
      <c r="E343" s="229" t="s">
        <v>519</v>
      </c>
      <c r="F343" s="230" t="s">
        <v>520</v>
      </c>
      <c r="G343" s="231" t="s">
        <v>268</v>
      </c>
      <c r="H343" s="232">
        <v>6</v>
      </c>
      <c r="I343" s="233"/>
      <c r="J343" s="234">
        <f>ROUND(I343*H343,2)</f>
        <v>0</v>
      </c>
      <c r="K343" s="230" t="s">
        <v>1</v>
      </c>
      <c r="L343" s="45"/>
      <c r="M343" s="235" t="s">
        <v>1</v>
      </c>
      <c r="N343" s="236" t="s">
        <v>40</v>
      </c>
      <c r="O343" s="92"/>
      <c r="P343" s="237">
        <f>O343*H343</f>
        <v>0</v>
      </c>
      <c r="Q343" s="237">
        <v>0.00080000000000000004</v>
      </c>
      <c r="R343" s="237">
        <f>Q343*H343</f>
        <v>0.0048000000000000004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301</v>
      </c>
      <c r="AT343" s="239" t="s">
        <v>196</v>
      </c>
      <c r="AU343" s="239" t="s">
        <v>84</v>
      </c>
      <c r="AY343" s="18" t="s">
        <v>193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82</v>
      </c>
      <c r="BK343" s="240">
        <f>ROUND(I343*H343,2)</f>
        <v>0</v>
      </c>
      <c r="BL343" s="18" t="s">
        <v>301</v>
      </c>
      <c r="BM343" s="239" t="s">
        <v>521</v>
      </c>
    </row>
    <row r="344" s="2" customFormat="1">
      <c r="A344" s="39"/>
      <c r="B344" s="40"/>
      <c r="C344" s="41"/>
      <c r="D344" s="241" t="s">
        <v>203</v>
      </c>
      <c r="E344" s="41"/>
      <c r="F344" s="242" t="s">
        <v>522</v>
      </c>
      <c r="G344" s="41"/>
      <c r="H344" s="41"/>
      <c r="I344" s="243"/>
      <c r="J344" s="41"/>
      <c r="K344" s="41"/>
      <c r="L344" s="45"/>
      <c r="M344" s="244"/>
      <c r="N344" s="245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203</v>
      </c>
      <c r="AU344" s="18" t="s">
        <v>84</v>
      </c>
    </row>
    <row r="345" s="2" customFormat="1">
      <c r="A345" s="39"/>
      <c r="B345" s="40"/>
      <c r="C345" s="41"/>
      <c r="D345" s="241" t="s">
        <v>305</v>
      </c>
      <c r="E345" s="41"/>
      <c r="F345" s="280" t="s">
        <v>523</v>
      </c>
      <c r="G345" s="41"/>
      <c r="H345" s="41"/>
      <c r="I345" s="243"/>
      <c r="J345" s="41"/>
      <c r="K345" s="41"/>
      <c r="L345" s="45"/>
      <c r="M345" s="244"/>
      <c r="N345" s="245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305</v>
      </c>
      <c r="AU345" s="18" t="s">
        <v>84</v>
      </c>
    </row>
    <row r="346" s="13" customFormat="1">
      <c r="A346" s="13"/>
      <c r="B346" s="248"/>
      <c r="C346" s="249"/>
      <c r="D346" s="241" t="s">
        <v>207</v>
      </c>
      <c r="E346" s="250" t="s">
        <v>1</v>
      </c>
      <c r="F346" s="251" t="s">
        <v>524</v>
      </c>
      <c r="G346" s="249"/>
      <c r="H346" s="252">
        <v>6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207</v>
      </c>
      <c r="AU346" s="258" t="s">
        <v>84</v>
      </c>
      <c r="AV346" s="13" t="s">
        <v>84</v>
      </c>
      <c r="AW346" s="13" t="s">
        <v>31</v>
      </c>
      <c r="AX346" s="13" t="s">
        <v>82</v>
      </c>
      <c r="AY346" s="258" t="s">
        <v>193</v>
      </c>
    </row>
    <row r="347" s="2" customFormat="1" ht="14.4" customHeight="1">
      <c r="A347" s="39"/>
      <c r="B347" s="40"/>
      <c r="C347" s="228" t="s">
        <v>525</v>
      </c>
      <c r="D347" s="228" t="s">
        <v>196</v>
      </c>
      <c r="E347" s="229" t="s">
        <v>526</v>
      </c>
      <c r="F347" s="230" t="s">
        <v>527</v>
      </c>
      <c r="G347" s="231" t="s">
        <v>268</v>
      </c>
      <c r="H347" s="232">
        <v>35</v>
      </c>
      <c r="I347" s="233"/>
      <c r="J347" s="234">
        <f>ROUND(I347*H347,2)</f>
        <v>0</v>
      </c>
      <c r="K347" s="230" t="s">
        <v>200</v>
      </c>
      <c r="L347" s="45"/>
      <c r="M347" s="235" t="s">
        <v>1</v>
      </c>
      <c r="N347" s="236" t="s">
        <v>40</v>
      </c>
      <c r="O347" s="92"/>
      <c r="P347" s="237">
        <f>O347*H347</f>
        <v>0</v>
      </c>
      <c r="Q347" s="237">
        <v>0</v>
      </c>
      <c r="R347" s="237">
        <f>Q347*H347</f>
        <v>0</v>
      </c>
      <c r="S347" s="237">
        <v>0</v>
      </c>
      <c r="T347" s="23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9" t="s">
        <v>301</v>
      </c>
      <c r="AT347" s="239" t="s">
        <v>196</v>
      </c>
      <c r="AU347" s="239" t="s">
        <v>84</v>
      </c>
      <c r="AY347" s="18" t="s">
        <v>193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8" t="s">
        <v>82</v>
      </c>
      <c r="BK347" s="240">
        <f>ROUND(I347*H347,2)</f>
        <v>0</v>
      </c>
      <c r="BL347" s="18" t="s">
        <v>301</v>
      </c>
      <c r="BM347" s="239" t="s">
        <v>528</v>
      </c>
    </row>
    <row r="348" s="2" customFormat="1">
      <c r="A348" s="39"/>
      <c r="B348" s="40"/>
      <c r="C348" s="41"/>
      <c r="D348" s="241" t="s">
        <v>203</v>
      </c>
      <c r="E348" s="41"/>
      <c r="F348" s="242" t="s">
        <v>529</v>
      </c>
      <c r="G348" s="41"/>
      <c r="H348" s="41"/>
      <c r="I348" s="243"/>
      <c r="J348" s="41"/>
      <c r="K348" s="41"/>
      <c r="L348" s="45"/>
      <c r="M348" s="244"/>
      <c r="N348" s="245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203</v>
      </c>
      <c r="AU348" s="18" t="s">
        <v>84</v>
      </c>
    </row>
    <row r="349" s="2" customFormat="1">
      <c r="A349" s="39"/>
      <c r="B349" s="40"/>
      <c r="C349" s="41"/>
      <c r="D349" s="246" t="s">
        <v>205</v>
      </c>
      <c r="E349" s="41"/>
      <c r="F349" s="247" t="s">
        <v>530</v>
      </c>
      <c r="G349" s="41"/>
      <c r="H349" s="41"/>
      <c r="I349" s="243"/>
      <c r="J349" s="41"/>
      <c r="K349" s="41"/>
      <c r="L349" s="45"/>
      <c r="M349" s="244"/>
      <c r="N349" s="245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205</v>
      </c>
      <c r="AU349" s="18" t="s">
        <v>84</v>
      </c>
    </row>
    <row r="350" s="13" customFormat="1">
      <c r="A350" s="13"/>
      <c r="B350" s="248"/>
      <c r="C350" s="249"/>
      <c r="D350" s="241" t="s">
        <v>207</v>
      </c>
      <c r="E350" s="250" t="s">
        <v>1</v>
      </c>
      <c r="F350" s="251" t="s">
        <v>531</v>
      </c>
      <c r="G350" s="249"/>
      <c r="H350" s="252">
        <v>35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8" t="s">
        <v>207</v>
      </c>
      <c r="AU350" s="258" t="s">
        <v>84</v>
      </c>
      <c r="AV350" s="13" t="s">
        <v>84</v>
      </c>
      <c r="AW350" s="13" t="s">
        <v>31</v>
      </c>
      <c r="AX350" s="13" t="s">
        <v>82</v>
      </c>
      <c r="AY350" s="258" t="s">
        <v>193</v>
      </c>
    </row>
    <row r="351" s="2" customFormat="1" ht="22.2" customHeight="1">
      <c r="A351" s="39"/>
      <c r="B351" s="40"/>
      <c r="C351" s="270" t="s">
        <v>532</v>
      </c>
      <c r="D351" s="270" t="s">
        <v>274</v>
      </c>
      <c r="E351" s="271" t="s">
        <v>533</v>
      </c>
      <c r="F351" s="272" t="s">
        <v>534</v>
      </c>
      <c r="G351" s="273" t="s">
        <v>268</v>
      </c>
      <c r="H351" s="274">
        <v>35</v>
      </c>
      <c r="I351" s="275"/>
      <c r="J351" s="276">
        <f>ROUND(I351*H351,2)</f>
        <v>0</v>
      </c>
      <c r="K351" s="272" t="s">
        <v>200</v>
      </c>
      <c r="L351" s="277"/>
      <c r="M351" s="278" t="s">
        <v>1</v>
      </c>
      <c r="N351" s="279" t="s">
        <v>40</v>
      </c>
      <c r="O351" s="92"/>
      <c r="P351" s="237">
        <f>O351*H351</f>
        <v>0</v>
      </c>
      <c r="Q351" s="237">
        <v>0.0012999999999999999</v>
      </c>
      <c r="R351" s="237">
        <f>Q351*H351</f>
        <v>0.045499999999999999</v>
      </c>
      <c r="S351" s="237">
        <v>0</v>
      </c>
      <c r="T351" s="23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9" t="s">
        <v>448</v>
      </c>
      <c r="AT351" s="239" t="s">
        <v>274</v>
      </c>
      <c r="AU351" s="239" t="s">
        <v>84</v>
      </c>
      <c r="AY351" s="18" t="s">
        <v>193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8" t="s">
        <v>82</v>
      </c>
      <c r="BK351" s="240">
        <f>ROUND(I351*H351,2)</f>
        <v>0</v>
      </c>
      <c r="BL351" s="18" t="s">
        <v>301</v>
      </c>
      <c r="BM351" s="239" t="s">
        <v>535</v>
      </c>
    </row>
    <row r="352" s="2" customFormat="1">
      <c r="A352" s="39"/>
      <c r="B352" s="40"/>
      <c r="C352" s="41"/>
      <c r="D352" s="241" t="s">
        <v>203</v>
      </c>
      <c r="E352" s="41"/>
      <c r="F352" s="242" t="s">
        <v>534</v>
      </c>
      <c r="G352" s="41"/>
      <c r="H352" s="41"/>
      <c r="I352" s="243"/>
      <c r="J352" s="41"/>
      <c r="K352" s="41"/>
      <c r="L352" s="45"/>
      <c r="M352" s="244"/>
      <c r="N352" s="245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203</v>
      </c>
      <c r="AU352" s="18" t="s">
        <v>84</v>
      </c>
    </row>
    <row r="353" s="2" customFormat="1">
      <c r="A353" s="39"/>
      <c r="B353" s="40"/>
      <c r="C353" s="41"/>
      <c r="D353" s="241" t="s">
        <v>305</v>
      </c>
      <c r="E353" s="41"/>
      <c r="F353" s="280" t="s">
        <v>536</v>
      </c>
      <c r="G353" s="41"/>
      <c r="H353" s="41"/>
      <c r="I353" s="243"/>
      <c r="J353" s="41"/>
      <c r="K353" s="41"/>
      <c r="L353" s="45"/>
      <c r="M353" s="244"/>
      <c r="N353" s="245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305</v>
      </c>
      <c r="AU353" s="18" t="s">
        <v>84</v>
      </c>
    </row>
    <row r="354" s="13" customFormat="1">
      <c r="A354" s="13"/>
      <c r="B354" s="248"/>
      <c r="C354" s="249"/>
      <c r="D354" s="241" t="s">
        <v>207</v>
      </c>
      <c r="E354" s="250" t="s">
        <v>1</v>
      </c>
      <c r="F354" s="251" t="s">
        <v>531</v>
      </c>
      <c r="G354" s="249"/>
      <c r="H354" s="252">
        <v>35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8" t="s">
        <v>207</v>
      </c>
      <c r="AU354" s="258" t="s">
        <v>84</v>
      </c>
      <c r="AV354" s="13" t="s">
        <v>84</v>
      </c>
      <c r="AW354" s="13" t="s">
        <v>31</v>
      </c>
      <c r="AX354" s="13" t="s">
        <v>82</v>
      </c>
      <c r="AY354" s="258" t="s">
        <v>193</v>
      </c>
    </row>
    <row r="355" s="2" customFormat="1" ht="14.4" customHeight="1">
      <c r="A355" s="39"/>
      <c r="B355" s="40"/>
      <c r="C355" s="228" t="s">
        <v>537</v>
      </c>
      <c r="D355" s="228" t="s">
        <v>196</v>
      </c>
      <c r="E355" s="229" t="s">
        <v>538</v>
      </c>
      <c r="F355" s="230" t="s">
        <v>539</v>
      </c>
      <c r="G355" s="231" t="s">
        <v>268</v>
      </c>
      <c r="H355" s="232">
        <v>6</v>
      </c>
      <c r="I355" s="233"/>
      <c r="J355" s="234">
        <f>ROUND(I355*H355,2)</f>
        <v>0</v>
      </c>
      <c r="K355" s="230" t="s">
        <v>200</v>
      </c>
      <c r="L355" s="45"/>
      <c r="M355" s="235" t="s">
        <v>1</v>
      </c>
      <c r="N355" s="236" t="s">
        <v>40</v>
      </c>
      <c r="O355" s="92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9" t="s">
        <v>301</v>
      </c>
      <c r="AT355" s="239" t="s">
        <v>196</v>
      </c>
      <c r="AU355" s="239" t="s">
        <v>84</v>
      </c>
      <c r="AY355" s="18" t="s">
        <v>193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8" t="s">
        <v>82</v>
      </c>
      <c r="BK355" s="240">
        <f>ROUND(I355*H355,2)</f>
        <v>0</v>
      </c>
      <c r="BL355" s="18" t="s">
        <v>301</v>
      </c>
      <c r="BM355" s="239" t="s">
        <v>540</v>
      </c>
    </row>
    <row r="356" s="2" customFormat="1">
      <c r="A356" s="39"/>
      <c r="B356" s="40"/>
      <c r="C356" s="41"/>
      <c r="D356" s="241" t="s">
        <v>203</v>
      </c>
      <c r="E356" s="41"/>
      <c r="F356" s="242" t="s">
        <v>541</v>
      </c>
      <c r="G356" s="41"/>
      <c r="H356" s="41"/>
      <c r="I356" s="243"/>
      <c r="J356" s="41"/>
      <c r="K356" s="41"/>
      <c r="L356" s="45"/>
      <c r="M356" s="244"/>
      <c r="N356" s="245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203</v>
      </c>
      <c r="AU356" s="18" t="s">
        <v>84</v>
      </c>
    </row>
    <row r="357" s="2" customFormat="1">
      <c r="A357" s="39"/>
      <c r="B357" s="40"/>
      <c r="C357" s="41"/>
      <c r="D357" s="246" t="s">
        <v>205</v>
      </c>
      <c r="E357" s="41"/>
      <c r="F357" s="247" t="s">
        <v>542</v>
      </c>
      <c r="G357" s="41"/>
      <c r="H357" s="41"/>
      <c r="I357" s="243"/>
      <c r="J357" s="41"/>
      <c r="K357" s="41"/>
      <c r="L357" s="45"/>
      <c r="M357" s="244"/>
      <c r="N357" s="245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205</v>
      </c>
      <c r="AU357" s="18" t="s">
        <v>84</v>
      </c>
    </row>
    <row r="358" s="13" customFormat="1">
      <c r="A358" s="13"/>
      <c r="B358" s="248"/>
      <c r="C358" s="249"/>
      <c r="D358" s="241" t="s">
        <v>207</v>
      </c>
      <c r="E358" s="250" t="s">
        <v>1</v>
      </c>
      <c r="F358" s="251" t="s">
        <v>543</v>
      </c>
      <c r="G358" s="249"/>
      <c r="H358" s="252">
        <v>2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8" t="s">
        <v>207</v>
      </c>
      <c r="AU358" s="258" t="s">
        <v>84</v>
      </c>
      <c r="AV358" s="13" t="s">
        <v>84</v>
      </c>
      <c r="AW358" s="13" t="s">
        <v>31</v>
      </c>
      <c r="AX358" s="13" t="s">
        <v>75</v>
      </c>
      <c r="AY358" s="258" t="s">
        <v>193</v>
      </c>
    </row>
    <row r="359" s="13" customFormat="1">
      <c r="A359" s="13"/>
      <c r="B359" s="248"/>
      <c r="C359" s="249"/>
      <c r="D359" s="241" t="s">
        <v>207</v>
      </c>
      <c r="E359" s="250" t="s">
        <v>1</v>
      </c>
      <c r="F359" s="251" t="s">
        <v>544</v>
      </c>
      <c r="G359" s="249"/>
      <c r="H359" s="252">
        <v>4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8" t="s">
        <v>207</v>
      </c>
      <c r="AU359" s="258" t="s">
        <v>84</v>
      </c>
      <c r="AV359" s="13" t="s">
        <v>84</v>
      </c>
      <c r="AW359" s="13" t="s">
        <v>31</v>
      </c>
      <c r="AX359" s="13" t="s">
        <v>75</v>
      </c>
      <c r="AY359" s="258" t="s">
        <v>193</v>
      </c>
    </row>
    <row r="360" s="14" customFormat="1">
      <c r="A360" s="14"/>
      <c r="B360" s="259"/>
      <c r="C360" s="260"/>
      <c r="D360" s="241" t="s">
        <v>207</v>
      </c>
      <c r="E360" s="261" t="s">
        <v>1</v>
      </c>
      <c r="F360" s="262" t="s">
        <v>216</v>
      </c>
      <c r="G360" s="260"/>
      <c r="H360" s="263">
        <v>6</v>
      </c>
      <c r="I360" s="264"/>
      <c r="J360" s="260"/>
      <c r="K360" s="260"/>
      <c r="L360" s="265"/>
      <c r="M360" s="266"/>
      <c r="N360" s="267"/>
      <c r="O360" s="267"/>
      <c r="P360" s="267"/>
      <c r="Q360" s="267"/>
      <c r="R360" s="267"/>
      <c r="S360" s="267"/>
      <c r="T360" s="26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9" t="s">
        <v>207</v>
      </c>
      <c r="AU360" s="269" t="s">
        <v>84</v>
      </c>
      <c r="AV360" s="14" t="s">
        <v>201</v>
      </c>
      <c r="AW360" s="14" t="s">
        <v>31</v>
      </c>
      <c r="AX360" s="14" t="s">
        <v>82</v>
      </c>
      <c r="AY360" s="269" t="s">
        <v>193</v>
      </c>
    </row>
    <row r="361" s="2" customFormat="1" ht="14.4" customHeight="1">
      <c r="A361" s="39"/>
      <c r="B361" s="40"/>
      <c r="C361" s="270" t="s">
        <v>545</v>
      </c>
      <c r="D361" s="270" t="s">
        <v>274</v>
      </c>
      <c r="E361" s="271" t="s">
        <v>546</v>
      </c>
      <c r="F361" s="272" t="s">
        <v>547</v>
      </c>
      <c r="G361" s="273" t="s">
        <v>268</v>
      </c>
      <c r="H361" s="274">
        <v>2</v>
      </c>
      <c r="I361" s="275"/>
      <c r="J361" s="276">
        <f>ROUND(I361*H361,2)</f>
        <v>0</v>
      </c>
      <c r="K361" s="272" t="s">
        <v>200</v>
      </c>
      <c r="L361" s="277"/>
      <c r="M361" s="278" t="s">
        <v>1</v>
      </c>
      <c r="N361" s="279" t="s">
        <v>40</v>
      </c>
      <c r="O361" s="92"/>
      <c r="P361" s="237">
        <f>O361*H361</f>
        <v>0</v>
      </c>
      <c r="Q361" s="237">
        <v>0.0011999999999999999</v>
      </c>
      <c r="R361" s="237">
        <f>Q361*H361</f>
        <v>0.0023999999999999998</v>
      </c>
      <c r="S361" s="237">
        <v>0</v>
      </c>
      <c r="T361" s="23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9" t="s">
        <v>448</v>
      </c>
      <c r="AT361" s="239" t="s">
        <v>274</v>
      </c>
      <c r="AU361" s="239" t="s">
        <v>84</v>
      </c>
      <c r="AY361" s="18" t="s">
        <v>193</v>
      </c>
      <c r="BE361" s="240">
        <f>IF(N361="základní",J361,0)</f>
        <v>0</v>
      </c>
      <c r="BF361" s="240">
        <f>IF(N361="snížená",J361,0)</f>
        <v>0</v>
      </c>
      <c r="BG361" s="240">
        <f>IF(N361="zákl. přenesená",J361,0)</f>
        <v>0</v>
      </c>
      <c r="BH361" s="240">
        <f>IF(N361="sníž. přenesená",J361,0)</f>
        <v>0</v>
      </c>
      <c r="BI361" s="240">
        <f>IF(N361="nulová",J361,0)</f>
        <v>0</v>
      </c>
      <c r="BJ361" s="18" t="s">
        <v>82</v>
      </c>
      <c r="BK361" s="240">
        <f>ROUND(I361*H361,2)</f>
        <v>0</v>
      </c>
      <c r="BL361" s="18" t="s">
        <v>301</v>
      </c>
      <c r="BM361" s="239" t="s">
        <v>548</v>
      </c>
    </row>
    <row r="362" s="2" customFormat="1">
      <c r="A362" s="39"/>
      <c r="B362" s="40"/>
      <c r="C362" s="41"/>
      <c r="D362" s="241" t="s">
        <v>203</v>
      </c>
      <c r="E362" s="41"/>
      <c r="F362" s="242" t="s">
        <v>547</v>
      </c>
      <c r="G362" s="41"/>
      <c r="H362" s="41"/>
      <c r="I362" s="243"/>
      <c r="J362" s="41"/>
      <c r="K362" s="41"/>
      <c r="L362" s="45"/>
      <c r="M362" s="244"/>
      <c r="N362" s="245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203</v>
      </c>
      <c r="AU362" s="18" t="s">
        <v>84</v>
      </c>
    </row>
    <row r="363" s="2" customFormat="1">
      <c r="A363" s="39"/>
      <c r="B363" s="40"/>
      <c r="C363" s="41"/>
      <c r="D363" s="241" t="s">
        <v>305</v>
      </c>
      <c r="E363" s="41"/>
      <c r="F363" s="280" t="s">
        <v>549</v>
      </c>
      <c r="G363" s="41"/>
      <c r="H363" s="41"/>
      <c r="I363" s="243"/>
      <c r="J363" s="41"/>
      <c r="K363" s="41"/>
      <c r="L363" s="45"/>
      <c r="M363" s="244"/>
      <c r="N363" s="245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305</v>
      </c>
      <c r="AU363" s="18" t="s">
        <v>84</v>
      </c>
    </row>
    <row r="364" s="13" customFormat="1">
      <c r="A364" s="13"/>
      <c r="B364" s="248"/>
      <c r="C364" s="249"/>
      <c r="D364" s="241" t="s">
        <v>207</v>
      </c>
      <c r="E364" s="250" t="s">
        <v>1</v>
      </c>
      <c r="F364" s="251" t="s">
        <v>543</v>
      </c>
      <c r="G364" s="249"/>
      <c r="H364" s="252">
        <v>2</v>
      </c>
      <c r="I364" s="253"/>
      <c r="J364" s="249"/>
      <c r="K364" s="249"/>
      <c r="L364" s="254"/>
      <c r="M364" s="255"/>
      <c r="N364" s="256"/>
      <c r="O364" s="256"/>
      <c r="P364" s="256"/>
      <c r="Q364" s="256"/>
      <c r="R364" s="256"/>
      <c r="S364" s="256"/>
      <c r="T364" s="25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8" t="s">
        <v>207</v>
      </c>
      <c r="AU364" s="258" t="s">
        <v>84</v>
      </c>
      <c r="AV364" s="13" t="s">
        <v>84</v>
      </c>
      <c r="AW364" s="13" t="s">
        <v>31</v>
      </c>
      <c r="AX364" s="13" t="s">
        <v>82</v>
      </c>
      <c r="AY364" s="258" t="s">
        <v>193</v>
      </c>
    </row>
    <row r="365" s="2" customFormat="1" ht="14.4" customHeight="1">
      <c r="A365" s="39"/>
      <c r="B365" s="40"/>
      <c r="C365" s="270" t="s">
        <v>550</v>
      </c>
      <c r="D365" s="270" t="s">
        <v>274</v>
      </c>
      <c r="E365" s="271" t="s">
        <v>551</v>
      </c>
      <c r="F365" s="272" t="s">
        <v>552</v>
      </c>
      <c r="G365" s="273" t="s">
        <v>268</v>
      </c>
      <c r="H365" s="274">
        <v>4</v>
      </c>
      <c r="I365" s="275"/>
      <c r="J365" s="276">
        <f>ROUND(I365*H365,2)</f>
        <v>0</v>
      </c>
      <c r="K365" s="272" t="s">
        <v>200</v>
      </c>
      <c r="L365" s="277"/>
      <c r="M365" s="278" t="s">
        <v>1</v>
      </c>
      <c r="N365" s="279" t="s">
        <v>40</v>
      </c>
      <c r="O365" s="92"/>
      <c r="P365" s="237">
        <f>O365*H365</f>
        <v>0</v>
      </c>
      <c r="Q365" s="237">
        <v>0.00050000000000000001</v>
      </c>
      <c r="R365" s="237">
        <f>Q365*H365</f>
        <v>0.002</v>
      </c>
      <c r="S365" s="237">
        <v>0</v>
      </c>
      <c r="T365" s="23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9" t="s">
        <v>448</v>
      </c>
      <c r="AT365" s="239" t="s">
        <v>274</v>
      </c>
      <c r="AU365" s="239" t="s">
        <v>84</v>
      </c>
      <c r="AY365" s="18" t="s">
        <v>193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8" t="s">
        <v>82</v>
      </c>
      <c r="BK365" s="240">
        <f>ROUND(I365*H365,2)</f>
        <v>0</v>
      </c>
      <c r="BL365" s="18" t="s">
        <v>301</v>
      </c>
      <c r="BM365" s="239" t="s">
        <v>553</v>
      </c>
    </row>
    <row r="366" s="2" customFormat="1">
      <c r="A366" s="39"/>
      <c r="B366" s="40"/>
      <c r="C366" s="41"/>
      <c r="D366" s="241" t="s">
        <v>203</v>
      </c>
      <c r="E366" s="41"/>
      <c r="F366" s="242" t="s">
        <v>552</v>
      </c>
      <c r="G366" s="41"/>
      <c r="H366" s="41"/>
      <c r="I366" s="243"/>
      <c r="J366" s="41"/>
      <c r="K366" s="41"/>
      <c r="L366" s="45"/>
      <c r="M366" s="244"/>
      <c r="N366" s="245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203</v>
      </c>
      <c r="AU366" s="18" t="s">
        <v>84</v>
      </c>
    </row>
    <row r="367" s="2" customFormat="1">
      <c r="A367" s="39"/>
      <c r="B367" s="40"/>
      <c r="C367" s="41"/>
      <c r="D367" s="241" t="s">
        <v>305</v>
      </c>
      <c r="E367" s="41"/>
      <c r="F367" s="280" t="s">
        <v>554</v>
      </c>
      <c r="G367" s="41"/>
      <c r="H367" s="41"/>
      <c r="I367" s="243"/>
      <c r="J367" s="41"/>
      <c r="K367" s="41"/>
      <c r="L367" s="45"/>
      <c r="M367" s="244"/>
      <c r="N367" s="245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305</v>
      </c>
      <c r="AU367" s="18" t="s">
        <v>84</v>
      </c>
    </row>
    <row r="368" s="13" customFormat="1">
      <c r="A368" s="13"/>
      <c r="B368" s="248"/>
      <c r="C368" s="249"/>
      <c r="D368" s="241" t="s">
        <v>207</v>
      </c>
      <c r="E368" s="250" t="s">
        <v>1</v>
      </c>
      <c r="F368" s="251" t="s">
        <v>544</v>
      </c>
      <c r="G368" s="249"/>
      <c r="H368" s="252">
        <v>4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8" t="s">
        <v>207</v>
      </c>
      <c r="AU368" s="258" t="s">
        <v>84</v>
      </c>
      <c r="AV368" s="13" t="s">
        <v>84</v>
      </c>
      <c r="AW368" s="13" t="s">
        <v>31</v>
      </c>
      <c r="AX368" s="13" t="s">
        <v>82</v>
      </c>
      <c r="AY368" s="258" t="s">
        <v>193</v>
      </c>
    </row>
    <row r="369" s="2" customFormat="1" ht="14.4" customHeight="1">
      <c r="A369" s="39"/>
      <c r="B369" s="40"/>
      <c r="C369" s="228" t="s">
        <v>555</v>
      </c>
      <c r="D369" s="228" t="s">
        <v>196</v>
      </c>
      <c r="E369" s="229" t="s">
        <v>556</v>
      </c>
      <c r="F369" s="230" t="s">
        <v>557</v>
      </c>
      <c r="G369" s="231" t="s">
        <v>268</v>
      </c>
      <c r="H369" s="232">
        <v>2</v>
      </c>
      <c r="I369" s="233"/>
      <c r="J369" s="234">
        <f>ROUND(I369*H369,2)</f>
        <v>0</v>
      </c>
      <c r="K369" s="230" t="s">
        <v>200</v>
      </c>
      <c r="L369" s="45"/>
      <c r="M369" s="235" t="s">
        <v>1</v>
      </c>
      <c r="N369" s="236" t="s">
        <v>40</v>
      </c>
      <c r="O369" s="92"/>
      <c r="P369" s="237">
        <f>O369*H369</f>
        <v>0</v>
      </c>
      <c r="Q369" s="237">
        <v>0</v>
      </c>
      <c r="R369" s="237">
        <f>Q369*H369</f>
        <v>0</v>
      </c>
      <c r="S369" s="237">
        <v>0</v>
      </c>
      <c r="T369" s="23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9" t="s">
        <v>301</v>
      </c>
      <c r="AT369" s="239" t="s">
        <v>196</v>
      </c>
      <c r="AU369" s="239" t="s">
        <v>84</v>
      </c>
      <c r="AY369" s="18" t="s">
        <v>193</v>
      </c>
      <c r="BE369" s="240">
        <f>IF(N369="základní",J369,0)</f>
        <v>0</v>
      </c>
      <c r="BF369" s="240">
        <f>IF(N369="snížená",J369,0)</f>
        <v>0</v>
      </c>
      <c r="BG369" s="240">
        <f>IF(N369="zákl. přenesená",J369,0)</f>
        <v>0</v>
      </c>
      <c r="BH369" s="240">
        <f>IF(N369="sníž. přenesená",J369,0)</f>
        <v>0</v>
      </c>
      <c r="BI369" s="240">
        <f>IF(N369="nulová",J369,0)</f>
        <v>0</v>
      </c>
      <c r="BJ369" s="18" t="s">
        <v>82</v>
      </c>
      <c r="BK369" s="240">
        <f>ROUND(I369*H369,2)</f>
        <v>0</v>
      </c>
      <c r="BL369" s="18" t="s">
        <v>301</v>
      </c>
      <c r="BM369" s="239" t="s">
        <v>558</v>
      </c>
    </row>
    <row r="370" s="2" customFormat="1">
      <c r="A370" s="39"/>
      <c r="B370" s="40"/>
      <c r="C370" s="41"/>
      <c r="D370" s="241" t="s">
        <v>203</v>
      </c>
      <c r="E370" s="41"/>
      <c r="F370" s="242" t="s">
        <v>559</v>
      </c>
      <c r="G370" s="41"/>
      <c r="H370" s="41"/>
      <c r="I370" s="243"/>
      <c r="J370" s="41"/>
      <c r="K370" s="41"/>
      <c r="L370" s="45"/>
      <c r="M370" s="244"/>
      <c r="N370" s="245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203</v>
      </c>
      <c r="AU370" s="18" t="s">
        <v>84</v>
      </c>
    </row>
    <row r="371" s="2" customFormat="1">
      <c r="A371" s="39"/>
      <c r="B371" s="40"/>
      <c r="C371" s="41"/>
      <c r="D371" s="246" t="s">
        <v>205</v>
      </c>
      <c r="E371" s="41"/>
      <c r="F371" s="247" t="s">
        <v>560</v>
      </c>
      <c r="G371" s="41"/>
      <c r="H371" s="41"/>
      <c r="I371" s="243"/>
      <c r="J371" s="41"/>
      <c r="K371" s="41"/>
      <c r="L371" s="45"/>
      <c r="M371" s="244"/>
      <c r="N371" s="245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205</v>
      </c>
      <c r="AU371" s="18" t="s">
        <v>84</v>
      </c>
    </row>
    <row r="372" s="13" customFormat="1">
      <c r="A372" s="13"/>
      <c r="B372" s="248"/>
      <c r="C372" s="249"/>
      <c r="D372" s="241" t="s">
        <v>207</v>
      </c>
      <c r="E372" s="250" t="s">
        <v>1</v>
      </c>
      <c r="F372" s="251" t="s">
        <v>561</v>
      </c>
      <c r="G372" s="249"/>
      <c r="H372" s="252">
        <v>2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8" t="s">
        <v>207</v>
      </c>
      <c r="AU372" s="258" t="s">
        <v>84</v>
      </c>
      <c r="AV372" s="13" t="s">
        <v>84</v>
      </c>
      <c r="AW372" s="13" t="s">
        <v>31</v>
      </c>
      <c r="AX372" s="13" t="s">
        <v>82</v>
      </c>
      <c r="AY372" s="258" t="s">
        <v>193</v>
      </c>
    </row>
    <row r="373" s="2" customFormat="1" ht="14.4" customHeight="1">
      <c r="A373" s="39"/>
      <c r="B373" s="40"/>
      <c r="C373" s="270" t="s">
        <v>562</v>
      </c>
      <c r="D373" s="270" t="s">
        <v>274</v>
      </c>
      <c r="E373" s="271" t="s">
        <v>563</v>
      </c>
      <c r="F373" s="272" t="s">
        <v>564</v>
      </c>
      <c r="G373" s="273" t="s">
        <v>268</v>
      </c>
      <c r="H373" s="274">
        <v>2</v>
      </c>
      <c r="I373" s="275"/>
      <c r="J373" s="276">
        <f>ROUND(I373*H373,2)</f>
        <v>0</v>
      </c>
      <c r="K373" s="272" t="s">
        <v>200</v>
      </c>
      <c r="L373" s="277"/>
      <c r="M373" s="278" t="s">
        <v>1</v>
      </c>
      <c r="N373" s="279" t="s">
        <v>40</v>
      </c>
      <c r="O373" s="92"/>
      <c r="P373" s="237">
        <f>O373*H373</f>
        <v>0</v>
      </c>
      <c r="Q373" s="237">
        <v>0.00080000000000000004</v>
      </c>
      <c r="R373" s="237">
        <f>Q373*H373</f>
        <v>0.0016000000000000001</v>
      </c>
      <c r="S373" s="237">
        <v>0</v>
      </c>
      <c r="T373" s="23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9" t="s">
        <v>448</v>
      </c>
      <c r="AT373" s="239" t="s">
        <v>274</v>
      </c>
      <c r="AU373" s="239" t="s">
        <v>84</v>
      </c>
      <c r="AY373" s="18" t="s">
        <v>193</v>
      </c>
      <c r="BE373" s="240">
        <f>IF(N373="základní",J373,0)</f>
        <v>0</v>
      </c>
      <c r="BF373" s="240">
        <f>IF(N373="snížená",J373,0)</f>
        <v>0</v>
      </c>
      <c r="BG373" s="240">
        <f>IF(N373="zákl. přenesená",J373,0)</f>
        <v>0</v>
      </c>
      <c r="BH373" s="240">
        <f>IF(N373="sníž. přenesená",J373,0)</f>
        <v>0</v>
      </c>
      <c r="BI373" s="240">
        <f>IF(N373="nulová",J373,0)</f>
        <v>0</v>
      </c>
      <c r="BJ373" s="18" t="s">
        <v>82</v>
      </c>
      <c r="BK373" s="240">
        <f>ROUND(I373*H373,2)</f>
        <v>0</v>
      </c>
      <c r="BL373" s="18" t="s">
        <v>301</v>
      </c>
      <c r="BM373" s="239" t="s">
        <v>565</v>
      </c>
    </row>
    <row r="374" s="2" customFormat="1">
      <c r="A374" s="39"/>
      <c r="B374" s="40"/>
      <c r="C374" s="41"/>
      <c r="D374" s="241" t="s">
        <v>203</v>
      </c>
      <c r="E374" s="41"/>
      <c r="F374" s="242" t="s">
        <v>564</v>
      </c>
      <c r="G374" s="41"/>
      <c r="H374" s="41"/>
      <c r="I374" s="243"/>
      <c r="J374" s="41"/>
      <c r="K374" s="41"/>
      <c r="L374" s="45"/>
      <c r="M374" s="244"/>
      <c r="N374" s="245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203</v>
      </c>
      <c r="AU374" s="18" t="s">
        <v>84</v>
      </c>
    </row>
    <row r="375" s="2" customFormat="1">
      <c r="A375" s="39"/>
      <c r="B375" s="40"/>
      <c r="C375" s="41"/>
      <c r="D375" s="241" t="s">
        <v>305</v>
      </c>
      <c r="E375" s="41"/>
      <c r="F375" s="280" t="s">
        <v>566</v>
      </c>
      <c r="G375" s="41"/>
      <c r="H375" s="41"/>
      <c r="I375" s="243"/>
      <c r="J375" s="41"/>
      <c r="K375" s="41"/>
      <c r="L375" s="45"/>
      <c r="M375" s="244"/>
      <c r="N375" s="245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305</v>
      </c>
      <c r="AU375" s="18" t="s">
        <v>84</v>
      </c>
    </row>
    <row r="376" s="13" customFormat="1">
      <c r="A376" s="13"/>
      <c r="B376" s="248"/>
      <c r="C376" s="249"/>
      <c r="D376" s="241" t="s">
        <v>207</v>
      </c>
      <c r="E376" s="250" t="s">
        <v>1</v>
      </c>
      <c r="F376" s="251" t="s">
        <v>567</v>
      </c>
      <c r="G376" s="249"/>
      <c r="H376" s="252">
        <v>2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8" t="s">
        <v>207</v>
      </c>
      <c r="AU376" s="258" t="s">
        <v>84</v>
      </c>
      <c r="AV376" s="13" t="s">
        <v>84</v>
      </c>
      <c r="AW376" s="13" t="s">
        <v>31</v>
      </c>
      <c r="AX376" s="13" t="s">
        <v>82</v>
      </c>
      <c r="AY376" s="258" t="s">
        <v>193</v>
      </c>
    </row>
    <row r="377" s="2" customFormat="1" ht="14.4" customHeight="1">
      <c r="A377" s="39"/>
      <c r="B377" s="40"/>
      <c r="C377" s="228" t="s">
        <v>568</v>
      </c>
      <c r="D377" s="228" t="s">
        <v>196</v>
      </c>
      <c r="E377" s="229" t="s">
        <v>569</v>
      </c>
      <c r="F377" s="230" t="s">
        <v>570</v>
      </c>
      <c r="G377" s="231" t="s">
        <v>268</v>
      </c>
      <c r="H377" s="232">
        <v>2</v>
      </c>
      <c r="I377" s="233"/>
      <c r="J377" s="234">
        <f>ROUND(I377*H377,2)</f>
        <v>0</v>
      </c>
      <c r="K377" s="230" t="s">
        <v>200</v>
      </c>
      <c r="L377" s="45"/>
      <c r="M377" s="235" t="s">
        <v>1</v>
      </c>
      <c r="N377" s="236" t="s">
        <v>40</v>
      </c>
      <c r="O377" s="92"/>
      <c r="P377" s="237">
        <f>O377*H377</f>
        <v>0</v>
      </c>
      <c r="Q377" s="237">
        <v>0</v>
      </c>
      <c r="R377" s="237">
        <f>Q377*H377</f>
        <v>0</v>
      </c>
      <c r="S377" s="237">
        <v>0</v>
      </c>
      <c r="T377" s="238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9" t="s">
        <v>301</v>
      </c>
      <c r="AT377" s="239" t="s">
        <v>196</v>
      </c>
      <c r="AU377" s="239" t="s">
        <v>84</v>
      </c>
      <c r="AY377" s="18" t="s">
        <v>193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8" t="s">
        <v>82</v>
      </c>
      <c r="BK377" s="240">
        <f>ROUND(I377*H377,2)</f>
        <v>0</v>
      </c>
      <c r="BL377" s="18" t="s">
        <v>301</v>
      </c>
      <c r="BM377" s="239" t="s">
        <v>571</v>
      </c>
    </row>
    <row r="378" s="2" customFormat="1">
      <c r="A378" s="39"/>
      <c r="B378" s="40"/>
      <c r="C378" s="41"/>
      <c r="D378" s="241" t="s">
        <v>203</v>
      </c>
      <c r="E378" s="41"/>
      <c r="F378" s="242" t="s">
        <v>572</v>
      </c>
      <c r="G378" s="41"/>
      <c r="H378" s="41"/>
      <c r="I378" s="243"/>
      <c r="J378" s="41"/>
      <c r="K378" s="41"/>
      <c r="L378" s="45"/>
      <c r="M378" s="244"/>
      <c r="N378" s="245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203</v>
      </c>
      <c r="AU378" s="18" t="s">
        <v>84</v>
      </c>
    </row>
    <row r="379" s="2" customFormat="1">
      <c r="A379" s="39"/>
      <c r="B379" s="40"/>
      <c r="C379" s="41"/>
      <c r="D379" s="246" t="s">
        <v>205</v>
      </c>
      <c r="E379" s="41"/>
      <c r="F379" s="247" t="s">
        <v>573</v>
      </c>
      <c r="G379" s="41"/>
      <c r="H379" s="41"/>
      <c r="I379" s="243"/>
      <c r="J379" s="41"/>
      <c r="K379" s="41"/>
      <c r="L379" s="45"/>
      <c r="M379" s="244"/>
      <c r="N379" s="245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205</v>
      </c>
      <c r="AU379" s="18" t="s">
        <v>84</v>
      </c>
    </row>
    <row r="380" s="13" customFormat="1">
      <c r="A380" s="13"/>
      <c r="B380" s="248"/>
      <c r="C380" s="249"/>
      <c r="D380" s="241" t="s">
        <v>207</v>
      </c>
      <c r="E380" s="250" t="s">
        <v>1</v>
      </c>
      <c r="F380" s="251" t="s">
        <v>574</v>
      </c>
      <c r="G380" s="249"/>
      <c r="H380" s="252">
        <v>2</v>
      </c>
      <c r="I380" s="253"/>
      <c r="J380" s="249"/>
      <c r="K380" s="249"/>
      <c r="L380" s="254"/>
      <c r="M380" s="255"/>
      <c r="N380" s="256"/>
      <c r="O380" s="256"/>
      <c r="P380" s="256"/>
      <c r="Q380" s="256"/>
      <c r="R380" s="256"/>
      <c r="S380" s="256"/>
      <c r="T380" s="25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8" t="s">
        <v>207</v>
      </c>
      <c r="AU380" s="258" t="s">
        <v>84</v>
      </c>
      <c r="AV380" s="13" t="s">
        <v>84</v>
      </c>
      <c r="AW380" s="13" t="s">
        <v>31</v>
      </c>
      <c r="AX380" s="13" t="s">
        <v>82</v>
      </c>
      <c r="AY380" s="258" t="s">
        <v>193</v>
      </c>
    </row>
    <row r="381" s="2" customFormat="1" ht="14.4" customHeight="1">
      <c r="A381" s="39"/>
      <c r="B381" s="40"/>
      <c r="C381" s="270" t="s">
        <v>575</v>
      </c>
      <c r="D381" s="270" t="s">
        <v>274</v>
      </c>
      <c r="E381" s="271" t="s">
        <v>576</v>
      </c>
      <c r="F381" s="272" t="s">
        <v>577</v>
      </c>
      <c r="G381" s="273" t="s">
        <v>268</v>
      </c>
      <c r="H381" s="274">
        <v>2</v>
      </c>
      <c r="I381" s="275"/>
      <c r="J381" s="276">
        <f>ROUND(I381*H381,2)</f>
        <v>0</v>
      </c>
      <c r="K381" s="272" t="s">
        <v>200</v>
      </c>
      <c r="L381" s="277"/>
      <c r="M381" s="278" t="s">
        <v>1</v>
      </c>
      <c r="N381" s="279" t="s">
        <v>40</v>
      </c>
      <c r="O381" s="92"/>
      <c r="P381" s="237">
        <f>O381*H381</f>
        <v>0</v>
      </c>
      <c r="Q381" s="237">
        <v>0.0011000000000000001</v>
      </c>
      <c r="R381" s="237">
        <f>Q381*H381</f>
        <v>0.0022000000000000001</v>
      </c>
      <c r="S381" s="237">
        <v>0</v>
      </c>
      <c r="T381" s="23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9" t="s">
        <v>448</v>
      </c>
      <c r="AT381" s="239" t="s">
        <v>274</v>
      </c>
      <c r="AU381" s="239" t="s">
        <v>84</v>
      </c>
      <c r="AY381" s="18" t="s">
        <v>193</v>
      </c>
      <c r="BE381" s="240">
        <f>IF(N381="základní",J381,0)</f>
        <v>0</v>
      </c>
      <c r="BF381" s="240">
        <f>IF(N381="snížená",J381,0)</f>
        <v>0</v>
      </c>
      <c r="BG381" s="240">
        <f>IF(N381="zákl. přenesená",J381,0)</f>
        <v>0</v>
      </c>
      <c r="BH381" s="240">
        <f>IF(N381="sníž. přenesená",J381,0)</f>
        <v>0</v>
      </c>
      <c r="BI381" s="240">
        <f>IF(N381="nulová",J381,0)</f>
        <v>0</v>
      </c>
      <c r="BJ381" s="18" t="s">
        <v>82</v>
      </c>
      <c r="BK381" s="240">
        <f>ROUND(I381*H381,2)</f>
        <v>0</v>
      </c>
      <c r="BL381" s="18" t="s">
        <v>301</v>
      </c>
      <c r="BM381" s="239" t="s">
        <v>578</v>
      </c>
    </row>
    <row r="382" s="2" customFormat="1">
      <c r="A382" s="39"/>
      <c r="B382" s="40"/>
      <c r="C382" s="41"/>
      <c r="D382" s="241" t="s">
        <v>203</v>
      </c>
      <c r="E382" s="41"/>
      <c r="F382" s="242" t="s">
        <v>577</v>
      </c>
      <c r="G382" s="41"/>
      <c r="H382" s="41"/>
      <c r="I382" s="243"/>
      <c r="J382" s="41"/>
      <c r="K382" s="41"/>
      <c r="L382" s="45"/>
      <c r="M382" s="244"/>
      <c r="N382" s="245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203</v>
      </c>
      <c r="AU382" s="18" t="s">
        <v>84</v>
      </c>
    </row>
    <row r="383" s="2" customFormat="1">
      <c r="A383" s="39"/>
      <c r="B383" s="40"/>
      <c r="C383" s="41"/>
      <c r="D383" s="241" t="s">
        <v>305</v>
      </c>
      <c r="E383" s="41"/>
      <c r="F383" s="280" t="s">
        <v>579</v>
      </c>
      <c r="G383" s="41"/>
      <c r="H383" s="41"/>
      <c r="I383" s="243"/>
      <c r="J383" s="41"/>
      <c r="K383" s="41"/>
      <c r="L383" s="45"/>
      <c r="M383" s="244"/>
      <c r="N383" s="245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305</v>
      </c>
      <c r="AU383" s="18" t="s">
        <v>84</v>
      </c>
    </row>
    <row r="384" s="13" customFormat="1">
      <c r="A384" s="13"/>
      <c r="B384" s="248"/>
      <c r="C384" s="249"/>
      <c r="D384" s="241" t="s">
        <v>207</v>
      </c>
      <c r="E384" s="250" t="s">
        <v>1</v>
      </c>
      <c r="F384" s="251" t="s">
        <v>574</v>
      </c>
      <c r="G384" s="249"/>
      <c r="H384" s="252">
        <v>2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8" t="s">
        <v>207</v>
      </c>
      <c r="AU384" s="258" t="s">
        <v>84</v>
      </c>
      <c r="AV384" s="13" t="s">
        <v>84</v>
      </c>
      <c r="AW384" s="13" t="s">
        <v>31</v>
      </c>
      <c r="AX384" s="13" t="s">
        <v>82</v>
      </c>
      <c r="AY384" s="258" t="s">
        <v>193</v>
      </c>
    </row>
    <row r="385" s="2" customFormat="1" ht="22.2" customHeight="1">
      <c r="A385" s="39"/>
      <c r="B385" s="40"/>
      <c r="C385" s="228" t="s">
        <v>580</v>
      </c>
      <c r="D385" s="228" t="s">
        <v>196</v>
      </c>
      <c r="E385" s="229" t="s">
        <v>581</v>
      </c>
      <c r="F385" s="230" t="s">
        <v>582</v>
      </c>
      <c r="G385" s="231" t="s">
        <v>407</v>
      </c>
      <c r="H385" s="232">
        <v>0.111</v>
      </c>
      <c r="I385" s="233"/>
      <c r="J385" s="234">
        <f>ROUND(I385*H385,2)</f>
        <v>0</v>
      </c>
      <c r="K385" s="230" t="s">
        <v>200</v>
      </c>
      <c r="L385" s="45"/>
      <c r="M385" s="235" t="s">
        <v>1</v>
      </c>
      <c r="N385" s="236" t="s">
        <v>40</v>
      </c>
      <c r="O385" s="92"/>
      <c r="P385" s="237">
        <f>O385*H385</f>
        <v>0</v>
      </c>
      <c r="Q385" s="237">
        <v>0</v>
      </c>
      <c r="R385" s="237">
        <f>Q385*H385</f>
        <v>0</v>
      </c>
      <c r="S385" s="237">
        <v>0</v>
      </c>
      <c r="T385" s="23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9" t="s">
        <v>301</v>
      </c>
      <c r="AT385" s="239" t="s">
        <v>196</v>
      </c>
      <c r="AU385" s="239" t="s">
        <v>84</v>
      </c>
      <c r="AY385" s="18" t="s">
        <v>193</v>
      </c>
      <c r="BE385" s="240">
        <f>IF(N385="základní",J385,0)</f>
        <v>0</v>
      </c>
      <c r="BF385" s="240">
        <f>IF(N385="snížená",J385,0)</f>
        <v>0</v>
      </c>
      <c r="BG385" s="240">
        <f>IF(N385="zákl. přenesená",J385,0)</f>
        <v>0</v>
      </c>
      <c r="BH385" s="240">
        <f>IF(N385="sníž. přenesená",J385,0)</f>
        <v>0</v>
      </c>
      <c r="BI385" s="240">
        <f>IF(N385="nulová",J385,0)</f>
        <v>0</v>
      </c>
      <c r="BJ385" s="18" t="s">
        <v>82</v>
      </c>
      <c r="BK385" s="240">
        <f>ROUND(I385*H385,2)</f>
        <v>0</v>
      </c>
      <c r="BL385" s="18" t="s">
        <v>301</v>
      </c>
      <c r="BM385" s="239" t="s">
        <v>583</v>
      </c>
    </row>
    <row r="386" s="2" customFormat="1">
      <c r="A386" s="39"/>
      <c r="B386" s="40"/>
      <c r="C386" s="41"/>
      <c r="D386" s="241" t="s">
        <v>203</v>
      </c>
      <c r="E386" s="41"/>
      <c r="F386" s="242" t="s">
        <v>584</v>
      </c>
      <c r="G386" s="41"/>
      <c r="H386" s="41"/>
      <c r="I386" s="243"/>
      <c r="J386" s="41"/>
      <c r="K386" s="41"/>
      <c r="L386" s="45"/>
      <c r="M386" s="244"/>
      <c r="N386" s="245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203</v>
      </c>
      <c r="AU386" s="18" t="s">
        <v>84</v>
      </c>
    </row>
    <row r="387" s="2" customFormat="1">
      <c r="A387" s="39"/>
      <c r="B387" s="40"/>
      <c r="C387" s="41"/>
      <c r="D387" s="246" t="s">
        <v>205</v>
      </c>
      <c r="E387" s="41"/>
      <c r="F387" s="247" t="s">
        <v>585</v>
      </c>
      <c r="G387" s="41"/>
      <c r="H387" s="41"/>
      <c r="I387" s="243"/>
      <c r="J387" s="41"/>
      <c r="K387" s="41"/>
      <c r="L387" s="45"/>
      <c r="M387" s="244"/>
      <c r="N387" s="245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205</v>
      </c>
      <c r="AU387" s="18" t="s">
        <v>84</v>
      </c>
    </row>
    <row r="388" s="12" customFormat="1" ht="22.8" customHeight="1">
      <c r="A388" s="12"/>
      <c r="B388" s="212"/>
      <c r="C388" s="213"/>
      <c r="D388" s="214" t="s">
        <v>74</v>
      </c>
      <c r="E388" s="226" t="s">
        <v>586</v>
      </c>
      <c r="F388" s="226" t="s">
        <v>587</v>
      </c>
      <c r="G388" s="213"/>
      <c r="H388" s="213"/>
      <c r="I388" s="216"/>
      <c r="J388" s="227">
        <f>BK388</f>
        <v>0</v>
      </c>
      <c r="K388" s="213"/>
      <c r="L388" s="218"/>
      <c r="M388" s="219"/>
      <c r="N388" s="220"/>
      <c r="O388" s="220"/>
      <c r="P388" s="221">
        <f>SUM(P389:P392)</f>
        <v>0</v>
      </c>
      <c r="Q388" s="220"/>
      <c r="R388" s="221">
        <f>SUM(R389:R392)</f>
        <v>0.41650000000000004</v>
      </c>
      <c r="S388" s="220"/>
      <c r="T388" s="222">
        <f>SUM(T389:T392)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3" t="s">
        <v>84</v>
      </c>
      <c r="AT388" s="224" t="s">
        <v>74</v>
      </c>
      <c r="AU388" s="224" t="s">
        <v>82</v>
      </c>
      <c r="AY388" s="223" t="s">
        <v>193</v>
      </c>
      <c r="BK388" s="225">
        <f>SUM(BK389:BK392)</f>
        <v>0</v>
      </c>
    </row>
    <row r="389" s="2" customFormat="1" ht="30" customHeight="1">
      <c r="A389" s="39"/>
      <c r="B389" s="40"/>
      <c r="C389" s="228" t="s">
        <v>588</v>
      </c>
      <c r="D389" s="228" t="s">
        <v>196</v>
      </c>
      <c r="E389" s="229" t="s">
        <v>589</v>
      </c>
      <c r="F389" s="230" t="s">
        <v>590</v>
      </c>
      <c r="G389" s="231" t="s">
        <v>268</v>
      </c>
      <c r="H389" s="232">
        <v>48</v>
      </c>
      <c r="I389" s="233"/>
      <c r="J389" s="234">
        <f>ROUND(I389*H389,2)</f>
        <v>0</v>
      </c>
      <c r="K389" s="230" t="s">
        <v>1</v>
      </c>
      <c r="L389" s="45"/>
      <c r="M389" s="235" t="s">
        <v>1</v>
      </c>
      <c r="N389" s="236" t="s">
        <v>40</v>
      </c>
      <c r="O389" s="92"/>
      <c r="P389" s="237">
        <f>O389*H389</f>
        <v>0</v>
      </c>
      <c r="Q389" s="237">
        <v>0.0085000000000000006</v>
      </c>
      <c r="R389" s="237">
        <f>Q389*H389</f>
        <v>0.40800000000000003</v>
      </c>
      <c r="S389" s="237">
        <v>0</v>
      </c>
      <c r="T389" s="23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9" t="s">
        <v>301</v>
      </c>
      <c r="AT389" s="239" t="s">
        <v>196</v>
      </c>
      <c r="AU389" s="239" t="s">
        <v>84</v>
      </c>
      <c r="AY389" s="18" t="s">
        <v>193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8" t="s">
        <v>82</v>
      </c>
      <c r="BK389" s="240">
        <f>ROUND(I389*H389,2)</f>
        <v>0</v>
      </c>
      <c r="BL389" s="18" t="s">
        <v>301</v>
      </c>
      <c r="BM389" s="239" t="s">
        <v>591</v>
      </c>
    </row>
    <row r="390" s="2" customFormat="1">
      <c r="A390" s="39"/>
      <c r="B390" s="40"/>
      <c r="C390" s="41"/>
      <c r="D390" s="241" t="s">
        <v>203</v>
      </c>
      <c r="E390" s="41"/>
      <c r="F390" s="242" t="s">
        <v>592</v>
      </c>
      <c r="G390" s="41"/>
      <c r="H390" s="41"/>
      <c r="I390" s="243"/>
      <c r="J390" s="41"/>
      <c r="K390" s="41"/>
      <c r="L390" s="45"/>
      <c r="M390" s="244"/>
      <c r="N390" s="245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203</v>
      </c>
      <c r="AU390" s="18" t="s">
        <v>84</v>
      </c>
    </row>
    <row r="391" s="2" customFormat="1" ht="34.8" customHeight="1">
      <c r="A391" s="39"/>
      <c r="B391" s="40"/>
      <c r="C391" s="228" t="s">
        <v>593</v>
      </c>
      <c r="D391" s="228" t="s">
        <v>196</v>
      </c>
      <c r="E391" s="229" t="s">
        <v>594</v>
      </c>
      <c r="F391" s="230" t="s">
        <v>595</v>
      </c>
      <c r="G391" s="231" t="s">
        <v>268</v>
      </c>
      <c r="H391" s="232">
        <v>1</v>
      </c>
      <c r="I391" s="233"/>
      <c r="J391" s="234">
        <f>ROUND(I391*H391,2)</f>
        <v>0</v>
      </c>
      <c r="K391" s="230" t="s">
        <v>1</v>
      </c>
      <c r="L391" s="45"/>
      <c r="M391" s="235" t="s">
        <v>1</v>
      </c>
      <c r="N391" s="236" t="s">
        <v>40</v>
      </c>
      <c r="O391" s="92"/>
      <c r="P391" s="237">
        <f>O391*H391</f>
        <v>0</v>
      </c>
      <c r="Q391" s="237">
        <v>0.0085000000000000006</v>
      </c>
      <c r="R391" s="237">
        <f>Q391*H391</f>
        <v>0.0085000000000000006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301</v>
      </c>
      <c r="AT391" s="239" t="s">
        <v>196</v>
      </c>
      <c r="AU391" s="239" t="s">
        <v>84</v>
      </c>
      <c r="AY391" s="18" t="s">
        <v>193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82</v>
      </c>
      <c r="BK391" s="240">
        <f>ROUND(I391*H391,2)</f>
        <v>0</v>
      </c>
      <c r="BL391" s="18" t="s">
        <v>301</v>
      </c>
      <c r="BM391" s="239" t="s">
        <v>596</v>
      </c>
    </row>
    <row r="392" s="2" customFormat="1">
      <c r="A392" s="39"/>
      <c r="B392" s="40"/>
      <c r="C392" s="41"/>
      <c r="D392" s="241" t="s">
        <v>203</v>
      </c>
      <c r="E392" s="41"/>
      <c r="F392" s="242" t="s">
        <v>597</v>
      </c>
      <c r="G392" s="41"/>
      <c r="H392" s="41"/>
      <c r="I392" s="243"/>
      <c r="J392" s="41"/>
      <c r="K392" s="41"/>
      <c r="L392" s="45"/>
      <c r="M392" s="244"/>
      <c r="N392" s="245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203</v>
      </c>
      <c r="AU392" s="18" t="s">
        <v>84</v>
      </c>
    </row>
    <row r="393" s="12" customFormat="1" ht="22.8" customHeight="1">
      <c r="A393" s="12"/>
      <c r="B393" s="212"/>
      <c r="C393" s="213"/>
      <c r="D393" s="214" t="s">
        <v>74</v>
      </c>
      <c r="E393" s="226" t="s">
        <v>598</v>
      </c>
      <c r="F393" s="226" t="s">
        <v>599</v>
      </c>
      <c r="G393" s="213"/>
      <c r="H393" s="213"/>
      <c r="I393" s="216"/>
      <c r="J393" s="227">
        <f>BK393</f>
        <v>0</v>
      </c>
      <c r="K393" s="213"/>
      <c r="L393" s="218"/>
      <c r="M393" s="219"/>
      <c r="N393" s="220"/>
      <c r="O393" s="220"/>
      <c r="P393" s="221">
        <f>SUM(P394:P396)</f>
        <v>0</v>
      </c>
      <c r="Q393" s="220"/>
      <c r="R393" s="221">
        <f>SUM(R394:R396)</f>
        <v>0</v>
      </c>
      <c r="S393" s="220"/>
      <c r="T393" s="222">
        <f>SUM(T394:T396)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3" t="s">
        <v>84</v>
      </c>
      <c r="AT393" s="224" t="s">
        <v>74</v>
      </c>
      <c r="AU393" s="224" t="s">
        <v>82</v>
      </c>
      <c r="AY393" s="223" t="s">
        <v>193</v>
      </c>
      <c r="BK393" s="225">
        <f>SUM(BK394:BK396)</f>
        <v>0</v>
      </c>
    </row>
    <row r="394" s="2" customFormat="1" ht="40.2" customHeight="1">
      <c r="A394" s="39"/>
      <c r="B394" s="40"/>
      <c r="C394" s="228" t="s">
        <v>600</v>
      </c>
      <c r="D394" s="228" t="s">
        <v>196</v>
      </c>
      <c r="E394" s="229" t="s">
        <v>601</v>
      </c>
      <c r="F394" s="230" t="s">
        <v>602</v>
      </c>
      <c r="G394" s="231" t="s">
        <v>603</v>
      </c>
      <c r="H394" s="232">
        <v>1</v>
      </c>
      <c r="I394" s="233"/>
      <c r="J394" s="234">
        <f>ROUND(I394*H394,2)</f>
        <v>0</v>
      </c>
      <c r="K394" s="230" t="s">
        <v>1</v>
      </c>
      <c r="L394" s="45"/>
      <c r="M394" s="235" t="s">
        <v>1</v>
      </c>
      <c r="N394" s="236" t="s">
        <v>40</v>
      </c>
      <c r="O394" s="92"/>
      <c r="P394" s="237">
        <f>O394*H394</f>
        <v>0</v>
      </c>
      <c r="Q394" s="237">
        <v>0</v>
      </c>
      <c r="R394" s="237">
        <f>Q394*H394</f>
        <v>0</v>
      </c>
      <c r="S394" s="237">
        <v>0</v>
      </c>
      <c r="T394" s="23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9" t="s">
        <v>301</v>
      </c>
      <c r="AT394" s="239" t="s">
        <v>196</v>
      </c>
      <c r="AU394" s="239" t="s">
        <v>84</v>
      </c>
      <c r="AY394" s="18" t="s">
        <v>193</v>
      </c>
      <c r="BE394" s="240">
        <f>IF(N394="základní",J394,0)</f>
        <v>0</v>
      </c>
      <c r="BF394" s="240">
        <f>IF(N394="snížená",J394,0)</f>
        <v>0</v>
      </c>
      <c r="BG394" s="240">
        <f>IF(N394="zákl. přenesená",J394,0)</f>
        <v>0</v>
      </c>
      <c r="BH394" s="240">
        <f>IF(N394="sníž. přenesená",J394,0)</f>
        <v>0</v>
      </c>
      <c r="BI394" s="240">
        <f>IF(N394="nulová",J394,0)</f>
        <v>0</v>
      </c>
      <c r="BJ394" s="18" t="s">
        <v>82</v>
      </c>
      <c r="BK394" s="240">
        <f>ROUND(I394*H394,2)</f>
        <v>0</v>
      </c>
      <c r="BL394" s="18" t="s">
        <v>301</v>
      </c>
      <c r="BM394" s="239" t="s">
        <v>604</v>
      </c>
    </row>
    <row r="395" s="2" customFormat="1">
      <c r="A395" s="39"/>
      <c r="B395" s="40"/>
      <c r="C395" s="41"/>
      <c r="D395" s="241" t="s">
        <v>203</v>
      </c>
      <c r="E395" s="41"/>
      <c r="F395" s="242" t="s">
        <v>605</v>
      </c>
      <c r="G395" s="41"/>
      <c r="H395" s="41"/>
      <c r="I395" s="243"/>
      <c r="J395" s="41"/>
      <c r="K395" s="41"/>
      <c r="L395" s="45"/>
      <c r="M395" s="244"/>
      <c r="N395" s="245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203</v>
      </c>
      <c r="AU395" s="18" t="s">
        <v>84</v>
      </c>
    </row>
    <row r="396" s="2" customFormat="1">
      <c r="A396" s="39"/>
      <c r="B396" s="40"/>
      <c r="C396" s="41"/>
      <c r="D396" s="241" t="s">
        <v>305</v>
      </c>
      <c r="E396" s="41"/>
      <c r="F396" s="280" t="s">
        <v>606</v>
      </c>
      <c r="G396" s="41"/>
      <c r="H396" s="41"/>
      <c r="I396" s="243"/>
      <c r="J396" s="41"/>
      <c r="K396" s="41"/>
      <c r="L396" s="45"/>
      <c r="M396" s="244"/>
      <c r="N396" s="245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305</v>
      </c>
      <c r="AU396" s="18" t="s">
        <v>84</v>
      </c>
    </row>
    <row r="397" s="12" customFormat="1" ht="22.8" customHeight="1">
      <c r="A397" s="12"/>
      <c r="B397" s="212"/>
      <c r="C397" s="213"/>
      <c r="D397" s="214" t="s">
        <v>74</v>
      </c>
      <c r="E397" s="226" t="s">
        <v>607</v>
      </c>
      <c r="F397" s="226" t="s">
        <v>97</v>
      </c>
      <c r="G397" s="213"/>
      <c r="H397" s="213"/>
      <c r="I397" s="216"/>
      <c r="J397" s="227">
        <f>BK397</f>
        <v>0</v>
      </c>
      <c r="K397" s="213"/>
      <c r="L397" s="218"/>
      <c r="M397" s="219"/>
      <c r="N397" s="220"/>
      <c r="O397" s="220"/>
      <c r="P397" s="221">
        <f>SUM(P398:P401)</f>
        <v>0</v>
      </c>
      <c r="Q397" s="220"/>
      <c r="R397" s="221">
        <f>SUM(R398:R401)</f>
        <v>0.0013400000000000001</v>
      </c>
      <c r="S397" s="220"/>
      <c r="T397" s="222">
        <f>SUM(T398:T401)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3" t="s">
        <v>84</v>
      </c>
      <c r="AT397" s="224" t="s">
        <v>74</v>
      </c>
      <c r="AU397" s="224" t="s">
        <v>82</v>
      </c>
      <c r="AY397" s="223" t="s">
        <v>193</v>
      </c>
      <c r="BK397" s="225">
        <f>SUM(BK398:BK401)</f>
        <v>0</v>
      </c>
    </row>
    <row r="398" s="2" customFormat="1" ht="22.2" customHeight="1">
      <c r="A398" s="39"/>
      <c r="B398" s="40"/>
      <c r="C398" s="228" t="s">
        <v>608</v>
      </c>
      <c r="D398" s="228" t="s">
        <v>196</v>
      </c>
      <c r="E398" s="229" t="s">
        <v>609</v>
      </c>
      <c r="F398" s="230" t="s">
        <v>610</v>
      </c>
      <c r="G398" s="231" t="s">
        <v>268</v>
      </c>
      <c r="H398" s="232">
        <v>1</v>
      </c>
      <c r="I398" s="233"/>
      <c r="J398" s="234">
        <f>ROUND(I398*H398,2)</f>
        <v>0</v>
      </c>
      <c r="K398" s="230" t="s">
        <v>200</v>
      </c>
      <c r="L398" s="45"/>
      <c r="M398" s="235" t="s">
        <v>1</v>
      </c>
      <c r="N398" s="236" t="s">
        <v>40</v>
      </c>
      <c r="O398" s="92"/>
      <c r="P398" s="237">
        <f>O398*H398</f>
        <v>0</v>
      </c>
      <c r="Q398" s="237">
        <v>0.0013400000000000001</v>
      </c>
      <c r="R398" s="237">
        <f>Q398*H398</f>
        <v>0.0013400000000000001</v>
      </c>
      <c r="S398" s="237">
        <v>0</v>
      </c>
      <c r="T398" s="23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9" t="s">
        <v>301</v>
      </c>
      <c r="AT398" s="239" t="s">
        <v>196</v>
      </c>
      <c r="AU398" s="239" t="s">
        <v>84</v>
      </c>
      <c r="AY398" s="18" t="s">
        <v>193</v>
      </c>
      <c r="BE398" s="240">
        <f>IF(N398="základní",J398,0)</f>
        <v>0</v>
      </c>
      <c r="BF398" s="240">
        <f>IF(N398="snížená",J398,0)</f>
        <v>0</v>
      </c>
      <c r="BG398" s="240">
        <f>IF(N398="zákl. přenesená",J398,0)</f>
        <v>0</v>
      </c>
      <c r="BH398" s="240">
        <f>IF(N398="sníž. přenesená",J398,0)</f>
        <v>0</v>
      </c>
      <c r="BI398" s="240">
        <f>IF(N398="nulová",J398,0)</f>
        <v>0</v>
      </c>
      <c r="BJ398" s="18" t="s">
        <v>82</v>
      </c>
      <c r="BK398" s="240">
        <f>ROUND(I398*H398,2)</f>
        <v>0</v>
      </c>
      <c r="BL398" s="18" t="s">
        <v>301</v>
      </c>
      <c r="BM398" s="239" t="s">
        <v>611</v>
      </c>
    </row>
    <row r="399" s="2" customFormat="1">
      <c r="A399" s="39"/>
      <c r="B399" s="40"/>
      <c r="C399" s="41"/>
      <c r="D399" s="241" t="s">
        <v>203</v>
      </c>
      <c r="E399" s="41"/>
      <c r="F399" s="242" t="s">
        <v>612</v>
      </c>
      <c r="G399" s="41"/>
      <c r="H399" s="41"/>
      <c r="I399" s="243"/>
      <c r="J399" s="41"/>
      <c r="K399" s="41"/>
      <c r="L399" s="45"/>
      <c r="M399" s="244"/>
      <c r="N399" s="245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203</v>
      </c>
      <c r="AU399" s="18" t="s">
        <v>84</v>
      </c>
    </row>
    <row r="400" s="2" customFormat="1">
      <c r="A400" s="39"/>
      <c r="B400" s="40"/>
      <c r="C400" s="41"/>
      <c r="D400" s="246" t="s">
        <v>205</v>
      </c>
      <c r="E400" s="41"/>
      <c r="F400" s="247" t="s">
        <v>613</v>
      </c>
      <c r="G400" s="41"/>
      <c r="H400" s="41"/>
      <c r="I400" s="243"/>
      <c r="J400" s="41"/>
      <c r="K400" s="41"/>
      <c r="L400" s="45"/>
      <c r="M400" s="244"/>
      <c r="N400" s="245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205</v>
      </c>
      <c r="AU400" s="18" t="s">
        <v>84</v>
      </c>
    </row>
    <row r="401" s="2" customFormat="1">
      <c r="A401" s="39"/>
      <c r="B401" s="40"/>
      <c r="C401" s="41"/>
      <c r="D401" s="241" t="s">
        <v>305</v>
      </c>
      <c r="E401" s="41"/>
      <c r="F401" s="280" t="s">
        <v>614</v>
      </c>
      <c r="G401" s="41"/>
      <c r="H401" s="41"/>
      <c r="I401" s="243"/>
      <c r="J401" s="41"/>
      <c r="K401" s="41"/>
      <c r="L401" s="45"/>
      <c r="M401" s="244"/>
      <c r="N401" s="245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305</v>
      </c>
      <c r="AU401" s="18" t="s">
        <v>84</v>
      </c>
    </row>
    <row r="402" s="12" customFormat="1" ht="22.8" customHeight="1">
      <c r="A402" s="12"/>
      <c r="B402" s="212"/>
      <c r="C402" s="213"/>
      <c r="D402" s="214" t="s">
        <v>74</v>
      </c>
      <c r="E402" s="226" t="s">
        <v>615</v>
      </c>
      <c r="F402" s="226" t="s">
        <v>616</v>
      </c>
      <c r="G402" s="213"/>
      <c r="H402" s="213"/>
      <c r="I402" s="216"/>
      <c r="J402" s="227">
        <f>BK402</f>
        <v>0</v>
      </c>
      <c r="K402" s="213"/>
      <c r="L402" s="218"/>
      <c r="M402" s="219"/>
      <c r="N402" s="220"/>
      <c r="O402" s="220"/>
      <c r="P402" s="221">
        <f>SUM(P403:P470)</f>
        <v>0</v>
      </c>
      <c r="Q402" s="220"/>
      <c r="R402" s="221">
        <f>SUM(R403:R470)</f>
        <v>11.262005349999999</v>
      </c>
      <c r="S402" s="220"/>
      <c r="T402" s="222">
        <f>SUM(T403:T470)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3" t="s">
        <v>84</v>
      </c>
      <c r="AT402" s="224" t="s">
        <v>74</v>
      </c>
      <c r="AU402" s="224" t="s">
        <v>82</v>
      </c>
      <c r="AY402" s="223" t="s">
        <v>193</v>
      </c>
      <c r="BK402" s="225">
        <f>SUM(BK403:BK470)</f>
        <v>0</v>
      </c>
    </row>
    <row r="403" s="2" customFormat="1" ht="22.2" customHeight="1">
      <c r="A403" s="39"/>
      <c r="B403" s="40"/>
      <c r="C403" s="228" t="s">
        <v>617</v>
      </c>
      <c r="D403" s="228" t="s">
        <v>196</v>
      </c>
      <c r="E403" s="229" t="s">
        <v>618</v>
      </c>
      <c r="F403" s="230" t="s">
        <v>619</v>
      </c>
      <c r="G403" s="231" t="s">
        <v>199</v>
      </c>
      <c r="H403" s="232">
        <v>42.399000000000001</v>
      </c>
      <c r="I403" s="233"/>
      <c r="J403" s="234">
        <f>ROUND(I403*H403,2)</f>
        <v>0</v>
      </c>
      <c r="K403" s="230" t="s">
        <v>200</v>
      </c>
      <c r="L403" s="45"/>
      <c r="M403" s="235" t="s">
        <v>1</v>
      </c>
      <c r="N403" s="236" t="s">
        <v>40</v>
      </c>
      <c r="O403" s="92"/>
      <c r="P403" s="237">
        <f>O403*H403</f>
        <v>0</v>
      </c>
      <c r="Q403" s="237">
        <v>0.02614</v>
      </c>
      <c r="R403" s="237">
        <f>Q403*H403</f>
        <v>1.1083098600000001</v>
      </c>
      <c r="S403" s="237">
        <v>0</v>
      </c>
      <c r="T403" s="23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9" t="s">
        <v>301</v>
      </c>
      <c r="AT403" s="239" t="s">
        <v>196</v>
      </c>
      <c r="AU403" s="239" t="s">
        <v>84</v>
      </c>
      <c r="AY403" s="18" t="s">
        <v>193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8" t="s">
        <v>82</v>
      </c>
      <c r="BK403" s="240">
        <f>ROUND(I403*H403,2)</f>
        <v>0</v>
      </c>
      <c r="BL403" s="18" t="s">
        <v>301</v>
      </c>
      <c r="BM403" s="239" t="s">
        <v>620</v>
      </c>
    </row>
    <row r="404" s="2" customFormat="1">
      <c r="A404" s="39"/>
      <c r="B404" s="40"/>
      <c r="C404" s="41"/>
      <c r="D404" s="241" t="s">
        <v>203</v>
      </c>
      <c r="E404" s="41"/>
      <c r="F404" s="242" t="s">
        <v>621</v>
      </c>
      <c r="G404" s="41"/>
      <c r="H404" s="41"/>
      <c r="I404" s="243"/>
      <c r="J404" s="41"/>
      <c r="K404" s="41"/>
      <c r="L404" s="45"/>
      <c r="M404" s="244"/>
      <c r="N404" s="245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203</v>
      </c>
      <c r="AU404" s="18" t="s">
        <v>84</v>
      </c>
    </row>
    <row r="405" s="2" customFormat="1">
      <c r="A405" s="39"/>
      <c r="B405" s="40"/>
      <c r="C405" s="41"/>
      <c r="D405" s="246" t="s">
        <v>205</v>
      </c>
      <c r="E405" s="41"/>
      <c r="F405" s="247" t="s">
        <v>622</v>
      </c>
      <c r="G405" s="41"/>
      <c r="H405" s="41"/>
      <c r="I405" s="243"/>
      <c r="J405" s="41"/>
      <c r="K405" s="41"/>
      <c r="L405" s="45"/>
      <c r="M405" s="244"/>
      <c r="N405" s="245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205</v>
      </c>
      <c r="AU405" s="18" t="s">
        <v>84</v>
      </c>
    </row>
    <row r="406" s="13" customFormat="1">
      <c r="A406" s="13"/>
      <c r="B406" s="248"/>
      <c r="C406" s="249"/>
      <c r="D406" s="241" t="s">
        <v>207</v>
      </c>
      <c r="E406" s="250" t="s">
        <v>116</v>
      </c>
      <c r="F406" s="251" t="s">
        <v>623</v>
      </c>
      <c r="G406" s="249"/>
      <c r="H406" s="252">
        <v>42.399000000000001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8" t="s">
        <v>207</v>
      </c>
      <c r="AU406" s="258" t="s">
        <v>84</v>
      </c>
      <c r="AV406" s="13" t="s">
        <v>84</v>
      </c>
      <c r="AW406" s="13" t="s">
        <v>31</v>
      </c>
      <c r="AX406" s="13" t="s">
        <v>82</v>
      </c>
      <c r="AY406" s="258" t="s">
        <v>193</v>
      </c>
    </row>
    <row r="407" s="2" customFormat="1" ht="22.2" customHeight="1">
      <c r="A407" s="39"/>
      <c r="B407" s="40"/>
      <c r="C407" s="228" t="s">
        <v>624</v>
      </c>
      <c r="D407" s="228" t="s">
        <v>196</v>
      </c>
      <c r="E407" s="229" t="s">
        <v>625</v>
      </c>
      <c r="F407" s="230" t="s">
        <v>626</v>
      </c>
      <c r="G407" s="231" t="s">
        <v>199</v>
      </c>
      <c r="H407" s="232">
        <v>33.405000000000001</v>
      </c>
      <c r="I407" s="233"/>
      <c r="J407" s="234">
        <f>ROUND(I407*H407,2)</f>
        <v>0</v>
      </c>
      <c r="K407" s="230" t="s">
        <v>200</v>
      </c>
      <c r="L407" s="45"/>
      <c r="M407" s="235" t="s">
        <v>1</v>
      </c>
      <c r="N407" s="236" t="s">
        <v>40</v>
      </c>
      <c r="O407" s="92"/>
      <c r="P407" s="237">
        <f>O407*H407</f>
        <v>0</v>
      </c>
      <c r="Q407" s="237">
        <v>0.02308</v>
      </c>
      <c r="R407" s="237">
        <f>Q407*H407</f>
        <v>0.77098739999999999</v>
      </c>
      <c r="S407" s="237">
        <v>0</v>
      </c>
      <c r="T407" s="23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9" t="s">
        <v>301</v>
      </c>
      <c r="AT407" s="239" t="s">
        <v>196</v>
      </c>
      <c r="AU407" s="239" t="s">
        <v>84</v>
      </c>
      <c r="AY407" s="18" t="s">
        <v>193</v>
      </c>
      <c r="BE407" s="240">
        <f>IF(N407="základní",J407,0)</f>
        <v>0</v>
      </c>
      <c r="BF407" s="240">
        <f>IF(N407="snížená",J407,0)</f>
        <v>0</v>
      </c>
      <c r="BG407" s="240">
        <f>IF(N407="zákl. přenesená",J407,0)</f>
        <v>0</v>
      </c>
      <c r="BH407" s="240">
        <f>IF(N407="sníž. přenesená",J407,0)</f>
        <v>0</v>
      </c>
      <c r="BI407" s="240">
        <f>IF(N407="nulová",J407,0)</f>
        <v>0</v>
      </c>
      <c r="BJ407" s="18" t="s">
        <v>82</v>
      </c>
      <c r="BK407" s="240">
        <f>ROUND(I407*H407,2)</f>
        <v>0</v>
      </c>
      <c r="BL407" s="18" t="s">
        <v>301</v>
      </c>
      <c r="BM407" s="239" t="s">
        <v>627</v>
      </c>
    </row>
    <row r="408" s="2" customFormat="1">
      <c r="A408" s="39"/>
      <c r="B408" s="40"/>
      <c r="C408" s="41"/>
      <c r="D408" s="241" t="s">
        <v>203</v>
      </c>
      <c r="E408" s="41"/>
      <c r="F408" s="242" t="s">
        <v>628</v>
      </c>
      <c r="G408" s="41"/>
      <c r="H408" s="41"/>
      <c r="I408" s="243"/>
      <c r="J408" s="41"/>
      <c r="K408" s="41"/>
      <c r="L408" s="45"/>
      <c r="M408" s="244"/>
      <c r="N408" s="245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203</v>
      </c>
      <c r="AU408" s="18" t="s">
        <v>84</v>
      </c>
    </row>
    <row r="409" s="2" customFormat="1">
      <c r="A409" s="39"/>
      <c r="B409" s="40"/>
      <c r="C409" s="41"/>
      <c r="D409" s="246" t="s">
        <v>205</v>
      </c>
      <c r="E409" s="41"/>
      <c r="F409" s="247" t="s">
        <v>629</v>
      </c>
      <c r="G409" s="41"/>
      <c r="H409" s="41"/>
      <c r="I409" s="243"/>
      <c r="J409" s="41"/>
      <c r="K409" s="41"/>
      <c r="L409" s="45"/>
      <c r="M409" s="244"/>
      <c r="N409" s="245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205</v>
      </c>
      <c r="AU409" s="18" t="s">
        <v>84</v>
      </c>
    </row>
    <row r="410" s="13" customFormat="1">
      <c r="A410" s="13"/>
      <c r="B410" s="248"/>
      <c r="C410" s="249"/>
      <c r="D410" s="241" t="s">
        <v>207</v>
      </c>
      <c r="E410" s="250" t="s">
        <v>126</v>
      </c>
      <c r="F410" s="251" t="s">
        <v>630</v>
      </c>
      <c r="G410" s="249"/>
      <c r="H410" s="252">
        <v>33.405000000000001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8" t="s">
        <v>207</v>
      </c>
      <c r="AU410" s="258" t="s">
        <v>84</v>
      </c>
      <c r="AV410" s="13" t="s">
        <v>84</v>
      </c>
      <c r="AW410" s="13" t="s">
        <v>31</v>
      </c>
      <c r="AX410" s="13" t="s">
        <v>82</v>
      </c>
      <c r="AY410" s="258" t="s">
        <v>193</v>
      </c>
    </row>
    <row r="411" s="2" customFormat="1" ht="34.8" customHeight="1">
      <c r="A411" s="39"/>
      <c r="B411" s="40"/>
      <c r="C411" s="228" t="s">
        <v>631</v>
      </c>
      <c r="D411" s="228" t="s">
        <v>196</v>
      </c>
      <c r="E411" s="229" t="s">
        <v>632</v>
      </c>
      <c r="F411" s="230" t="s">
        <v>633</v>
      </c>
      <c r="G411" s="231" t="s">
        <v>199</v>
      </c>
      <c r="H411" s="232">
        <v>21.222000000000001</v>
      </c>
      <c r="I411" s="233"/>
      <c r="J411" s="234">
        <f>ROUND(I411*H411,2)</f>
        <v>0</v>
      </c>
      <c r="K411" s="230" t="s">
        <v>200</v>
      </c>
      <c r="L411" s="45"/>
      <c r="M411" s="235" t="s">
        <v>1</v>
      </c>
      <c r="N411" s="236" t="s">
        <v>40</v>
      </c>
      <c r="O411" s="92"/>
      <c r="P411" s="237">
        <f>O411*H411</f>
        <v>0</v>
      </c>
      <c r="Q411" s="237">
        <v>0.05219</v>
      </c>
      <c r="R411" s="237">
        <f>Q411*H411</f>
        <v>1.1075761800000001</v>
      </c>
      <c r="S411" s="237">
        <v>0</v>
      </c>
      <c r="T411" s="23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9" t="s">
        <v>301</v>
      </c>
      <c r="AT411" s="239" t="s">
        <v>196</v>
      </c>
      <c r="AU411" s="239" t="s">
        <v>84</v>
      </c>
      <c r="AY411" s="18" t="s">
        <v>193</v>
      </c>
      <c r="BE411" s="240">
        <f>IF(N411="základní",J411,0)</f>
        <v>0</v>
      </c>
      <c r="BF411" s="240">
        <f>IF(N411="snížená",J411,0)</f>
        <v>0</v>
      </c>
      <c r="BG411" s="240">
        <f>IF(N411="zákl. přenesená",J411,0)</f>
        <v>0</v>
      </c>
      <c r="BH411" s="240">
        <f>IF(N411="sníž. přenesená",J411,0)</f>
        <v>0</v>
      </c>
      <c r="BI411" s="240">
        <f>IF(N411="nulová",J411,0)</f>
        <v>0</v>
      </c>
      <c r="BJ411" s="18" t="s">
        <v>82</v>
      </c>
      <c r="BK411" s="240">
        <f>ROUND(I411*H411,2)</f>
        <v>0</v>
      </c>
      <c r="BL411" s="18" t="s">
        <v>301</v>
      </c>
      <c r="BM411" s="239" t="s">
        <v>634</v>
      </c>
    </row>
    <row r="412" s="2" customFormat="1">
      <c r="A412" s="39"/>
      <c r="B412" s="40"/>
      <c r="C412" s="41"/>
      <c r="D412" s="241" t="s">
        <v>203</v>
      </c>
      <c r="E412" s="41"/>
      <c r="F412" s="242" t="s">
        <v>635</v>
      </c>
      <c r="G412" s="41"/>
      <c r="H412" s="41"/>
      <c r="I412" s="243"/>
      <c r="J412" s="41"/>
      <c r="K412" s="41"/>
      <c r="L412" s="45"/>
      <c r="M412" s="244"/>
      <c r="N412" s="245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203</v>
      </c>
      <c r="AU412" s="18" t="s">
        <v>84</v>
      </c>
    </row>
    <row r="413" s="2" customFormat="1">
      <c r="A413" s="39"/>
      <c r="B413" s="40"/>
      <c r="C413" s="41"/>
      <c r="D413" s="246" t="s">
        <v>205</v>
      </c>
      <c r="E413" s="41"/>
      <c r="F413" s="247" t="s">
        <v>636</v>
      </c>
      <c r="G413" s="41"/>
      <c r="H413" s="41"/>
      <c r="I413" s="243"/>
      <c r="J413" s="41"/>
      <c r="K413" s="41"/>
      <c r="L413" s="45"/>
      <c r="M413" s="244"/>
      <c r="N413" s="245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205</v>
      </c>
      <c r="AU413" s="18" t="s">
        <v>84</v>
      </c>
    </row>
    <row r="414" s="13" customFormat="1">
      <c r="A414" s="13"/>
      <c r="B414" s="248"/>
      <c r="C414" s="249"/>
      <c r="D414" s="241" t="s">
        <v>207</v>
      </c>
      <c r="E414" s="250" t="s">
        <v>119</v>
      </c>
      <c r="F414" s="251" t="s">
        <v>637</v>
      </c>
      <c r="G414" s="249"/>
      <c r="H414" s="252">
        <v>21.222000000000001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8" t="s">
        <v>207</v>
      </c>
      <c r="AU414" s="258" t="s">
        <v>84</v>
      </c>
      <c r="AV414" s="13" t="s">
        <v>84</v>
      </c>
      <c r="AW414" s="13" t="s">
        <v>31</v>
      </c>
      <c r="AX414" s="13" t="s">
        <v>82</v>
      </c>
      <c r="AY414" s="258" t="s">
        <v>193</v>
      </c>
    </row>
    <row r="415" s="2" customFormat="1" ht="22.2" customHeight="1">
      <c r="A415" s="39"/>
      <c r="B415" s="40"/>
      <c r="C415" s="228" t="s">
        <v>638</v>
      </c>
      <c r="D415" s="228" t="s">
        <v>196</v>
      </c>
      <c r="E415" s="229" t="s">
        <v>639</v>
      </c>
      <c r="F415" s="230" t="s">
        <v>640</v>
      </c>
      <c r="G415" s="231" t="s">
        <v>199</v>
      </c>
      <c r="H415" s="232">
        <v>246.04400000000001</v>
      </c>
      <c r="I415" s="233"/>
      <c r="J415" s="234">
        <f>ROUND(I415*H415,2)</f>
        <v>0</v>
      </c>
      <c r="K415" s="230" t="s">
        <v>200</v>
      </c>
      <c r="L415" s="45"/>
      <c r="M415" s="235" t="s">
        <v>1</v>
      </c>
      <c r="N415" s="236" t="s">
        <v>40</v>
      </c>
      <c r="O415" s="92"/>
      <c r="P415" s="237">
        <f>O415*H415</f>
        <v>0</v>
      </c>
      <c r="Q415" s="237">
        <v>0.01213</v>
      </c>
      <c r="R415" s="237">
        <f>Q415*H415</f>
        <v>2.9845137200000003</v>
      </c>
      <c r="S415" s="237">
        <v>0</v>
      </c>
      <c r="T415" s="23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9" t="s">
        <v>301</v>
      </c>
      <c r="AT415" s="239" t="s">
        <v>196</v>
      </c>
      <c r="AU415" s="239" t="s">
        <v>84</v>
      </c>
      <c r="AY415" s="18" t="s">
        <v>193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8" t="s">
        <v>82</v>
      </c>
      <c r="BK415" s="240">
        <f>ROUND(I415*H415,2)</f>
        <v>0</v>
      </c>
      <c r="BL415" s="18" t="s">
        <v>301</v>
      </c>
      <c r="BM415" s="239" t="s">
        <v>641</v>
      </c>
    </row>
    <row r="416" s="2" customFormat="1">
      <c r="A416" s="39"/>
      <c r="B416" s="40"/>
      <c r="C416" s="41"/>
      <c r="D416" s="241" t="s">
        <v>203</v>
      </c>
      <c r="E416" s="41"/>
      <c r="F416" s="242" t="s">
        <v>642</v>
      </c>
      <c r="G416" s="41"/>
      <c r="H416" s="41"/>
      <c r="I416" s="243"/>
      <c r="J416" s="41"/>
      <c r="K416" s="41"/>
      <c r="L416" s="45"/>
      <c r="M416" s="244"/>
      <c r="N416" s="245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203</v>
      </c>
      <c r="AU416" s="18" t="s">
        <v>84</v>
      </c>
    </row>
    <row r="417" s="2" customFormat="1">
      <c r="A417" s="39"/>
      <c r="B417" s="40"/>
      <c r="C417" s="41"/>
      <c r="D417" s="246" t="s">
        <v>205</v>
      </c>
      <c r="E417" s="41"/>
      <c r="F417" s="247" t="s">
        <v>643</v>
      </c>
      <c r="G417" s="41"/>
      <c r="H417" s="41"/>
      <c r="I417" s="243"/>
      <c r="J417" s="41"/>
      <c r="K417" s="41"/>
      <c r="L417" s="45"/>
      <c r="M417" s="244"/>
      <c r="N417" s="245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205</v>
      </c>
      <c r="AU417" s="18" t="s">
        <v>84</v>
      </c>
    </row>
    <row r="418" s="13" customFormat="1">
      <c r="A418" s="13"/>
      <c r="B418" s="248"/>
      <c r="C418" s="249"/>
      <c r="D418" s="241" t="s">
        <v>207</v>
      </c>
      <c r="E418" s="250" t="s">
        <v>1</v>
      </c>
      <c r="F418" s="251" t="s">
        <v>644</v>
      </c>
      <c r="G418" s="249"/>
      <c r="H418" s="252">
        <v>66.024000000000001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8" t="s">
        <v>207</v>
      </c>
      <c r="AU418" s="258" t="s">
        <v>84</v>
      </c>
      <c r="AV418" s="13" t="s">
        <v>84</v>
      </c>
      <c r="AW418" s="13" t="s">
        <v>31</v>
      </c>
      <c r="AX418" s="13" t="s">
        <v>75</v>
      </c>
      <c r="AY418" s="258" t="s">
        <v>193</v>
      </c>
    </row>
    <row r="419" s="13" customFormat="1">
      <c r="A419" s="13"/>
      <c r="B419" s="248"/>
      <c r="C419" s="249"/>
      <c r="D419" s="241" t="s">
        <v>207</v>
      </c>
      <c r="E419" s="250" t="s">
        <v>1</v>
      </c>
      <c r="F419" s="251" t="s">
        <v>645</v>
      </c>
      <c r="G419" s="249"/>
      <c r="H419" s="252">
        <v>22.27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8" t="s">
        <v>207</v>
      </c>
      <c r="AU419" s="258" t="s">
        <v>84</v>
      </c>
      <c r="AV419" s="13" t="s">
        <v>84</v>
      </c>
      <c r="AW419" s="13" t="s">
        <v>31</v>
      </c>
      <c r="AX419" s="13" t="s">
        <v>75</v>
      </c>
      <c r="AY419" s="258" t="s">
        <v>193</v>
      </c>
    </row>
    <row r="420" s="13" customFormat="1">
      <c r="A420" s="13"/>
      <c r="B420" s="248"/>
      <c r="C420" s="249"/>
      <c r="D420" s="241" t="s">
        <v>207</v>
      </c>
      <c r="E420" s="250" t="s">
        <v>1</v>
      </c>
      <c r="F420" s="251" t="s">
        <v>646</v>
      </c>
      <c r="G420" s="249"/>
      <c r="H420" s="252">
        <v>86.459999999999994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8" t="s">
        <v>207</v>
      </c>
      <c r="AU420" s="258" t="s">
        <v>84</v>
      </c>
      <c r="AV420" s="13" t="s">
        <v>84</v>
      </c>
      <c r="AW420" s="13" t="s">
        <v>31</v>
      </c>
      <c r="AX420" s="13" t="s">
        <v>75</v>
      </c>
      <c r="AY420" s="258" t="s">
        <v>193</v>
      </c>
    </row>
    <row r="421" s="13" customFormat="1">
      <c r="A421" s="13"/>
      <c r="B421" s="248"/>
      <c r="C421" s="249"/>
      <c r="D421" s="241" t="s">
        <v>207</v>
      </c>
      <c r="E421" s="250" t="s">
        <v>1</v>
      </c>
      <c r="F421" s="251" t="s">
        <v>647</v>
      </c>
      <c r="G421" s="249"/>
      <c r="H421" s="252">
        <v>71.290000000000006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8" t="s">
        <v>207</v>
      </c>
      <c r="AU421" s="258" t="s">
        <v>84</v>
      </c>
      <c r="AV421" s="13" t="s">
        <v>84</v>
      </c>
      <c r="AW421" s="13" t="s">
        <v>31</v>
      </c>
      <c r="AX421" s="13" t="s">
        <v>75</v>
      </c>
      <c r="AY421" s="258" t="s">
        <v>193</v>
      </c>
    </row>
    <row r="422" s="14" customFormat="1">
      <c r="A422" s="14"/>
      <c r="B422" s="259"/>
      <c r="C422" s="260"/>
      <c r="D422" s="241" t="s">
        <v>207</v>
      </c>
      <c r="E422" s="261" t="s">
        <v>1</v>
      </c>
      <c r="F422" s="262" t="s">
        <v>216</v>
      </c>
      <c r="G422" s="260"/>
      <c r="H422" s="263">
        <v>246.04400000000001</v>
      </c>
      <c r="I422" s="264"/>
      <c r="J422" s="260"/>
      <c r="K422" s="260"/>
      <c r="L422" s="265"/>
      <c r="M422" s="266"/>
      <c r="N422" s="267"/>
      <c r="O422" s="267"/>
      <c r="P422" s="267"/>
      <c r="Q422" s="267"/>
      <c r="R422" s="267"/>
      <c r="S422" s="267"/>
      <c r="T422" s="26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9" t="s">
        <v>207</v>
      </c>
      <c r="AU422" s="269" t="s">
        <v>84</v>
      </c>
      <c r="AV422" s="14" t="s">
        <v>201</v>
      </c>
      <c r="AW422" s="14" t="s">
        <v>31</v>
      </c>
      <c r="AX422" s="14" t="s">
        <v>82</v>
      </c>
      <c r="AY422" s="269" t="s">
        <v>193</v>
      </c>
    </row>
    <row r="423" s="2" customFormat="1" ht="30" customHeight="1">
      <c r="A423" s="39"/>
      <c r="B423" s="40"/>
      <c r="C423" s="228" t="s">
        <v>648</v>
      </c>
      <c r="D423" s="228" t="s">
        <v>196</v>
      </c>
      <c r="E423" s="229" t="s">
        <v>649</v>
      </c>
      <c r="F423" s="230" t="s">
        <v>650</v>
      </c>
      <c r="G423" s="231" t="s">
        <v>199</v>
      </c>
      <c r="H423" s="232">
        <v>44.531999999999996</v>
      </c>
      <c r="I423" s="233"/>
      <c r="J423" s="234">
        <f>ROUND(I423*H423,2)</f>
        <v>0</v>
      </c>
      <c r="K423" s="230" t="s">
        <v>200</v>
      </c>
      <c r="L423" s="45"/>
      <c r="M423" s="235" t="s">
        <v>1</v>
      </c>
      <c r="N423" s="236" t="s">
        <v>40</v>
      </c>
      <c r="O423" s="92"/>
      <c r="P423" s="237">
        <f>O423*H423</f>
        <v>0</v>
      </c>
      <c r="Q423" s="237">
        <v>0.02963</v>
      </c>
      <c r="R423" s="237">
        <f>Q423*H423</f>
        <v>1.3194831599999999</v>
      </c>
      <c r="S423" s="237">
        <v>0</v>
      </c>
      <c r="T423" s="23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9" t="s">
        <v>301</v>
      </c>
      <c r="AT423" s="239" t="s">
        <v>196</v>
      </c>
      <c r="AU423" s="239" t="s">
        <v>84</v>
      </c>
      <c r="AY423" s="18" t="s">
        <v>193</v>
      </c>
      <c r="BE423" s="240">
        <f>IF(N423="základní",J423,0)</f>
        <v>0</v>
      </c>
      <c r="BF423" s="240">
        <f>IF(N423="snížená",J423,0)</f>
        <v>0</v>
      </c>
      <c r="BG423" s="240">
        <f>IF(N423="zákl. přenesená",J423,0)</f>
        <v>0</v>
      </c>
      <c r="BH423" s="240">
        <f>IF(N423="sníž. přenesená",J423,0)</f>
        <v>0</v>
      </c>
      <c r="BI423" s="240">
        <f>IF(N423="nulová",J423,0)</f>
        <v>0</v>
      </c>
      <c r="BJ423" s="18" t="s">
        <v>82</v>
      </c>
      <c r="BK423" s="240">
        <f>ROUND(I423*H423,2)</f>
        <v>0</v>
      </c>
      <c r="BL423" s="18" t="s">
        <v>301</v>
      </c>
      <c r="BM423" s="239" t="s">
        <v>651</v>
      </c>
    </row>
    <row r="424" s="2" customFormat="1">
      <c r="A424" s="39"/>
      <c r="B424" s="40"/>
      <c r="C424" s="41"/>
      <c r="D424" s="241" t="s">
        <v>203</v>
      </c>
      <c r="E424" s="41"/>
      <c r="F424" s="242" t="s">
        <v>652</v>
      </c>
      <c r="G424" s="41"/>
      <c r="H424" s="41"/>
      <c r="I424" s="243"/>
      <c r="J424" s="41"/>
      <c r="K424" s="41"/>
      <c r="L424" s="45"/>
      <c r="M424" s="244"/>
      <c r="N424" s="245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203</v>
      </c>
      <c r="AU424" s="18" t="s">
        <v>84</v>
      </c>
    </row>
    <row r="425" s="2" customFormat="1">
      <c r="A425" s="39"/>
      <c r="B425" s="40"/>
      <c r="C425" s="41"/>
      <c r="D425" s="246" t="s">
        <v>205</v>
      </c>
      <c r="E425" s="41"/>
      <c r="F425" s="247" t="s">
        <v>653</v>
      </c>
      <c r="G425" s="41"/>
      <c r="H425" s="41"/>
      <c r="I425" s="243"/>
      <c r="J425" s="41"/>
      <c r="K425" s="41"/>
      <c r="L425" s="45"/>
      <c r="M425" s="244"/>
      <c r="N425" s="245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205</v>
      </c>
      <c r="AU425" s="18" t="s">
        <v>84</v>
      </c>
    </row>
    <row r="426" s="13" customFormat="1">
      <c r="A426" s="13"/>
      <c r="B426" s="248"/>
      <c r="C426" s="249"/>
      <c r="D426" s="241" t="s">
        <v>207</v>
      </c>
      <c r="E426" s="250" t="s">
        <v>1</v>
      </c>
      <c r="F426" s="251" t="s">
        <v>654</v>
      </c>
      <c r="G426" s="249"/>
      <c r="H426" s="252">
        <v>35.100000000000001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8" t="s">
        <v>207</v>
      </c>
      <c r="AU426" s="258" t="s">
        <v>84</v>
      </c>
      <c r="AV426" s="13" t="s">
        <v>84</v>
      </c>
      <c r="AW426" s="13" t="s">
        <v>31</v>
      </c>
      <c r="AX426" s="13" t="s">
        <v>75</v>
      </c>
      <c r="AY426" s="258" t="s">
        <v>193</v>
      </c>
    </row>
    <row r="427" s="13" customFormat="1">
      <c r="A427" s="13"/>
      <c r="B427" s="248"/>
      <c r="C427" s="249"/>
      <c r="D427" s="241" t="s">
        <v>207</v>
      </c>
      <c r="E427" s="250" t="s">
        <v>1</v>
      </c>
      <c r="F427" s="251" t="s">
        <v>655</v>
      </c>
      <c r="G427" s="249"/>
      <c r="H427" s="252">
        <v>9.4320000000000004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8" t="s">
        <v>207</v>
      </c>
      <c r="AU427" s="258" t="s">
        <v>84</v>
      </c>
      <c r="AV427" s="13" t="s">
        <v>84</v>
      </c>
      <c r="AW427" s="13" t="s">
        <v>31</v>
      </c>
      <c r="AX427" s="13" t="s">
        <v>75</v>
      </c>
      <c r="AY427" s="258" t="s">
        <v>193</v>
      </c>
    </row>
    <row r="428" s="14" customFormat="1">
      <c r="A428" s="14"/>
      <c r="B428" s="259"/>
      <c r="C428" s="260"/>
      <c r="D428" s="241" t="s">
        <v>207</v>
      </c>
      <c r="E428" s="261" t="s">
        <v>113</v>
      </c>
      <c r="F428" s="262" t="s">
        <v>216</v>
      </c>
      <c r="G428" s="260"/>
      <c r="H428" s="263">
        <v>44.531999999999996</v>
      </c>
      <c r="I428" s="264"/>
      <c r="J428" s="260"/>
      <c r="K428" s="260"/>
      <c r="L428" s="265"/>
      <c r="M428" s="266"/>
      <c r="N428" s="267"/>
      <c r="O428" s="267"/>
      <c r="P428" s="267"/>
      <c r="Q428" s="267"/>
      <c r="R428" s="267"/>
      <c r="S428" s="267"/>
      <c r="T428" s="26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9" t="s">
        <v>207</v>
      </c>
      <c r="AU428" s="269" t="s">
        <v>84</v>
      </c>
      <c r="AV428" s="14" t="s">
        <v>201</v>
      </c>
      <c r="AW428" s="14" t="s">
        <v>31</v>
      </c>
      <c r="AX428" s="14" t="s">
        <v>82</v>
      </c>
      <c r="AY428" s="269" t="s">
        <v>193</v>
      </c>
    </row>
    <row r="429" s="2" customFormat="1" ht="22.2" customHeight="1">
      <c r="A429" s="39"/>
      <c r="B429" s="40"/>
      <c r="C429" s="228" t="s">
        <v>656</v>
      </c>
      <c r="D429" s="228" t="s">
        <v>196</v>
      </c>
      <c r="E429" s="229" t="s">
        <v>657</v>
      </c>
      <c r="F429" s="230" t="s">
        <v>658</v>
      </c>
      <c r="G429" s="231" t="s">
        <v>199</v>
      </c>
      <c r="H429" s="232">
        <v>2.1560000000000001</v>
      </c>
      <c r="I429" s="233"/>
      <c r="J429" s="234">
        <f>ROUND(I429*H429,2)</f>
        <v>0</v>
      </c>
      <c r="K429" s="230" t="s">
        <v>200</v>
      </c>
      <c r="L429" s="45"/>
      <c r="M429" s="235" t="s">
        <v>1</v>
      </c>
      <c r="N429" s="236" t="s">
        <v>40</v>
      </c>
      <c r="O429" s="92"/>
      <c r="P429" s="237">
        <f>O429*H429</f>
        <v>0</v>
      </c>
      <c r="Q429" s="237">
        <v>0.012590000000000001</v>
      </c>
      <c r="R429" s="237">
        <f>Q429*H429</f>
        <v>0.027144040000000001</v>
      </c>
      <c r="S429" s="237">
        <v>0</v>
      </c>
      <c r="T429" s="23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9" t="s">
        <v>301</v>
      </c>
      <c r="AT429" s="239" t="s">
        <v>196</v>
      </c>
      <c r="AU429" s="239" t="s">
        <v>84</v>
      </c>
      <c r="AY429" s="18" t="s">
        <v>193</v>
      </c>
      <c r="BE429" s="240">
        <f>IF(N429="základní",J429,0)</f>
        <v>0</v>
      </c>
      <c r="BF429" s="240">
        <f>IF(N429="snížená",J429,0)</f>
        <v>0</v>
      </c>
      <c r="BG429" s="240">
        <f>IF(N429="zákl. přenesená",J429,0)</f>
        <v>0</v>
      </c>
      <c r="BH429" s="240">
        <f>IF(N429="sníž. přenesená",J429,0)</f>
        <v>0</v>
      </c>
      <c r="BI429" s="240">
        <f>IF(N429="nulová",J429,0)</f>
        <v>0</v>
      </c>
      <c r="BJ429" s="18" t="s">
        <v>82</v>
      </c>
      <c r="BK429" s="240">
        <f>ROUND(I429*H429,2)</f>
        <v>0</v>
      </c>
      <c r="BL429" s="18" t="s">
        <v>301</v>
      </c>
      <c r="BM429" s="239" t="s">
        <v>659</v>
      </c>
    </row>
    <row r="430" s="2" customFormat="1">
      <c r="A430" s="39"/>
      <c r="B430" s="40"/>
      <c r="C430" s="41"/>
      <c r="D430" s="241" t="s">
        <v>203</v>
      </c>
      <c r="E430" s="41"/>
      <c r="F430" s="242" t="s">
        <v>660</v>
      </c>
      <c r="G430" s="41"/>
      <c r="H430" s="41"/>
      <c r="I430" s="243"/>
      <c r="J430" s="41"/>
      <c r="K430" s="41"/>
      <c r="L430" s="45"/>
      <c r="M430" s="244"/>
      <c r="N430" s="245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203</v>
      </c>
      <c r="AU430" s="18" t="s">
        <v>84</v>
      </c>
    </row>
    <row r="431" s="2" customFormat="1">
      <c r="A431" s="39"/>
      <c r="B431" s="40"/>
      <c r="C431" s="41"/>
      <c r="D431" s="246" t="s">
        <v>205</v>
      </c>
      <c r="E431" s="41"/>
      <c r="F431" s="247" t="s">
        <v>661</v>
      </c>
      <c r="G431" s="41"/>
      <c r="H431" s="41"/>
      <c r="I431" s="243"/>
      <c r="J431" s="41"/>
      <c r="K431" s="41"/>
      <c r="L431" s="45"/>
      <c r="M431" s="244"/>
      <c r="N431" s="245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205</v>
      </c>
      <c r="AU431" s="18" t="s">
        <v>84</v>
      </c>
    </row>
    <row r="432" s="13" customFormat="1">
      <c r="A432" s="13"/>
      <c r="B432" s="248"/>
      <c r="C432" s="249"/>
      <c r="D432" s="241" t="s">
        <v>207</v>
      </c>
      <c r="E432" s="250" t="s">
        <v>1</v>
      </c>
      <c r="F432" s="251" t="s">
        <v>662</v>
      </c>
      <c r="G432" s="249"/>
      <c r="H432" s="252">
        <v>2.1560000000000001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8" t="s">
        <v>207</v>
      </c>
      <c r="AU432" s="258" t="s">
        <v>84</v>
      </c>
      <c r="AV432" s="13" t="s">
        <v>84</v>
      </c>
      <c r="AW432" s="13" t="s">
        <v>31</v>
      </c>
      <c r="AX432" s="13" t="s">
        <v>82</v>
      </c>
      <c r="AY432" s="258" t="s">
        <v>193</v>
      </c>
    </row>
    <row r="433" s="2" customFormat="1" ht="19.8" customHeight="1">
      <c r="A433" s="39"/>
      <c r="B433" s="40"/>
      <c r="C433" s="228" t="s">
        <v>663</v>
      </c>
      <c r="D433" s="228" t="s">
        <v>196</v>
      </c>
      <c r="E433" s="229" t="s">
        <v>664</v>
      </c>
      <c r="F433" s="230" t="s">
        <v>665</v>
      </c>
      <c r="G433" s="231" t="s">
        <v>260</v>
      </c>
      <c r="H433" s="232">
        <v>15.720000000000001</v>
      </c>
      <c r="I433" s="233"/>
      <c r="J433" s="234">
        <f>ROUND(I433*H433,2)</f>
        <v>0</v>
      </c>
      <c r="K433" s="230" t="s">
        <v>200</v>
      </c>
      <c r="L433" s="45"/>
      <c r="M433" s="235" t="s">
        <v>1</v>
      </c>
      <c r="N433" s="236" t="s">
        <v>40</v>
      </c>
      <c r="O433" s="92"/>
      <c r="P433" s="237">
        <f>O433*H433</f>
        <v>0</v>
      </c>
      <c r="Q433" s="237">
        <v>0.0051500000000000001</v>
      </c>
      <c r="R433" s="237">
        <f>Q433*H433</f>
        <v>0.080958000000000002</v>
      </c>
      <c r="S433" s="237">
        <v>0</v>
      </c>
      <c r="T433" s="238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9" t="s">
        <v>301</v>
      </c>
      <c r="AT433" s="239" t="s">
        <v>196</v>
      </c>
      <c r="AU433" s="239" t="s">
        <v>84</v>
      </c>
      <c r="AY433" s="18" t="s">
        <v>193</v>
      </c>
      <c r="BE433" s="240">
        <f>IF(N433="základní",J433,0)</f>
        <v>0</v>
      </c>
      <c r="BF433" s="240">
        <f>IF(N433="snížená",J433,0)</f>
        <v>0</v>
      </c>
      <c r="BG433" s="240">
        <f>IF(N433="zákl. přenesená",J433,0)</f>
        <v>0</v>
      </c>
      <c r="BH433" s="240">
        <f>IF(N433="sníž. přenesená",J433,0)</f>
        <v>0</v>
      </c>
      <c r="BI433" s="240">
        <f>IF(N433="nulová",J433,0)</f>
        <v>0</v>
      </c>
      <c r="BJ433" s="18" t="s">
        <v>82</v>
      </c>
      <c r="BK433" s="240">
        <f>ROUND(I433*H433,2)</f>
        <v>0</v>
      </c>
      <c r="BL433" s="18" t="s">
        <v>301</v>
      </c>
      <c r="BM433" s="239" t="s">
        <v>666</v>
      </c>
    </row>
    <row r="434" s="2" customFormat="1">
      <c r="A434" s="39"/>
      <c r="B434" s="40"/>
      <c r="C434" s="41"/>
      <c r="D434" s="241" t="s">
        <v>203</v>
      </c>
      <c r="E434" s="41"/>
      <c r="F434" s="242" t="s">
        <v>667</v>
      </c>
      <c r="G434" s="41"/>
      <c r="H434" s="41"/>
      <c r="I434" s="243"/>
      <c r="J434" s="41"/>
      <c r="K434" s="41"/>
      <c r="L434" s="45"/>
      <c r="M434" s="244"/>
      <c r="N434" s="245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203</v>
      </c>
      <c r="AU434" s="18" t="s">
        <v>84</v>
      </c>
    </row>
    <row r="435" s="2" customFormat="1">
      <c r="A435" s="39"/>
      <c r="B435" s="40"/>
      <c r="C435" s="41"/>
      <c r="D435" s="246" t="s">
        <v>205</v>
      </c>
      <c r="E435" s="41"/>
      <c r="F435" s="247" t="s">
        <v>668</v>
      </c>
      <c r="G435" s="41"/>
      <c r="H435" s="41"/>
      <c r="I435" s="243"/>
      <c r="J435" s="41"/>
      <c r="K435" s="41"/>
      <c r="L435" s="45"/>
      <c r="M435" s="244"/>
      <c r="N435" s="245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205</v>
      </c>
      <c r="AU435" s="18" t="s">
        <v>84</v>
      </c>
    </row>
    <row r="436" s="13" customFormat="1">
      <c r="A436" s="13"/>
      <c r="B436" s="248"/>
      <c r="C436" s="249"/>
      <c r="D436" s="241" t="s">
        <v>207</v>
      </c>
      <c r="E436" s="250" t="s">
        <v>125</v>
      </c>
      <c r="F436" s="251" t="s">
        <v>669</v>
      </c>
      <c r="G436" s="249"/>
      <c r="H436" s="252">
        <v>15.720000000000001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8" t="s">
        <v>207</v>
      </c>
      <c r="AU436" s="258" t="s">
        <v>84</v>
      </c>
      <c r="AV436" s="13" t="s">
        <v>84</v>
      </c>
      <c r="AW436" s="13" t="s">
        <v>31</v>
      </c>
      <c r="AX436" s="13" t="s">
        <v>82</v>
      </c>
      <c r="AY436" s="258" t="s">
        <v>193</v>
      </c>
    </row>
    <row r="437" s="2" customFormat="1" ht="19.8" customHeight="1">
      <c r="A437" s="39"/>
      <c r="B437" s="40"/>
      <c r="C437" s="228" t="s">
        <v>670</v>
      </c>
      <c r="D437" s="228" t="s">
        <v>196</v>
      </c>
      <c r="E437" s="229" t="s">
        <v>671</v>
      </c>
      <c r="F437" s="230" t="s">
        <v>672</v>
      </c>
      <c r="G437" s="231" t="s">
        <v>199</v>
      </c>
      <c r="H437" s="232">
        <v>15.720000000000001</v>
      </c>
      <c r="I437" s="233"/>
      <c r="J437" s="234">
        <f>ROUND(I437*H437,2)</f>
        <v>0</v>
      </c>
      <c r="K437" s="230" t="s">
        <v>200</v>
      </c>
      <c r="L437" s="45"/>
      <c r="M437" s="235" t="s">
        <v>1</v>
      </c>
      <c r="N437" s="236" t="s">
        <v>40</v>
      </c>
      <c r="O437" s="92"/>
      <c r="P437" s="237">
        <f>O437*H437</f>
        <v>0</v>
      </c>
      <c r="Q437" s="237">
        <v>0.01255</v>
      </c>
      <c r="R437" s="237">
        <f>Q437*H437</f>
        <v>0.19728600000000002</v>
      </c>
      <c r="S437" s="237">
        <v>0</v>
      </c>
      <c r="T437" s="23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9" t="s">
        <v>301</v>
      </c>
      <c r="AT437" s="239" t="s">
        <v>196</v>
      </c>
      <c r="AU437" s="239" t="s">
        <v>84</v>
      </c>
      <c r="AY437" s="18" t="s">
        <v>193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8" t="s">
        <v>82</v>
      </c>
      <c r="BK437" s="240">
        <f>ROUND(I437*H437,2)</f>
        <v>0</v>
      </c>
      <c r="BL437" s="18" t="s">
        <v>301</v>
      </c>
      <c r="BM437" s="239" t="s">
        <v>673</v>
      </c>
    </row>
    <row r="438" s="2" customFormat="1">
      <c r="A438" s="39"/>
      <c r="B438" s="40"/>
      <c r="C438" s="41"/>
      <c r="D438" s="241" t="s">
        <v>203</v>
      </c>
      <c r="E438" s="41"/>
      <c r="F438" s="242" t="s">
        <v>674</v>
      </c>
      <c r="G438" s="41"/>
      <c r="H438" s="41"/>
      <c r="I438" s="243"/>
      <c r="J438" s="41"/>
      <c r="K438" s="41"/>
      <c r="L438" s="45"/>
      <c r="M438" s="244"/>
      <c r="N438" s="245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203</v>
      </c>
      <c r="AU438" s="18" t="s">
        <v>84</v>
      </c>
    </row>
    <row r="439" s="2" customFormat="1">
      <c r="A439" s="39"/>
      <c r="B439" s="40"/>
      <c r="C439" s="41"/>
      <c r="D439" s="246" t="s">
        <v>205</v>
      </c>
      <c r="E439" s="41"/>
      <c r="F439" s="247" t="s">
        <v>675</v>
      </c>
      <c r="G439" s="41"/>
      <c r="H439" s="41"/>
      <c r="I439" s="243"/>
      <c r="J439" s="41"/>
      <c r="K439" s="41"/>
      <c r="L439" s="45"/>
      <c r="M439" s="244"/>
      <c r="N439" s="245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205</v>
      </c>
      <c r="AU439" s="18" t="s">
        <v>84</v>
      </c>
    </row>
    <row r="440" s="13" customFormat="1">
      <c r="A440" s="13"/>
      <c r="B440" s="248"/>
      <c r="C440" s="249"/>
      <c r="D440" s="241" t="s">
        <v>207</v>
      </c>
      <c r="E440" s="250" t="s">
        <v>122</v>
      </c>
      <c r="F440" s="251" t="s">
        <v>676</v>
      </c>
      <c r="G440" s="249"/>
      <c r="H440" s="252">
        <v>15.720000000000001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8" t="s">
        <v>207</v>
      </c>
      <c r="AU440" s="258" t="s">
        <v>84</v>
      </c>
      <c r="AV440" s="13" t="s">
        <v>84</v>
      </c>
      <c r="AW440" s="13" t="s">
        <v>31</v>
      </c>
      <c r="AX440" s="13" t="s">
        <v>82</v>
      </c>
      <c r="AY440" s="258" t="s">
        <v>193</v>
      </c>
    </row>
    <row r="441" s="2" customFormat="1" ht="30" customHeight="1">
      <c r="A441" s="39"/>
      <c r="B441" s="40"/>
      <c r="C441" s="228" t="s">
        <v>677</v>
      </c>
      <c r="D441" s="228" t="s">
        <v>196</v>
      </c>
      <c r="E441" s="229" t="s">
        <v>678</v>
      </c>
      <c r="F441" s="230" t="s">
        <v>679</v>
      </c>
      <c r="G441" s="231" t="s">
        <v>268</v>
      </c>
      <c r="H441" s="232">
        <v>6</v>
      </c>
      <c r="I441" s="233"/>
      <c r="J441" s="234">
        <f>ROUND(I441*H441,2)</f>
        <v>0</v>
      </c>
      <c r="K441" s="230" t="s">
        <v>200</v>
      </c>
      <c r="L441" s="45"/>
      <c r="M441" s="235" t="s">
        <v>1</v>
      </c>
      <c r="N441" s="236" t="s">
        <v>40</v>
      </c>
      <c r="O441" s="92"/>
      <c r="P441" s="237">
        <f>O441*H441</f>
        <v>0</v>
      </c>
      <c r="Q441" s="237">
        <v>3.0000000000000001E-05</v>
      </c>
      <c r="R441" s="237">
        <f>Q441*H441</f>
        <v>0.00018000000000000001</v>
      </c>
      <c r="S441" s="237">
        <v>0</v>
      </c>
      <c r="T441" s="23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9" t="s">
        <v>301</v>
      </c>
      <c r="AT441" s="239" t="s">
        <v>196</v>
      </c>
      <c r="AU441" s="239" t="s">
        <v>84</v>
      </c>
      <c r="AY441" s="18" t="s">
        <v>193</v>
      </c>
      <c r="BE441" s="240">
        <f>IF(N441="základní",J441,0)</f>
        <v>0</v>
      </c>
      <c r="BF441" s="240">
        <f>IF(N441="snížená",J441,0)</f>
        <v>0</v>
      </c>
      <c r="BG441" s="240">
        <f>IF(N441="zákl. přenesená",J441,0)</f>
        <v>0</v>
      </c>
      <c r="BH441" s="240">
        <f>IF(N441="sníž. přenesená",J441,0)</f>
        <v>0</v>
      </c>
      <c r="BI441" s="240">
        <f>IF(N441="nulová",J441,0)</f>
        <v>0</v>
      </c>
      <c r="BJ441" s="18" t="s">
        <v>82</v>
      </c>
      <c r="BK441" s="240">
        <f>ROUND(I441*H441,2)</f>
        <v>0</v>
      </c>
      <c r="BL441" s="18" t="s">
        <v>301</v>
      </c>
      <c r="BM441" s="239" t="s">
        <v>680</v>
      </c>
    </row>
    <row r="442" s="2" customFormat="1">
      <c r="A442" s="39"/>
      <c r="B442" s="40"/>
      <c r="C442" s="41"/>
      <c r="D442" s="241" t="s">
        <v>203</v>
      </c>
      <c r="E442" s="41"/>
      <c r="F442" s="242" t="s">
        <v>681</v>
      </c>
      <c r="G442" s="41"/>
      <c r="H442" s="41"/>
      <c r="I442" s="243"/>
      <c r="J442" s="41"/>
      <c r="K442" s="41"/>
      <c r="L442" s="45"/>
      <c r="M442" s="244"/>
      <c r="N442" s="245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203</v>
      </c>
      <c r="AU442" s="18" t="s">
        <v>84</v>
      </c>
    </row>
    <row r="443" s="2" customFormat="1">
      <c r="A443" s="39"/>
      <c r="B443" s="40"/>
      <c r="C443" s="41"/>
      <c r="D443" s="246" t="s">
        <v>205</v>
      </c>
      <c r="E443" s="41"/>
      <c r="F443" s="247" t="s">
        <v>682</v>
      </c>
      <c r="G443" s="41"/>
      <c r="H443" s="41"/>
      <c r="I443" s="243"/>
      <c r="J443" s="41"/>
      <c r="K443" s="41"/>
      <c r="L443" s="45"/>
      <c r="M443" s="244"/>
      <c r="N443" s="245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205</v>
      </c>
      <c r="AU443" s="18" t="s">
        <v>84</v>
      </c>
    </row>
    <row r="444" s="13" customFormat="1">
      <c r="A444" s="13"/>
      <c r="B444" s="248"/>
      <c r="C444" s="249"/>
      <c r="D444" s="241" t="s">
        <v>207</v>
      </c>
      <c r="E444" s="250" t="s">
        <v>1</v>
      </c>
      <c r="F444" s="251" t="s">
        <v>683</v>
      </c>
      <c r="G444" s="249"/>
      <c r="H444" s="252">
        <v>6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8" t="s">
        <v>207</v>
      </c>
      <c r="AU444" s="258" t="s">
        <v>84</v>
      </c>
      <c r="AV444" s="13" t="s">
        <v>84</v>
      </c>
      <c r="AW444" s="13" t="s">
        <v>31</v>
      </c>
      <c r="AX444" s="13" t="s">
        <v>82</v>
      </c>
      <c r="AY444" s="258" t="s">
        <v>193</v>
      </c>
    </row>
    <row r="445" s="2" customFormat="1" ht="22.2" customHeight="1">
      <c r="A445" s="39"/>
      <c r="B445" s="40"/>
      <c r="C445" s="270" t="s">
        <v>684</v>
      </c>
      <c r="D445" s="270" t="s">
        <v>274</v>
      </c>
      <c r="E445" s="271" t="s">
        <v>685</v>
      </c>
      <c r="F445" s="272" t="s">
        <v>686</v>
      </c>
      <c r="G445" s="273" t="s">
        <v>268</v>
      </c>
      <c r="H445" s="274">
        <v>6</v>
      </c>
      <c r="I445" s="275"/>
      <c r="J445" s="276">
        <f>ROUND(I445*H445,2)</f>
        <v>0</v>
      </c>
      <c r="K445" s="272" t="s">
        <v>1</v>
      </c>
      <c r="L445" s="277"/>
      <c r="M445" s="278" t="s">
        <v>1</v>
      </c>
      <c r="N445" s="279" t="s">
        <v>40</v>
      </c>
      <c r="O445" s="92"/>
      <c r="P445" s="237">
        <f>O445*H445</f>
        <v>0</v>
      </c>
      <c r="Q445" s="237">
        <v>0.00089999999999999998</v>
      </c>
      <c r="R445" s="237">
        <f>Q445*H445</f>
        <v>0.0054000000000000003</v>
      </c>
      <c r="S445" s="237">
        <v>0</v>
      </c>
      <c r="T445" s="23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9" t="s">
        <v>448</v>
      </c>
      <c r="AT445" s="239" t="s">
        <v>274</v>
      </c>
      <c r="AU445" s="239" t="s">
        <v>84</v>
      </c>
      <c r="AY445" s="18" t="s">
        <v>193</v>
      </c>
      <c r="BE445" s="240">
        <f>IF(N445="základní",J445,0)</f>
        <v>0</v>
      </c>
      <c r="BF445" s="240">
        <f>IF(N445="snížená",J445,0)</f>
        <v>0</v>
      </c>
      <c r="BG445" s="240">
        <f>IF(N445="zákl. přenesená",J445,0)</f>
        <v>0</v>
      </c>
      <c r="BH445" s="240">
        <f>IF(N445="sníž. přenesená",J445,0)</f>
        <v>0</v>
      </c>
      <c r="BI445" s="240">
        <f>IF(N445="nulová",J445,0)</f>
        <v>0</v>
      </c>
      <c r="BJ445" s="18" t="s">
        <v>82</v>
      </c>
      <c r="BK445" s="240">
        <f>ROUND(I445*H445,2)</f>
        <v>0</v>
      </c>
      <c r="BL445" s="18" t="s">
        <v>301</v>
      </c>
      <c r="BM445" s="239" t="s">
        <v>687</v>
      </c>
    </row>
    <row r="446" s="2" customFormat="1">
      <c r="A446" s="39"/>
      <c r="B446" s="40"/>
      <c r="C446" s="41"/>
      <c r="D446" s="241" t="s">
        <v>203</v>
      </c>
      <c r="E446" s="41"/>
      <c r="F446" s="242" t="s">
        <v>686</v>
      </c>
      <c r="G446" s="41"/>
      <c r="H446" s="41"/>
      <c r="I446" s="243"/>
      <c r="J446" s="41"/>
      <c r="K446" s="41"/>
      <c r="L446" s="45"/>
      <c r="M446" s="244"/>
      <c r="N446" s="245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203</v>
      </c>
      <c r="AU446" s="18" t="s">
        <v>84</v>
      </c>
    </row>
    <row r="447" s="2" customFormat="1">
      <c r="A447" s="39"/>
      <c r="B447" s="40"/>
      <c r="C447" s="41"/>
      <c r="D447" s="241" t="s">
        <v>305</v>
      </c>
      <c r="E447" s="41"/>
      <c r="F447" s="280" t="s">
        <v>688</v>
      </c>
      <c r="G447" s="41"/>
      <c r="H447" s="41"/>
      <c r="I447" s="243"/>
      <c r="J447" s="41"/>
      <c r="K447" s="41"/>
      <c r="L447" s="45"/>
      <c r="M447" s="244"/>
      <c r="N447" s="245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305</v>
      </c>
      <c r="AU447" s="18" t="s">
        <v>84</v>
      </c>
    </row>
    <row r="448" s="2" customFormat="1" ht="22.2" customHeight="1">
      <c r="A448" s="39"/>
      <c r="B448" s="40"/>
      <c r="C448" s="228" t="s">
        <v>689</v>
      </c>
      <c r="D448" s="228" t="s">
        <v>196</v>
      </c>
      <c r="E448" s="229" t="s">
        <v>690</v>
      </c>
      <c r="F448" s="230" t="s">
        <v>691</v>
      </c>
      <c r="G448" s="231" t="s">
        <v>268</v>
      </c>
      <c r="H448" s="232">
        <v>1</v>
      </c>
      <c r="I448" s="233"/>
      <c r="J448" s="234">
        <f>ROUND(I448*H448,2)</f>
        <v>0</v>
      </c>
      <c r="K448" s="230" t="s">
        <v>200</v>
      </c>
      <c r="L448" s="45"/>
      <c r="M448" s="235" t="s">
        <v>1</v>
      </c>
      <c r="N448" s="236" t="s">
        <v>40</v>
      </c>
      <c r="O448" s="92"/>
      <c r="P448" s="237">
        <f>O448*H448</f>
        <v>0</v>
      </c>
      <c r="Q448" s="237">
        <v>0.00088000000000000003</v>
      </c>
      <c r="R448" s="237">
        <f>Q448*H448</f>
        <v>0.00088000000000000003</v>
      </c>
      <c r="S448" s="237">
        <v>0</v>
      </c>
      <c r="T448" s="23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9" t="s">
        <v>301</v>
      </c>
      <c r="AT448" s="239" t="s">
        <v>196</v>
      </c>
      <c r="AU448" s="239" t="s">
        <v>84</v>
      </c>
      <c r="AY448" s="18" t="s">
        <v>193</v>
      </c>
      <c r="BE448" s="240">
        <f>IF(N448="základní",J448,0)</f>
        <v>0</v>
      </c>
      <c r="BF448" s="240">
        <f>IF(N448="snížená",J448,0)</f>
        <v>0</v>
      </c>
      <c r="BG448" s="240">
        <f>IF(N448="zákl. přenesená",J448,0)</f>
        <v>0</v>
      </c>
      <c r="BH448" s="240">
        <f>IF(N448="sníž. přenesená",J448,0)</f>
        <v>0</v>
      </c>
      <c r="BI448" s="240">
        <f>IF(N448="nulová",J448,0)</f>
        <v>0</v>
      </c>
      <c r="BJ448" s="18" t="s">
        <v>82</v>
      </c>
      <c r="BK448" s="240">
        <f>ROUND(I448*H448,2)</f>
        <v>0</v>
      </c>
      <c r="BL448" s="18" t="s">
        <v>301</v>
      </c>
      <c r="BM448" s="239" t="s">
        <v>692</v>
      </c>
    </row>
    <row r="449" s="2" customFormat="1">
      <c r="A449" s="39"/>
      <c r="B449" s="40"/>
      <c r="C449" s="41"/>
      <c r="D449" s="241" t="s">
        <v>203</v>
      </c>
      <c r="E449" s="41"/>
      <c r="F449" s="242" t="s">
        <v>693</v>
      </c>
      <c r="G449" s="41"/>
      <c r="H449" s="41"/>
      <c r="I449" s="243"/>
      <c r="J449" s="41"/>
      <c r="K449" s="41"/>
      <c r="L449" s="45"/>
      <c r="M449" s="244"/>
      <c r="N449" s="245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203</v>
      </c>
      <c r="AU449" s="18" t="s">
        <v>84</v>
      </c>
    </row>
    <row r="450" s="2" customFormat="1">
      <c r="A450" s="39"/>
      <c r="B450" s="40"/>
      <c r="C450" s="41"/>
      <c r="D450" s="246" t="s">
        <v>205</v>
      </c>
      <c r="E450" s="41"/>
      <c r="F450" s="247" t="s">
        <v>694</v>
      </c>
      <c r="G450" s="41"/>
      <c r="H450" s="41"/>
      <c r="I450" s="243"/>
      <c r="J450" s="41"/>
      <c r="K450" s="41"/>
      <c r="L450" s="45"/>
      <c r="M450" s="244"/>
      <c r="N450" s="245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205</v>
      </c>
      <c r="AU450" s="18" t="s">
        <v>84</v>
      </c>
    </row>
    <row r="451" s="2" customFormat="1" ht="22.2" customHeight="1">
      <c r="A451" s="39"/>
      <c r="B451" s="40"/>
      <c r="C451" s="270" t="s">
        <v>695</v>
      </c>
      <c r="D451" s="270" t="s">
        <v>274</v>
      </c>
      <c r="E451" s="271" t="s">
        <v>696</v>
      </c>
      <c r="F451" s="272" t="s">
        <v>697</v>
      </c>
      <c r="G451" s="273" t="s">
        <v>268</v>
      </c>
      <c r="H451" s="274">
        <v>1</v>
      </c>
      <c r="I451" s="275"/>
      <c r="J451" s="276">
        <f>ROUND(I451*H451,2)</f>
        <v>0</v>
      </c>
      <c r="K451" s="272" t="s">
        <v>200</v>
      </c>
      <c r="L451" s="277"/>
      <c r="M451" s="278" t="s">
        <v>1</v>
      </c>
      <c r="N451" s="279" t="s">
        <v>40</v>
      </c>
      <c r="O451" s="92"/>
      <c r="P451" s="237">
        <f>O451*H451</f>
        <v>0</v>
      </c>
      <c r="Q451" s="237">
        <v>0.0041999999999999997</v>
      </c>
      <c r="R451" s="237">
        <f>Q451*H451</f>
        <v>0.0041999999999999997</v>
      </c>
      <c r="S451" s="237">
        <v>0</v>
      </c>
      <c r="T451" s="23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9" t="s">
        <v>448</v>
      </c>
      <c r="AT451" s="239" t="s">
        <v>274</v>
      </c>
      <c r="AU451" s="239" t="s">
        <v>84</v>
      </c>
      <c r="AY451" s="18" t="s">
        <v>193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8" t="s">
        <v>82</v>
      </c>
      <c r="BK451" s="240">
        <f>ROUND(I451*H451,2)</f>
        <v>0</v>
      </c>
      <c r="BL451" s="18" t="s">
        <v>301</v>
      </c>
      <c r="BM451" s="239" t="s">
        <v>698</v>
      </c>
    </row>
    <row r="452" s="2" customFormat="1">
      <c r="A452" s="39"/>
      <c r="B452" s="40"/>
      <c r="C452" s="41"/>
      <c r="D452" s="241" t="s">
        <v>203</v>
      </c>
      <c r="E452" s="41"/>
      <c r="F452" s="242" t="s">
        <v>697</v>
      </c>
      <c r="G452" s="41"/>
      <c r="H452" s="41"/>
      <c r="I452" s="243"/>
      <c r="J452" s="41"/>
      <c r="K452" s="41"/>
      <c r="L452" s="45"/>
      <c r="M452" s="244"/>
      <c r="N452" s="245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203</v>
      </c>
      <c r="AU452" s="18" t="s">
        <v>84</v>
      </c>
    </row>
    <row r="453" s="2" customFormat="1">
      <c r="A453" s="39"/>
      <c r="B453" s="40"/>
      <c r="C453" s="41"/>
      <c r="D453" s="241" t="s">
        <v>305</v>
      </c>
      <c r="E453" s="41"/>
      <c r="F453" s="280" t="s">
        <v>699</v>
      </c>
      <c r="G453" s="41"/>
      <c r="H453" s="41"/>
      <c r="I453" s="243"/>
      <c r="J453" s="41"/>
      <c r="K453" s="41"/>
      <c r="L453" s="45"/>
      <c r="M453" s="244"/>
      <c r="N453" s="245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305</v>
      </c>
      <c r="AU453" s="18" t="s">
        <v>84</v>
      </c>
    </row>
    <row r="454" s="13" customFormat="1">
      <c r="A454" s="13"/>
      <c r="B454" s="248"/>
      <c r="C454" s="249"/>
      <c r="D454" s="241" t="s">
        <v>207</v>
      </c>
      <c r="E454" s="250" t="s">
        <v>1</v>
      </c>
      <c r="F454" s="251" t="s">
        <v>700</v>
      </c>
      <c r="G454" s="249"/>
      <c r="H454" s="252">
        <v>1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8" t="s">
        <v>207</v>
      </c>
      <c r="AU454" s="258" t="s">
        <v>84</v>
      </c>
      <c r="AV454" s="13" t="s">
        <v>84</v>
      </c>
      <c r="AW454" s="13" t="s">
        <v>31</v>
      </c>
      <c r="AX454" s="13" t="s">
        <v>82</v>
      </c>
      <c r="AY454" s="258" t="s">
        <v>193</v>
      </c>
    </row>
    <row r="455" s="2" customFormat="1" ht="22.2" customHeight="1">
      <c r="A455" s="39"/>
      <c r="B455" s="40"/>
      <c r="C455" s="228" t="s">
        <v>701</v>
      </c>
      <c r="D455" s="228" t="s">
        <v>196</v>
      </c>
      <c r="E455" s="229" t="s">
        <v>702</v>
      </c>
      <c r="F455" s="230" t="s">
        <v>703</v>
      </c>
      <c r="G455" s="231" t="s">
        <v>199</v>
      </c>
      <c r="H455" s="232">
        <v>117</v>
      </c>
      <c r="I455" s="233"/>
      <c r="J455" s="234">
        <f>ROUND(I455*H455,2)</f>
        <v>0</v>
      </c>
      <c r="K455" s="230" t="s">
        <v>200</v>
      </c>
      <c r="L455" s="45"/>
      <c r="M455" s="235" t="s">
        <v>1</v>
      </c>
      <c r="N455" s="236" t="s">
        <v>40</v>
      </c>
      <c r="O455" s="92"/>
      <c r="P455" s="237">
        <f>O455*H455</f>
        <v>0</v>
      </c>
      <c r="Q455" s="237">
        <v>0.01575</v>
      </c>
      <c r="R455" s="237">
        <f>Q455*H455</f>
        <v>1.8427500000000001</v>
      </c>
      <c r="S455" s="237">
        <v>0</v>
      </c>
      <c r="T455" s="23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9" t="s">
        <v>301</v>
      </c>
      <c r="AT455" s="239" t="s">
        <v>196</v>
      </c>
      <c r="AU455" s="239" t="s">
        <v>84</v>
      </c>
      <c r="AY455" s="18" t="s">
        <v>193</v>
      </c>
      <c r="BE455" s="240">
        <f>IF(N455="základní",J455,0)</f>
        <v>0</v>
      </c>
      <c r="BF455" s="240">
        <f>IF(N455="snížená",J455,0)</f>
        <v>0</v>
      </c>
      <c r="BG455" s="240">
        <f>IF(N455="zákl. přenesená",J455,0)</f>
        <v>0</v>
      </c>
      <c r="BH455" s="240">
        <f>IF(N455="sníž. přenesená",J455,0)</f>
        <v>0</v>
      </c>
      <c r="BI455" s="240">
        <f>IF(N455="nulová",J455,0)</f>
        <v>0</v>
      </c>
      <c r="BJ455" s="18" t="s">
        <v>82</v>
      </c>
      <c r="BK455" s="240">
        <f>ROUND(I455*H455,2)</f>
        <v>0</v>
      </c>
      <c r="BL455" s="18" t="s">
        <v>301</v>
      </c>
      <c r="BM455" s="239" t="s">
        <v>704</v>
      </c>
    </row>
    <row r="456" s="2" customFormat="1">
      <c r="A456" s="39"/>
      <c r="B456" s="40"/>
      <c r="C456" s="41"/>
      <c r="D456" s="241" t="s">
        <v>203</v>
      </c>
      <c r="E456" s="41"/>
      <c r="F456" s="242" t="s">
        <v>705</v>
      </c>
      <c r="G456" s="41"/>
      <c r="H456" s="41"/>
      <c r="I456" s="243"/>
      <c r="J456" s="41"/>
      <c r="K456" s="41"/>
      <c r="L456" s="45"/>
      <c r="M456" s="244"/>
      <c r="N456" s="245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203</v>
      </c>
      <c r="AU456" s="18" t="s">
        <v>84</v>
      </c>
    </row>
    <row r="457" s="2" customFormat="1">
      <c r="A457" s="39"/>
      <c r="B457" s="40"/>
      <c r="C457" s="41"/>
      <c r="D457" s="246" t="s">
        <v>205</v>
      </c>
      <c r="E457" s="41"/>
      <c r="F457" s="247" t="s">
        <v>706</v>
      </c>
      <c r="G457" s="41"/>
      <c r="H457" s="41"/>
      <c r="I457" s="243"/>
      <c r="J457" s="41"/>
      <c r="K457" s="41"/>
      <c r="L457" s="45"/>
      <c r="M457" s="244"/>
      <c r="N457" s="245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205</v>
      </c>
      <c r="AU457" s="18" t="s">
        <v>84</v>
      </c>
    </row>
    <row r="458" s="13" customFormat="1">
      <c r="A458" s="13"/>
      <c r="B458" s="248"/>
      <c r="C458" s="249"/>
      <c r="D458" s="241" t="s">
        <v>207</v>
      </c>
      <c r="E458" s="250" t="s">
        <v>1</v>
      </c>
      <c r="F458" s="251" t="s">
        <v>707</v>
      </c>
      <c r="G458" s="249"/>
      <c r="H458" s="252">
        <v>36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8" t="s">
        <v>207</v>
      </c>
      <c r="AU458" s="258" t="s">
        <v>84</v>
      </c>
      <c r="AV458" s="13" t="s">
        <v>84</v>
      </c>
      <c r="AW458" s="13" t="s">
        <v>31</v>
      </c>
      <c r="AX458" s="13" t="s">
        <v>75</v>
      </c>
      <c r="AY458" s="258" t="s">
        <v>193</v>
      </c>
    </row>
    <row r="459" s="13" customFormat="1">
      <c r="A459" s="13"/>
      <c r="B459" s="248"/>
      <c r="C459" s="249"/>
      <c r="D459" s="241" t="s">
        <v>207</v>
      </c>
      <c r="E459" s="250" t="s">
        <v>1</v>
      </c>
      <c r="F459" s="251" t="s">
        <v>708</v>
      </c>
      <c r="G459" s="249"/>
      <c r="H459" s="252">
        <v>81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8" t="s">
        <v>207</v>
      </c>
      <c r="AU459" s="258" t="s">
        <v>84</v>
      </c>
      <c r="AV459" s="13" t="s">
        <v>84</v>
      </c>
      <c r="AW459" s="13" t="s">
        <v>31</v>
      </c>
      <c r="AX459" s="13" t="s">
        <v>75</v>
      </c>
      <c r="AY459" s="258" t="s">
        <v>193</v>
      </c>
    </row>
    <row r="460" s="14" customFormat="1">
      <c r="A460" s="14"/>
      <c r="B460" s="259"/>
      <c r="C460" s="260"/>
      <c r="D460" s="241" t="s">
        <v>207</v>
      </c>
      <c r="E460" s="261" t="s">
        <v>1</v>
      </c>
      <c r="F460" s="262" t="s">
        <v>216</v>
      </c>
      <c r="G460" s="260"/>
      <c r="H460" s="263">
        <v>117</v>
      </c>
      <c r="I460" s="264"/>
      <c r="J460" s="260"/>
      <c r="K460" s="260"/>
      <c r="L460" s="265"/>
      <c r="M460" s="266"/>
      <c r="N460" s="267"/>
      <c r="O460" s="267"/>
      <c r="P460" s="267"/>
      <c r="Q460" s="267"/>
      <c r="R460" s="267"/>
      <c r="S460" s="267"/>
      <c r="T460" s="26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9" t="s">
        <v>207</v>
      </c>
      <c r="AU460" s="269" t="s">
        <v>84</v>
      </c>
      <c r="AV460" s="14" t="s">
        <v>201</v>
      </c>
      <c r="AW460" s="14" t="s">
        <v>31</v>
      </c>
      <c r="AX460" s="14" t="s">
        <v>82</v>
      </c>
      <c r="AY460" s="269" t="s">
        <v>193</v>
      </c>
    </row>
    <row r="461" s="2" customFormat="1" ht="22.2" customHeight="1">
      <c r="A461" s="39"/>
      <c r="B461" s="40"/>
      <c r="C461" s="228" t="s">
        <v>709</v>
      </c>
      <c r="D461" s="228" t="s">
        <v>196</v>
      </c>
      <c r="E461" s="229" t="s">
        <v>710</v>
      </c>
      <c r="F461" s="230" t="s">
        <v>711</v>
      </c>
      <c r="G461" s="231" t="s">
        <v>268</v>
      </c>
      <c r="H461" s="232">
        <v>30</v>
      </c>
      <c r="I461" s="233"/>
      <c r="J461" s="234">
        <f>ROUND(I461*H461,2)</f>
        <v>0</v>
      </c>
      <c r="K461" s="230" t="s">
        <v>200</v>
      </c>
      <c r="L461" s="45"/>
      <c r="M461" s="235" t="s">
        <v>1</v>
      </c>
      <c r="N461" s="236" t="s">
        <v>40</v>
      </c>
      <c r="O461" s="92"/>
      <c r="P461" s="237">
        <f>O461*H461</f>
        <v>0</v>
      </c>
      <c r="Q461" s="237">
        <v>0.01891</v>
      </c>
      <c r="R461" s="237">
        <f>Q461*H461</f>
        <v>0.56730000000000003</v>
      </c>
      <c r="S461" s="237">
        <v>0</v>
      </c>
      <c r="T461" s="23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9" t="s">
        <v>301</v>
      </c>
      <c r="AT461" s="239" t="s">
        <v>196</v>
      </c>
      <c r="AU461" s="239" t="s">
        <v>84</v>
      </c>
      <c r="AY461" s="18" t="s">
        <v>193</v>
      </c>
      <c r="BE461" s="240">
        <f>IF(N461="základní",J461,0)</f>
        <v>0</v>
      </c>
      <c r="BF461" s="240">
        <f>IF(N461="snížená",J461,0)</f>
        <v>0</v>
      </c>
      <c r="BG461" s="240">
        <f>IF(N461="zákl. přenesená",J461,0)</f>
        <v>0</v>
      </c>
      <c r="BH461" s="240">
        <f>IF(N461="sníž. přenesená",J461,0)</f>
        <v>0</v>
      </c>
      <c r="BI461" s="240">
        <f>IF(N461="nulová",J461,0)</f>
        <v>0</v>
      </c>
      <c r="BJ461" s="18" t="s">
        <v>82</v>
      </c>
      <c r="BK461" s="240">
        <f>ROUND(I461*H461,2)</f>
        <v>0</v>
      </c>
      <c r="BL461" s="18" t="s">
        <v>301</v>
      </c>
      <c r="BM461" s="239" t="s">
        <v>712</v>
      </c>
    </row>
    <row r="462" s="2" customFormat="1">
      <c r="A462" s="39"/>
      <c r="B462" s="40"/>
      <c r="C462" s="41"/>
      <c r="D462" s="241" t="s">
        <v>203</v>
      </c>
      <c r="E462" s="41"/>
      <c r="F462" s="242" t="s">
        <v>713</v>
      </c>
      <c r="G462" s="41"/>
      <c r="H462" s="41"/>
      <c r="I462" s="243"/>
      <c r="J462" s="41"/>
      <c r="K462" s="41"/>
      <c r="L462" s="45"/>
      <c r="M462" s="244"/>
      <c r="N462" s="245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203</v>
      </c>
      <c r="AU462" s="18" t="s">
        <v>84</v>
      </c>
    </row>
    <row r="463" s="2" customFormat="1">
      <c r="A463" s="39"/>
      <c r="B463" s="40"/>
      <c r="C463" s="41"/>
      <c r="D463" s="246" t="s">
        <v>205</v>
      </c>
      <c r="E463" s="41"/>
      <c r="F463" s="247" t="s">
        <v>714</v>
      </c>
      <c r="G463" s="41"/>
      <c r="H463" s="41"/>
      <c r="I463" s="243"/>
      <c r="J463" s="41"/>
      <c r="K463" s="41"/>
      <c r="L463" s="45"/>
      <c r="M463" s="244"/>
      <c r="N463" s="245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205</v>
      </c>
      <c r="AU463" s="18" t="s">
        <v>84</v>
      </c>
    </row>
    <row r="464" s="13" customFormat="1">
      <c r="A464" s="13"/>
      <c r="B464" s="248"/>
      <c r="C464" s="249"/>
      <c r="D464" s="241" t="s">
        <v>207</v>
      </c>
      <c r="E464" s="250" t="s">
        <v>1</v>
      </c>
      <c r="F464" s="251" t="s">
        <v>715</v>
      </c>
      <c r="G464" s="249"/>
      <c r="H464" s="252">
        <v>30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8" t="s">
        <v>207</v>
      </c>
      <c r="AU464" s="258" t="s">
        <v>84</v>
      </c>
      <c r="AV464" s="13" t="s">
        <v>84</v>
      </c>
      <c r="AW464" s="13" t="s">
        <v>31</v>
      </c>
      <c r="AX464" s="13" t="s">
        <v>82</v>
      </c>
      <c r="AY464" s="258" t="s">
        <v>193</v>
      </c>
    </row>
    <row r="465" s="2" customFormat="1" ht="14.4" customHeight="1">
      <c r="A465" s="39"/>
      <c r="B465" s="40"/>
      <c r="C465" s="228" t="s">
        <v>716</v>
      </c>
      <c r="D465" s="228" t="s">
        <v>196</v>
      </c>
      <c r="E465" s="229" t="s">
        <v>717</v>
      </c>
      <c r="F465" s="230" t="s">
        <v>718</v>
      </c>
      <c r="G465" s="231" t="s">
        <v>199</v>
      </c>
      <c r="H465" s="232">
        <v>84.180999999999997</v>
      </c>
      <c r="I465" s="233"/>
      <c r="J465" s="234">
        <f>ROUND(I465*H465,2)</f>
        <v>0</v>
      </c>
      <c r="K465" s="230" t="s">
        <v>1</v>
      </c>
      <c r="L465" s="45"/>
      <c r="M465" s="235" t="s">
        <v>1</v>
      </c>
      <c r="N465" s="236" t="s">
        <v>40</v>
      </c>
      <c r="O465" s="92"/>
      <c r="P465" s="237">
        <f>O465*H465</f>
        <v>0</v>
      </c>
      <c r="Q465" s="237">
        <v>0.014789999999999999</v>
      </c>
      <c r="R465" s="237">
        <f>Q465*H465</f>
        <v>1.24503699</v>
      </c>
      <c r="S465" s="237">
        <v>0</v>
      </c>
      <c r="T465" s="23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9" t="s">
        <v>301</v>
      </c>
      <c r="AT465" s="239" t="s">
        <v>196</v>
      </c>
      <c r="AU465" s="239" t="s">
        <v>84</v>
      </c>
      <c r="AY465" s="18" t="s">
        <v>193</v>
      </c>
      <c r="BE465" s="240">
        <f>IF(N465="základní",J465,0)</f>
        <v>0</v>
      </c>
      <c r="BF465" s="240">
        <f>IF(N465="snížená",J465,0)</f>
        <v>0</v>
      </c>
      <c r="BG465" s="240">
        <f>IF(N465="zákl. přenesená",J465,0)</f>
        <v>0</v>
      </c>
      <c r="BH465" s="240">
        <f>IF(N465="sníž. přenesená",J465,0)</f>
        <v>0</v>
      </c>
      <c r="BI465" s="240">
        <f>IF(N465="nulová",J465,0)</f>
        <v>0</v>
      </c>
      <c r="BJ465" s="18" t="s">
        <v>82</v>
      </c>
      <c r="BK465" s="240">
        <f>ROUND(I465*H465,2)</f>
        <v>0</v>
      </c>
      <c r="BL465" s="18" t="s">
        <v>301</v>
      </c>
      <c r="BM465" s="239" t="s">
        <v>719</v>
      </c>
    </row>
    <row r="466" s="2" customFormat="1">
      <c r="A466" s="39"/>
      <c r="B466" s="40"/>
      <c r="C466" s="41"/>
      <c r="D466" s="241" t="s">
        <v>203</v>
      </c>
      <c r="E466" s="41"/>
      <c r="F466" s="242" t="s">
        <v>720</v>
      </c>
      <c r="G466" s="41"/>
      <c r="H466" s="41"/>
      <c r="I466" s="243"/>
      <c r="J466" s="41"/>
      <c r="K466" s="41"/>
      <c r="L466" s="45"/>
      <c r="M466" s="244"/>
      <c r="N466" s="245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203</v>
      </c>
      <c r="AU466" s="18" t="s">
        <v>84</v>
      </c>
    </row>
    <row r="467" s="13" customFormat="1">
      <c r="A467" s="13"/>
      <c r="B467" s="248"/>
      <c r="C467" s="249"/>
      <c r="D467" s="241" t="s">
        <v>207</v>
      </c>
      <c r="E467" s="250" t="s">
        <v>130</v>
      </c>
      <c r="F467" s="251" t="s">
        <v>721</v>
      </c>
      <c r="G467" s="249"/>
      <c r="H467" s="252">
        <v>84.180999999999997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8" t="s">
        <v>207</v>
      </c>
      <c r="AU467" s="258" t="s">
        <v>84</v>
      </c>
      <c r="AV467" s="13" t="s">
        <v>84</v>
      </c>
      <c r="AW467" s="13" t="s">
        <v>31</v>
      </c>
      <c r="AX467" s="13" t="s">
        <v>82</v>
      </c>
      <c r="AY467" s="258" t="s">
        <v>193</v>
      </c>
    </row>
    <row r="468" s="2" customFormat="1" ht="22.2" customHeight="1">
      <c r="A468" s="39"/>
      <c r="B468" s="40"/>
      <c r="C468" s="228" t="s">
        <v>722</v>
      </c>
      <c r="D468" s="228" t="s">
        <v>196</v>
      </c>
      <c r="E468" s="229" t="s">
        <v>723</v>
      </c>
      <c r="F468" s="230" t="s">
        <v>724</v>
      </c>
      <c r="G468" s="231" t="s">
        <v>407</v>
      </c>
      <c r="H468" s="232">
        <v>11.262000000000001</v>
      </c>
      <c r="I468" s="233"/>
      <c r="J468" s="234">
        <f>ROUND(I468*H468,2)</f>
        <v>0</v>
      </c>
      <c r="K468" s="230" t="s">
        <v>200</v>
      </c>
      <c r="L468" s="45"/>
      <c r="M468" s="235" t="s">
        <v>1</v>
      </c>
      <c r="N468" s="236" t="s">
        <v>40</v>
      </c>
      <c r="O468" s="92"/>
      <c r="P468" s="237">
        <f>O468*H468</f>
        <v>0</v>
      </c>
      <c r="Q468" s="237">
        <v>0</v>
      </c>
      <c r="R468" s="237">
        <f>Q468*H468</f>
        <v>0</v>
      </c>
      <c r="S468" s="237">
        <v>0</v>
      </c>
      <c r="T468" s="23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9" t="s">
        <v>301</v>
      </c>
      <c r="AT468" s="239" t="s">
        <v>196</v>
      </c>
      <c r="AU468" s="239" t="s">
        <v>84</v>
      </c>
      <c r="AY468" s="18" t="s">
        <v>193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8" t="s">
        <v>82</v>
      </c>
      <c r="BK468" s="240">
        <f>ROUND(I468*H468,2)</f>
        <v>0</v>
      </c>
      <c r="BL468" s="18" t="s">
        <v>301</v>
      </c>
      <c r="BM468" s="239" t="s">
        <v>725</v>
      </c>
    </row>
    <row r="469" s="2" customFormat="1">
      <c r="A469" s="39"/>
      <c r="B469" s="40"/>
      <c r="C469" s="41"/>
      <c r="D469" s="241" t="s">
        <v>203</v>
      </c>
      <c r="E469" s="41"/>
      <c r="F469" s="242" t="s">
        <v>726</v>
      </c>
      <c r="G469" s="41"/>
      <c r="H469" s="41"/>
      <c r="I469" s="243"/>
      <c r="J469" s="41"/>
      <c r="K469" s="41"/>
      <c r="L469" s="45"/>
      <c r="M469" s="244"/>
      <c r="N469" s="245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203</v>
      </c>
      <c r="AU469" s="18" t="s">
        <v>84</v>
      </c>
    </row>
    <row r="470" s="2" customFormat="1">
      <c r="A470" s="39"/>
      <c r="B470" s="40"/>
      <c r="C470" s="41"/>
      <c r="D470" s="246" t="s">
        <v>205</v>
      </c>
      <c r="E470" s="41"/>
      <c r="F470" s="247" t="s">
        <v>727</v>
      </c>
      <c r="G470" s="41"/>
      <c r="H470" s="41"/>
      <c r="I470" s="243"/>
      <c r="J470" s="41"/>
      <c r="K470" s="41"/>
      <c r="L470" s="45"/>
      <c r="M470" s="244"/>
      <c r="N470" s="245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205</v>
      </c>
      <c r="AU470" s="18" t="s">
        <v>84</v>
      </c>
    </row>
    <row r="471" s="12" customFormat="1" ht="22.8" customHeight="1">
      <c r="A471" s="12"/>
      <c r="B471" s="212"/>
      <c r="C471" s="213"/>
      <c r="D471" s="214" t="s">
        <v>74</v>
      </c>
      <c r="E471" s="226" t="s">
        <v>728</v>
      </c>
      <c r="F471" s="226" t="s">
        <v>729</v>
      </c>
      <c r="G471" s="213"/>
      <c r="H471" s="213"/>
      <c r="I471" s="216"/>
      <c r="J471" s="227">
        <f>BK471</f>
        <v>0</v>
      </c>
      <c r="K471" s="213"/>
      <c r="L471" s="218"/>
      <c r="M471" s="219"/>
      <c r="N471" s="220"/>
      <c r="O471" s="220"/>
      <c r="P471" s="221">
        <f>SUM(P472:P625)</f>
        <v>0</v>
      </c>
      <c r="Q471" s="220"/>
      <c r="R471" s="221">
        <f>SUM(R472:R625)</f>
        <v>1.9006799999999999</v>
      </c>
      <c r="S471" s="220"/>
      <c r="T471" s="222">
        <f>SUM(T472:T625)</f>
        <v>2.4465000000000003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3" t="s">
        <v>84</v>
      </c>
      <c r="AT471" s="224" t="s">
        <v>74</v>
      </c>
      <c r="AU471" s="224" t="s">
        <v>82</v>
      </c>
      <c r="AY471" s="223" t="s">
        <v>193</v>
      </c>
      <c r="BK471" s="225">
        <f>SUM(BK472:BK625)</f>
        <v>0</v>
      </c>
    </row>
    <row r="472" s="2" customFormat="1" ht="22.2" customHeight="1">
      <c r="A472" s="39"/>
      <c r="B472" s="40"/>
      <c r="C472" s="228" t="s">
        <v>730</v>
      </c>
      <c r="D472" s="228" t="s">
        <v>196</v>
      </c>
      <c r="E472" s="229" t="s">
        <v>731</v>
      </c>
      <c r="F472" s="230" t="s">
        <v>732</v>
      </c>
      <c r="G472" s="231" t="s">
        <v>268</v>
      </c>
      <c r="H472" s="232">
        <v>6</v>
      </c>
      <c r="I472" s="233"/>
      <c r="J472" s="234">
        <f>ROUND(I472*H472,2)</f>
        <v>0</v>
      </c>
      <c r="K472" s="230" t="s">
        <v>200</v>
      </c>
      <c r="L472" s="45"/>
      <c r="M472" s="235" t="s">
        <v>1</v>
      </c>
      <c r="N472" s="236" t="s">
        <v>40</v>
      </c>
      <c r="O472" s="92"/>
      <c r="P472" s="237">
        <f>O472*H472</f>
        <v>0</v>
      </c>
      <c r="Q472" s="237">
        <v>0</v>
      </c>
      <c r="R472" s="237">
        <f>Q472*H472</f>
        <v>0</v>
      </c>
      <c r="S472" s="237">
        <v>0</v>
      </c>
      <c r="T472" s="23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9" t="s">
        <v>301</v>
      </c>
      <c r="AT472" s="239" t="s">
        <v>196</v>
      </c>
      <c r="AU472" s="239" t="s">
        <v>84</v>
      </c>
      <c r="AY472" s="18" t="s">
        <v>193</v>
      </c>
      <c r="BE472" s="240">
        <f>IF(N472="základní",J472,0)</f>
        <v>0</v>
      </c>
      <c r="BF472" s="240">
        <f>IF(N472="snížená",J472,0)</f>
        <v>0</v>
      </c>
      <c r="BG472" s="240">
        <f>IF(N472="zákl. přenesená",J472,0)</f>
        <v>0</v>
      </c>
      <c r="BH472" s="240">
        <f>IF(N472="sníž. přenesená",J472,0)</f>
        <v>0</v>
      </c>
      <c r="BI472" s="240">
        <f>IF(N472="nulová",J472,0)</f>
        <v>0</v>
      </c>
      <c r="BJ472" s="18" t="s">
        <v>82</v>
      </c>
      <c r="BK472" s="240">
        <f>ROUND(I472*H472,2)</f>
        <v>0</v>
      </c>
      <c r="BL472" s="18" t="s">
        <v>301</v>
      </c>
      <c r="BM472" s="239" t="s">
        <v>733</v>
      </c>
    </row>
    <row r="473" s="2" customFormat="1">
      <c r="A473" s="39"/>
      <c r="B473" s="40"/>
      <c r="C473" s="41"/>
      <c r="D473" s="241" t="s">
        <v>203</v>
      </c>
      <c r="E473" s="41"/>
      <c r="F473" s="242" t="s">
        <v>734</v>
      </c>
      <c r="G473" s="41"/>
      <c r="H473" s="41"/>
      <c r="I473" s="243"/>
      <c r="J473" s="41"/>
      <c r="K473" s="41"/>
      <c r="L473" s="45"/>
      <c r="M473" s="244"/>
      <c r="N473" s="245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203</v>
      </c>
      <c r="AU473" s="18" t="s">
        <v>84</v>
      </c>
    </row>
    <row r="474" s="2" customFormat="1">
      <c r="A474" s="39"/>
      <c r="B474" s="40"/>
      <c r="C474" s="41"/>
      <c r="D474" s="246" t="s">
        <v>205</v>
      </c>
      <c r="E474" s="41"/>
      <c r="F474" s="247" t="s">
        <v>735</v>
      </c>
      <c r="G474" s="41"/>
      <c r="H474" s="41"/>
      <c r="I474" s="243"/>
      <c r="J474" s="41"/>
      <c r="K474" s="41"/>
      <c r="L474" s="45"/>
      <c r="M474" s="244"/>
      <c r="N474" s="245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205</v>
      </c>
      <c r="AU474" s="18" t="s">
        <v>84</v>
      </c>
    </row>
    <row r="475" s="13" customFormat="1">
      <c r="A475" s="13"/>
      <c r="B475" s="248"/>
      <c r="C475" s="249"/>
      <c r="D475" s="241" t="s">
        <v>207</v>
      </c>
      <c r="E475" s="250" t="s">
        <v>1</v>
      </c>
      <c r="F475" s="251" t="s">
        <v>736</v>
      </c>
      <c r="G475" s="249"/>
      <c r="H475" s="252">
        <v>6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8" t="s">
        <v>207</v>
      </c>
      <c r="AU475" s="258" t="s">
        <v>84</v>
      </c>
      <c r="AV475" s="13" t="s">
        <v>84</v>
      </c>
      <c r="AW475" s="13" t="s">
        <v>31</v>
      </c>
      <c r="AX475" s="13" t="s">
        <v>82</v>
      </c>
      <c r="AY475" s="258" t="s">
        <v>193</v>
      </c>
    </row>
    <row r="476" s="2" customFormat="1" ht="22.2" customHeight="1">
      <c r="A476" s="39"/>
      <c r="B476" s="40"/>
      <c r="C476" s="270" t="s">
        <v>737</v>
      </c>
      <c r="D476" s="270" t="s">
        <v>274</v>
      </c>
      <c r="E476" s="271" t="s">
        <v>738</v>
      </c>
      <c r="F476" s="272" t="s">
        <v>739</v>
      </c>
      <c r="G476" s="273" t="s">
        <v>268</v>
      </c>
      <c r="H476" s="274">
        <v>6</v>
      </c>
      <c r="I476" s="275"/>
      <c r="J476" s="276">
        <f>ROUND(I476*H476,2)</f>
        <v>0</v>
      </c>
      <c r="K476" s="272" t="s">
        <v>1</v>
      </c>
      <c r="L476" s="277"/>
      <c r="M476" s="278" t="s">
        <v>1</v>
      </c>
      <c r="N476" s="279" t="s">
        <v>40</v>
      </c>
      <c r="O476" s="92"/>
      <c r="P476" s="237">
        <f>O476*H476</f>
        <v>0</v>
      </c>
      <c r="Q476" s="237">
        <v>0.021000000000000001</v>
      </c>
      <c r="R476" s="237">
        <f>Q476*H476</f>
        <v>0.126</v>
      </c>
      <c r="S476" s="237">
        <v>0</v>
      </c>
      <c r="T476" s="23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9" t="s">
        <v>448</v>
      </c>
      <c r="AT476" s="239" t="s">
        <v>274</v>
      </c>
      <c r="AU476" s="239" t="s">
        <v>84</v>
      </c>
      <c r="AY476" s="18" t="s">
        <v>193</v>
      </c>
      <c r="BE476" s="240">
        <f>IF(N476="základní",J476,0)</f>
        <v>0</v>
      </c>
      <c r="BF476" s="240">
        <f>IF(N476="snížená",J476,0)</f>
        <v>0</v>
      </c>
      <c r="BG476" s="240">
        <f>IF(N476="zákl. přenesená",J476,0)</f>
        <v>0</v>
      </c>
      <c r="BH476" s="240">
        <f>IF(N476="sníž. přenesená",J476,0)</f>
        <v>0</v>
      </c>
      <c r="BI476" s="240">
        <f>IF(N476="nulová",J476,0)</f>
        <v>0</v>
      </c>
      <c r="BJ476" s="18" t="s">
        <v>82</v>
      </c>
      <c r="BK476" s="240">
        <f>ROUND(I476*H476,2)</f>
        <v>0</v>
      </c>
      <c r="BL476" s="18" t="s">
        <v>301</v>
      </c>
      <c r="BM476" s="239" t="s">
        <v>740</v>
      </c>
    </row>
    <row r="477" s="2" customFormat="1">
      <c r="A477" s="39"/>
      <c r="B477" s="40"/>
      <c r="C477" s="41"/>
      <c r="D477" s="241" t="s">
        <v>203</v>
      </c>
      <c r="E477" s="41"/>
      <c r="F477" s="242" t="s">
        <v>739</v>
      </c>
      <c r="G477" s="41"/>
      <c r="H477" s="41"/>
      <c r="I477" s="243"/>
      <c r="J477" s="41"/>
      <c r="K477" s="41"/>
      <c r="L477" s="45"/>
      <c r="M477" s="244"/>
      <c r="N477" s="245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203</v>
      </c>
      <c r="AU477" s="18" t="s">
        <v>84</v>
      </c>
    </row>
    <row r="478" s="2" customFormat="1">
      <c r="A478" s="39"/>
      <c r="B478" s="40"/>
      <c r="C478" s="41"/>
      <c r="D478" s="241" t="s">
        <v>305</v>
      </c>
      <c r="E478" s="41"/>
      <c r="F478" s="280" t="s">
        <v>741</v>
      </c>
      <c r="G478" s="41"/>
      <c r="H478" s="41"/>
      <c r="I478" s="243"/>
      <c r="J478" s="41"/>
      <c r="K478" s="41"/>
      <c r="L478" s="45"/>
      <c r="M478" s="244"/>
      <c r="N478" s="245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305</v>
      </c>
      <c r="AU478" s="18" t="s">
        <v>84</v>
      </c>
    </row>
    <row r="479" s="13" customFormat="1">
      <c r="A479" s="13"/>
      <c r="B479" s="248"/>
      <c r="C479" s="249"/>
      <c r="D479" s="241" t="s">
        <v>207</v>
      </c>
      <c r="E479" s="250" t="s">
        <v>1</v>
      </c>
      <c r="F479" s="251" t="s">
        <v>742</v>
      </c>
      <c r="G479" s="249"/>
      <c r="H479" s="252">
        <v>6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8" t="s">
        <v>207</v>
      </c>
      <c r="AU479" s="258" t="s">
        <v>84</v>
      </c>
      <c r="AV479" s="13" t="s">
        <v>84</v>
      </c>
      <c r="AW479" s="13" t="s">
        <v>31</v>
      </c>
      <c r="AX479" s="13" t="s">
        <v>82</v>
      </c>
      <c r="AY479" s="258" t="s">
        <v>193</v>
      </c>
    </row>
    <row r="480" s="2" customFormat="1" ht="22.2" customHeight="1">
      <c r="A480" s="39"/>
      <c r="B480" s="40"/>
      <c r="C480" s="228" t="s">
        <v>743</v>
      </c>
      <c r="D480" s="228" t="s">
        <v>196</v>
      </c>
      <c r="E480" s="229" t="s">
        <v>744</v>
      </c>
      <c r="F480" s="230" t="s">
        <v>745</v>
      </c>
      <c r="G480" s="231" t="s">
        <v>268</v>
      </c>
      <c r="H480" s="232">
        <v>2</v>
      </c>
      <c r="I480" s="233"/>
      <c r="J480" s="234">
        <f>ROUND(I480*H480,2)</f>
        <v>0</v>
      </c>
      <c r="K480" s="230" t="s">
        <v>200</v>
      </c>
      <c r="L480" s="45"/>
      <c r="M480" s="235" t="s">
        <v>1</v>
      </c>
      <c r="N480" s="236" t="s">
        <v>40</v>
      </c>
      <c r="O480" s="92"/>
      <c r="P480" s="237">
        <f>O480*H480</f>
        <v>0</v>
      </c>
      <c r="Q480" s="237">
        <v>0</v>
      </c>
      <c r="R480" s="237">
        <f>Q480*H480</f>
        <v>0</v>
      </c>
      <c r="S480" s="237">
        <v>0</v>
      </c>
      <c r="T480" s="23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9" t="s">
        <v>301</v>
      </c>
      <c r="AT480" s="239" t="s">
        <v>196</v>
      </c>
      <c r="AU480" s="239" t="s">
        <v>84</v>
      </c>
      <c r="AY480" s="18" t="s">
        <v>193</v>
      </c>
      <c r="BE480" s="240">
        <f>IF(N480="základní",J480,0)</f>
        <v>0</v>
      </c>
      <c r="BF480" s="240">
        <f>IF(N480="snížená",J480,0)</f>
        <v>0</v>
      </c>
      <c r="BG480" s="240">
        <f>IF(N480="zákl. přenesená",J480,0)</f>
        <v>0</v>
      </c>
      <c r="BH480" s="240">
        <f>IF(N480="sníž. přenesená",J480,0)</f>
        <v>0</v>
      </c>
      <c r="BI480" s="240">
        <f>IF(N480="nulová",J480,0)</f>
        <v>0</v>
      </c>
      <c r="BJ480" s="18" t="s">
        <v>82</v>
      </c>
      <c r="BK480" s="240">
        <f>ROUND(I480*H480,2)</f>
        <v>0</v>
      </c>
      <c r="BL480" s="18" t="s">
        <v>301</v>
      </c>
      <c r="BM480" s="239" t="s">
        <v>746</v>
      </c>
    </row>
    <row r="481" s="2" customFormat="1">
      <c r="A481" s="39"/>
      <c r="B481" s="40"/>
      <c r="C481" s="41"/>
      <c r="D481" s="241" t="s">
        <v>203</v>
      </c>
      <c r="E481" s="41"/>
      <c r="F481" s="242" t="s">
        <v>747</v>
      </c>
      <c r="G481" s="41"/>
      <c r="H481" s="41"/>
      <c r="I481" s="243"/>
      <c r="J481" s="41"/>
      <c r="K481" s="41"/>
      <c r="L481" s="45"/>
      <c r="M481" s="244"/>
      <c r="N481" s="245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203</v>
      </c>
      <c r="AU481" s="18" t="s">
        <v>84</v>
      </c>
    </row>
    <row r="482" s="2" customFormat="1">
      <c r="A482" s="39"/>
      <c r="B482" s="40"/>
      <c r="C482" s="41"/>
      <c r="D482" s="246" t="s">
        <v>205</v>
      </c>
      <c r="E482" s="41"/>
      <c r="F482" s="247" t="s">
        <v>748</v>
      </c>
      <c r="G482" s="41"/>
      <c r="H482" s="41"/>
      <c r="I482" s="243"/>
      <c r="J482" s="41"/>
      <c r="K482" s="41"/>
      <c r="L482" s="45"/>
      <c r="M482" s="244"/>
      <c r="N482" s="245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205</v>
      </c>
      <c r="AU482" s="18" t="s">
        <v>84</v>
      </c>
    </row>
    <row r="483" s="13" customFormat="1">
      <c r="A483" s="13"/>
      <c r="B483" s="248"/>
      <c r="C483" s="249"/>
      <c r="D483" s="241" t="s">
        <v>207</v>
      </c>
      <c r="E483" s="250" t="s">
        <v>1</v>
      </c>
      <c r="F483" s="251" t="s">
        <v>749</v>
      </c>
      <c r="G483" s="249"/>
      <c r="H483" s="252">
        <v>2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8" t="s">
        <v>207</v>
      </c>
      <c r="AU483" s="258" t="s">
        <v>84</v>
      </c>
      <c r="AV483" s="13" t="s">
        <v>84</v>
      </c>
      <c r="AW483" s="13" t="s">
        <v>31</v>
      </c>
      <c r="AX483" s="13" t="s">
        <v>82</v>
      </c>
      <c r="AY483" s="258" t="s">
        <v>193</v>
      </c>
    </row>
    <row r="484" s="2" customFormat="1" ht="22.2" customHeight="1">
      <c r="A484" s="39"/>
      <c r="B484" s="40"/>
      <c r="C484" s="270" t="s">
        <v>750</v>
      </c>
      <c r="D484" s="270" t="s">
        <v>274</v>
      </c>
      <c r="E484" s="271" t="s">
        <v>751</v>
      </c>
      <c r="F484" s="272" t="s">
        <v>752</v>
      </c>
      <c r="G484" s="273" t="s">
        <v>268</v>
      </c>
      <c r="H484" s="274">
        <v>2</v>
      </c>
      <c r="I484" s="275"/>
      <c r="J484" s="276">
        <f>ROUND(I484*H484,2)</f>
        <v>0</v>
      </c>
      <c r="K484" s="272" t="s">
        <v>200</v>
      </c>
      <c r="L484" s="277"/>
      <c r="M484" s="278" t="s">
        <v>1</v>
      </c>
      <c r="N484" s="279" t="s">
        <v>40</v>
      </c>
      <c r="O484" s="92"/>
      <c r="P484" s="237">
        <f>O484*H484</f>
        <v>0</v>
      </c>
      <c r="Q484" s="237">
        <v>0.0195</v>
      </c>
      <c r="R484" s="237">
        <f>Q484*H484</f>
        <v>0.039</v>
      </c>
      <c r="S484" s="237">
        <v>0</v>
      </c>
      <c r="T484" s="238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9" t="s">
        <v>448</v>
      </c>
      <c r="AT484" s="239" t="s">
        <v>274</v>
      </c>
      <c r="AU484" s="239" t="s">
        <v>84</v>
      </c>
      <c r="AY484" s="18" t="s">
        <v>193</v>
      </c>
      <c r="BE484" s="240">
        <f>IF(N484="základní",J484,0)</f>
        <v>0</v>
      </c>
      <c r="BF484" s="240">
        <f>IF(N484="snížená",J484,0)</f>
        <v>0</v>
      </c>
      <c r="BG484" s="240">
        <f>IF(N484="zákl. přenesená",J484,0)</f>
        <v>0</v>
      </c>
      <c r="BH484" s="240">
        <f>IF(N484="sníž. přenesená",J484,0)</f>
        <v>0</v>
      </c>
      <c r="BI484" s="240">
        <f>IF(N484="nulová",J484,0)</f>
        <v>0</v>
      </c>
      <c r="BJ484" s="18" t="s">
        <v>82</v>
      </c>
      <c r="BK484" s="240">
        <f>ROUND(I484*H484,2)</f>
        <v>0</v>
      </c>
      <c r="BL484" s="18" t="s">
        <v>301</v>
      </c>
      <c r="BM484" s="239" t="s">
        <v>753</v>
      </c>
    </row>
    <row r="485" s="2" customFormat="1">
      <c r="A485" s="39"/>
      <c r="B485" s="40"/>
      <c r="C485" s="41"/>
      <c r="D485" s="241" t="s">
        <v>203</v>
      </c>
      <c r="E485" s="41"/>
      <c r="F485" s="242" t="s">
        <v>752</v>
      </c>
      <c r="G485" s="41"/>
      <c r="H485" s="41"/>
      <c r="I485" s="243"/>
      <c r="J485" s="41"/>
      <c r="K485" s="41"/>
      <c r="L485" s="45"/>
      <c r="M485" s="244"/>
      <c r="N485" s="245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203</v>
      </c>
      <c r="AU485" s="18" t="s">
        <v>84</v>
      </c>
    </row>
    <row r="486" s="2" customFormat="1">
      <c r="A486" s="39"/>
      <c r="B486" s="40"/>
      <c r="C486" s="41"/>
      <c r="D486" s="241" t="s">
        <v>305</v>
      </c>
      <c r="E486" s="41"/>
      <c r="F486" s="280" t="s">
        <v>754</v>
      </c>
      <c r="G486" s="41"/>
      <c r="H486" s="41"/>
      <c r="I486" s="243"/>
      <c r="J486" s="41"/>
      <c r="K486" s="41"/>
      <c r="L486" s="45"/>
      <c r="M486" s="244"/>
      <c r="N486" s="245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305</v>
      </c>
      <c r="AU486" s="18" t="s">
        <v>84</v>
      </c>
    </row>
    <row r="487" s="13" customFormat="1">
      <c r="A487" s="13"/>
      <c r="B487" s="248"/>
      <c r="C487" s="249"/>
      <c r="D487" s="241" t="s">
        <v>207</v>
      </c>
      <c r="E487" s="250" t="s">
        <v>1</v>
      </c>
      <c r="F487" s="251" t="s">
        <v>749</v>
      </c>
      <c r="G487" s="249"/>
      <c r="H487" s="252">
        <v>2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8" t="s">
        <v>207</v>
      </c>
      <c r="AU487" s="258" t="s">
        <v>84</v>
      </c>
      <c r="AV487" s="13" t="s">
        <v>84</v>
      </c>
      <c r="AW487" s="13" t="s">
        <v>31</v>
      </c>
      <c r="AX487" s="13" t="s">
        <v>82</v>
      </c>
      <c r="AY487" s="258" t="s">
        <v>193</v>
      </c>
    </row>
    <row r="488" s="2" customFormat="1" ht="22.2" customHeight="1">
      <c r="A488" s="39"/>
      <c r="B488" s="40"/>
      <c r="C488" s="228" t="s">
        <v>755</v>
      </c>
      <c r="D488" s="228" t="s">
        <v>196</v>
      </c>
      <c r="E488" s="229" t="s">
        <v>756</v>
      </c>
      <c r="F488" s="230" t="s">
        <v>757</v>
      </c>
      <c r="G488" s="231" t="s">
        <v>268</v>
      </c>
      <c r="H488" s="232">
        <v>1</v>
      </c>
      <c r="I488" s="233"/>
      <c r="J488" s="234">
        <f>ROUND(I488*H488,2)</f>
        <v>0</v>
      </c>
      <c r="K488" s="230" t="s">
        <v>200</v>
      </c>
      <c r="L488" s="45"/>
      <c r="M488" s="235" t="s">
        <v>1</v>
      </c>
      <c r="N488" s="236" t="s">
        <v>40</v>
      </c>
      <c r="O488" s="92"/>
      <c r="P488" s="237">
        <f>O488*H488</f>
        <v>0</v>
      </c>
      <c r="Q488" s="237">
        <v>0</v>
      </c>
      <c r="R488" s="237">
        <f>Q488*H488</f>
        <v>0</v>
      </c>
      <c r="S488" s="237">
        <v>0</v>
      </c>
      <c r="T488" s="23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9" t="s">
        <v>301</v>
      </c>
      <c r="AT488" s="239" t="s">
        <v>196</v>
      </c>
      <c r="AU488" s="239" t="s">
        <v>84</v>
      </c>
      <c r="AY488" s="18" t="s">
        <v>193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8" t="s">
        <v>82</v>
      </c>
      <c r="BK488" s="240">
        <f>ROUND(I488*H488,2)</f>
        <v>0</v>
      </c>
      <c r="BL488" s="18" t="s">
        <v>301</v>
      </c>
      <c r="BM488" s="239" t="s">
        <v>758</v>
      </c>
    </row>
    <row r="489" s="2" customFormat="1">
      <c r="A489" s="39"/>
      <c r="B489" s="40"/>
      <c r="C489" s="41"/>
      <c r="D489" s="241" t="s">
        <v>203</v>
      </c>
      <c r="E489" s="41"/>
      <c r="F489" s="242" t="s">
        <v>759</v>
      </c>
      <c r="G489" s="41"/>
      <c r="H489" s="41"/>
      <c r="I489" s="243"/>
      <c r="J489" s="41"/>
      <c r="K489" s="41"/>
      <c r="L489" s="45"/>
      <c r="M489" s="244"/>
      <c r="N489" s="245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203</v>
      </c>
      <c r="AU489" s="18" t="s">
        <v>84</v>
      </c>
    </row>
    <row r="490" s="2" customFormat="1">
      <c r="A490" s="39"/>
      <c r="B490" s="40"/>
      <c r="C490" s="41"/>
      <c r="D490" s="246" t="s">
        <v>205</v>
      </c>
      <c r="E490" s="41"/>
      <c r="F490" s="247" t="s">
        <v>760</v>
      </c>
      <c r="G490" s="41"/>
      <c r="H490" s="41"/>
      <c r="I490" s="243"/>
      <c r="J490" s="41"/>
      <c r="K490" s="41"/>
      <c r="L490" s="45"/>
      <c r="M490" s="244"/>
      <c r="N490" s="245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205</v>
      </c>
      <c r="AU490" s="18" t="s">
        <v>84</v>
      </c>
    </row>
    <row r="491" s="13" customFormat="1">
      <c r="A491" s="13"/>
      <c r="B491" s="248"/>
      <c r="C491" s="249"/>
      <c r="D491" s="241" t="s">
        <v>207</v>
      </c>
      <c r="E491" s="250" t="s">
        <v>1</v>
      </c>
      <c r="F491" s="251" t="s">
        <v>761</v>
      </c>
      <c r="G491" s="249"/>
      <c r="H491" s="252">
        <v>1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8" t="s">
        <v>207</v>
      </c>
      <c r="AU491" s="258" t="s">
        <v>84</v>
      </c>
      <c r="AV491" s="13" t="s">
        <v>84</v>
      </c>
      <c r="AW491" s="13" t="s">
        <v>31</v>
      </c>
      <c r="AX491" s="13" t="s">
        <v>82</v>
      </c>
      <c r="AY491" s="258" t="s">
        <v>193</v>
      </c>
    </row>
    <row r="492" s="2" customFormat="1" ht="22.2" customHeight="1">
      <c r="A492" s="39"/>
      <c r="B492" s="40"/>
      <c r="C492" s="270" t="s">
        <v>762</v>
      </c>
      <c r="D492" s="270" t="s">
        <v>274</v>
      </c>
      <c r="E492" s="271" t="s">
        <v>763</v>
      </c>
      <c r="F492" s="272" t="s">
        <v>764</v>
      </c>
      <c r="G492" s="273" t="s">
        <v>268</v>
      </c>
      <c r="H492" s="274">
        <v>1</v>
      </c>
      <c r="I492" s="275"/>
      <c r="J492" s="276">
        <f>ROUND(I492*H492,2)</f>
        <v>0</v>
      </c>
      <c r="K492" s="272" t="s">
        <v>200</v>
      </c>
      <c r="L492" s="277"/>
      <c r="M492" s="278" t="s">
        <v>1</v>
      </c>
      <c r="N492" s="279" t="s">
        <v>40</v>
      </c>
      <c r="O492" s="92"/>
      <c r="P492" s="237">
        <f>O492*H492</f>
        <v>0</v>
      </c>
      <c r="Q492" s="237">
        <v>0.042999999999999997</v>
      </c>
      <c r="R492" s="237">
        <f>Q492*H492</f>
        <v>0.042999999999999997</v>
      </c>
      <c r="S492" s="237">
        <v>0</v>
      </c>
      <c r="T492" s="238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9" t="s">
        <v>448</v>
      </c>
      <c r="AT492" s="239" t="s">
        <v>274</v>
      </c>
      <c r="AU492" s="239" t="s">
        <v>84</v>
      </c>
      <c r="AY492" s="18" t="s">
        <v>193</v>
      </c>
      <c r="BE492" s="240">
        <f>IF(N492="základní",J492,0)</f>
        <v>0</v>
      </c>
      <c r="BF492" s="240">
        <f>IF(N492="snížená",J492,0)</f>
        <v>0</v>
      </c>
      <c r="BG492" s="240">
        <f>IF(N492="zákl. přenesená",J492,0)</f>
        <v>0</v>
      </c>
      <c r="BH492" s="240">
        <f>IF(N492="sníž. přenesená",J492,0)</f>
        <v>0</v>
      </c>
      <c r="BI492" s="240">
        <f>IF(N492="nulová",J492,0)</f>
        <v>0</v>
      </c>
      <c r="BJ492" s="18" t="s">
        <v>82</v>
      </c>
      <c r="BK492" s="240">
        <f>ROUND(I492*H492,2)</f>
        <v>0</v>
      </c>
      <c r="BL492" s="18" t="s">
        <v>301</v>
      </c>
      <c r="BM492" s="239" t="s">
        <v>765</v>
      </c>
    </row>
    <row r="493" s="2" customFormat="1">
      <c r="A493" s="39"/>
      <c r="B493" s="40"/>
      <c r="C493" s="41"/>
      <c r="D493" s="241" t="s">
        <v>203</v>
      </c>
      <c r="E493" s="41"/>
      <c r="F493" s="242" t="s">
        <v>764</v>
      </c>
      <c r="G493" s="41"/>
      <c r="H493" s="41"/>
      <c r="I493" s="243"/>
      <c r="J493" s="41"/>
      <c r="K493" s="41"/>
      <c r="L493" s="45"/>
      <c r="M493" s="244"/>
      <c r="N493" s="245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203</v>
      </c>
      <c r="AU493" s="18" t="s">
        <v>84</v>
      </c>
    </row>
    <row r="494" s="2" customFormat="1">
      <c r="A494" s="39"/>
      <c r="B494" s="40"/>
      <c r="C494" s="41"/>
      <c r="D494" s="241" t="s">
        <v>305</v>
      </c>
      <c r="E494" s="41"/>
      <c r="F494" s="280" t="s">
        <v>766</v>
      </c>
      <c r="G494" s="41"/>
      <c r="H494" s="41"/>
      <c r="I494" s="243"/>
      <c r="J494" s="41"/>
      <c r="K494" s="41"/>
      <c r="L494" s="45"/>
      <c r="M494" s="244"/>
      <c r="N494" s="245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305</v>
      </c>
      <c r="AU494" s="18" t="s">
        <v>84</v>
      </c>
    </row>
    <row r="495" s="13" customFormat="1">
      <c r="A495" s="13"/>
      <c r="B495" s="248"/>
      <c r="C495" s="249"/>
      <c r="D495" s="241" t="s">
        <v>207</v>
      </c>
      <c r="E495" s="250" t="s">
        <v>1</v>
      </c>
      <c r="F495" s="251" t="s">
        <v>761</v>
      </c>
      <c r="G495" s="249"/>
      <c r="H495" s="252">
        <v>1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8" t="s">
        <v>207</v>
      </c>
      <c r="AU495" s="258" t="s">
        <v>84</v>
      </c>
      <c r="AV495" s="13" t="s">
        <v>84</v>
      </c>
      <c r="AW495" s="13" t="s">
        <v>31</v>
      </c>
      <c r="AX495" s="13" t="s">
        <v>82</v>
      </c>
      <c r="AY495" s="258" t="s">
        <v>193</v>
      </c>
    </row>
    <row r="496" s="2" customFormat="1" ht="22.2" customHeight="1">
      <c r="A496" s="39"/>
      <c r="B496" s="40"/>
      <c r="C496" s="228" t="s">
        <v>767</v>
      </c>
      <c r="D496" s="228" t="s">
        <v>196</v>
      </c>
      <c r="E496" s="229" t="s">
        <v>768</v>
      </c>
      <c r="F496" s="230" t="s">
        <v>769</v>
      </c>
      <c r="G496" s="231" t="s">
        <v>268</v>
      </c>
      <c r="H496" s="232">
        <v>1</v>
      </c>
      <c r="I496" s="233"/>
      <c r="J496" s="234">
        <f>ROUND(I496*H496,2)</f>
        <v>0</v>
      </c>
      <c r="K496" s="230" t="s">
        <v>200</v>
      </c>
      <c r="L496" s="45"/>
      <c r="M496" s="235" t="s">
        <v>1</v>
      </c>
      <c r="N496" s="236" t="s">
        <v>40</v>
      </c>
      <c r="O496" s="92"/>
      <c r="P496" s="237">
        <f>O496*H496</f>
        <v>0</v>
      </c>
      <c r="Q496" s="237">
        <v>0</v>
      </c>
      <c r="R496" s="237">
        <f>Q496*H496</f>
        <v>0</v>
      </c>
      <c r="S496" s="237">
        <v>0</v>
      </c>
      <c r="T496" s="23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9" t="s">
        <v>301</v>
      </c>
      <c r="AT496" s="239" t="s">
        <v>196</v>
      </c>
      <c r="AU496" s="239" t="s">
        <v>84</v>
      </c>
      <c r="AY496" s="18" t="s">
        <v>193</v>
      </c>
      <c r="BE496" s="240">
        <f>IF(N496="základní",J496,0)</f>
        <v>0</v>
      </c>
      <c r="BF496" s="240">
        <f>IF(N496="snížená",J496,0)</f>
        <v>0</v>
      </c>
      <c r="BG496" s="240">
        <f>IF(N496="zákl. přenesená",J496,0)</f>
        <v>0</v>
      </c>
      <c r="BH496" s="240">
        <f>IF(N496="sníž. přenesená",J496,0)</f>
        <v>0</v>
      </c>
      <c r="BI496" s="240">
        <f>IF(N496="nulová",J496,0)</f>
        <v>0</v>
      </c>
      <c r="BJ496" s="18" t="s">
        <v>82</v>
      </c>
      <c r="BK496" s="240">
        <f>ROUND(I496*H496,2)</f>
        <v>0</v>
      </c>
      <c r="BL496" s="18" t="s">
        <v>301</v>
      </c>
      <c r="BM496" s="239" t="s">
        <v>770</v>
      </c>
    </row>
    <row r="497" s="2" customFormat="1">
      <c r="A497" s="39"/>
      <c r="B497" s="40"/>
      <c r="C497" s="41"/>
      <c r="D497" s="241" t="s">
        <v>203</v>
      </c>
      <c r="E497" s="41"/>
      <c r="F497" s="242" t="s">
        <v>771</v>
      </c>
      <c r="G497" s="41"/>
      <c r="H497" s="41"/>
      <c r="I497" s="243"/>
      <c r="J497" s="41"/>
      <c r="K497" s="41"/>
      <c r="L497" s="45"/>
      <c r="M497" s="244"/>
      <c r="N497" s="245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203</v>
      </c>
      <c r="AU497" s="18" t="s">
        <v>84</v>
      </c>
    </row>
    <row r="498" s="2" customFormat="1">
      <c r="A498" s="39"/>
      <c r="B498" s="40"/>
      <c r="C498" s="41"/>
      <c r="D498" s="246" t="s">
        <v>205</v>
      </c>
      <c r="E498" s="41"/>
      <c r="F498" s="247" t="s">
        <v>772</v>
      </c>
      <c r="G498" s="41"/>
      <c r="H498" s="41"/>
      <c r="I498" s="243"/>
      <c r="J498" s="41"/>
      <c r="K498" s="41"/>
      <c r="L498" s="45"/>
      <c r="M498" s="244"/>
      <c r="N498" s="245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205</v>
      </c>
      <c r="AU498" s="18" t="s">
        <v>84</v>
      </c>
    </row>
    <row r="499" s="13" customFormat="1">
      <c r="A499" s="13"/>
      <c r="B499" s="248"/>
      <c r="C499" s="249"/>
      <c r="D499" s="241" t="s">
        <v>207</v>
      </c>
      <c r="E499" s="250" t="s">
        <v>1</v>
      </c>
      <c r="F499" s="251" t="s">
        <v>773</v>
      </c>
      <c r="G499" s="249"/>
      <c r="H499" s="252">
        <v>1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8" t="s">
        <v>207</v>
      </c>
      <c r="AU499" s="258" t="s">
        <v>84</v>
      </c>
      <c r="AV499" s="13" t="s">
        <v>84</v>
      </c>
      <c r="AW499" s="13" t="s">
        <v>31</v>
      </c>
      <c r="AX499" s="13" t="s">
        <v>82</v>
      </c>
      <c r="AY499" s="258" t="s">
        <v>193</v>
      </c>
    </row>
    <row r="500" s="2" customFormat="1" ht="30" customHeight="1">
      <c r="A500" s="39"/>
      <c r="B500" s="40"/>
      <c r="C500" s="270" t="s">
        <v>774</v>
      </c>
      <c r="D500" s="270" t="s">
        <v>274</v>
      </c>
      <c r="E500" s="271" t="s">
        <v>775</v>
      </c>
      <c r="F500" s="272" t="s">
        <v>776</v>
      </c>
      <c r="G500" s="273" t="s">
        <v>268</v>
      </c>
      <c r="H500" s="274">
        <v>1</v>
      </c>
      <c r="I500" s="275"/>
      <c r="J500" s="276">
        <f>ROUND(I500*H500,2)</f>
        <v>0</v>
      </c>
      <c r="K500" s="272" t="s">
        <v>200</v>
      </c>
      <c r="L500" s="277"/>
      <c r="M500" s="278" t="s">
        <v>1</v>
      </c>
      <c r="N500" s="279" t="s">
        <v>40</v>
      </c>
      <c r="O500" s="92"/>
      <c r="P500" s="237">
        <f>O500*H500</f>
        <v>0</v>
      </c>
      <c r="Q500" s="237">
        <v>0.032000000000000001</v>
      </c>
      <c r="R500" s="237">
        <f>Q500*H500</f>
        <v>0.032000000000000001</v>
      </c>
      <c r="S500" s="237">
        <v>0</v>
      </c>
      <c r="T500" s="238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9" t="s">
        <v>448</v>
      </c>
      <c r="AT500" s="239" t="s">
        <v>274</v>
      </c>
      <c r="AU500" s="239" t="s">
        <v>84</v>
      </c>
      <c r="AY500" s="18" t="s">
        <v>193</v>
      </c>
      <c r="BE500" s="240">
        <f>IF(N500="základní",J500,0)</f>
        <v>0</v>
      </c>
      <c r="BF500" s="240">
        <f>IF(N500="snížená",J500,0)</f>
        <v>0</v>
      </c>
      <c r="BG500" s="240">
        <f>IF(N500="zákl. přenesená",J500,0)</f>
        <v>0</v>
      </c>
      <c r="BH500" s="240">
        <f>IF(N500="sníž. přenesená",J500,0)</f>
        <v>0</v>
      </c>
      <c r="BI500" s="240">
        <f>IF(N500="nulová",J500,0)</f>
        <v>0</v>
      </c>
      <c r="BJ500" s="18" t="s">
        <v>82</v>
      </c>
      <c r="BK500" s="240">
        <f>ROUND(I500*H500,2)</f>
        <v>0</v>
      </c>
      <c r="BL500" s="18" t="s">
        <v>301</v>
      </c>
      <c r="BM500" s="239" t="s">
        <v>777</v>
      </c>
    </row>
    <row r="501" s="2" customFormat="1">
      <c r="A501" s="39"/>
      <c r="B501" s="40"/>
      <c r="C501" s="41"/>
      <c r="D501" s="241" t="s">
        <v>203</v>
      </c>
      <c r="E501" s="41"/>
      <c r="F501" s="242" t="s">
        <v>776</v>
      </c>
      <c r="G501" s="41"/>
      <c r="H501" s="41"/>
      <c r="I501" s="243"/>
      <c r="J501" s="41"/>
      <c r="K501" s="41"/>
      <c r="L501" s="45"/>
      <c r="M501" s="244"/>
      <c r="N501" s="245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203</v>
      </c>
      <c r="AU501" s="18" t="s">
        <v>84</v>
      </c>
    </row>
    <row r="502" s="2" customFormat="1">
      <c r="A502" s="39"/>
      <c r="B502" s="40"/>
      <c r="C502" s="41"/>
      <c r="D502" s="241" t="s">
        <v>305</v>
      </c>
      <c r="E502" s="41"/>
      <c r="F502" s="280" t="s">
        <v>778</v>
      </c>
      <c r="G502" s="41"/>
      <c r="H502" s="41"/>
      <c r="I502" s="243"/>
      <c r="J502" s="41"/>
      <c r="K502" s="41"/>
      <c r="L502" s="45"/>
      <c r="M502" s="244"/>
      <c r="N502" s="245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305</v>
      </c>
      <c r="AU502" s="18" t="s">
        <v>84</v>
      </c>
    </row>
    <row r="503" s="2" customFormat="1" ht="22.2" customHeight="1">
      <c r="A503" s="39"/>
      <c r="B503" s="40"/>
      <c r="C503" s="228" t="s">
        <v>779</v>
      </c>
      <c r="D503" s="228" t="s">
        <v>196</v>
      </c>
      <c r="E503" s="229" t="s">
        <v>780</v>
      </c>
      <c r="F503" s="230" t="s">
        <v>781</v>
      </c>
      <c r="G503" s="231" t="s">
        <v>268</v>
      </c>
      <c r="H503" s="232">
        <v>18</v>
      </c>
      <c r="I503" s="233"/>
      <c r="J503" s="234">
        <f>ROUND(I503*H503,2)</f>
        <v>0</v>
      </c>
      <c r="K503" s="230" t="s">
        <v>200</v>
      </c>
      <c r="L503" s="45"/>
      <c r="M503" s="235" t="s">
        <v>1</v>
      </c>
      <c r="N503" s="236" t="s">
        <v>40</v>
      </c>
      <c r="O503" s="92"/>
      <c r="P503" s="237">
        <f>O503*H503</f>
        <v>0</v>
      </c>
      <c r="Q503" s="237">
        <v>0</v>
      </c>
      <c r="R503" s="237">
        <f>Q503*H503</f>
        <v>0</v>
      </c>
      <c r="S503" s="237">
        <v>0</v>
      </c>
      <c r="T503" s="23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9" t="s">
        <v>301</v>
      </c>
      <c r="AT503" s="239" t="s">
        <v>196</v>
      </c>
      <c r="AU503" s="239" t="s">
        <v>84</v>
      </c>
      <c r="AY503" s="18" t="s">
        <v>193</v>
      </c>
      <c r="BE503" s="240">
        <f>IF(N503="základní",J503,0)</f>
        <v>0</v>
      </c>
      <c r="BF503" s="240">
        <f>IF(N503="snížená",J503,0)</f>
        <v>0</v>
      </c>
      <c r="BG503" s="240">
        <f>IF(N503="zákl. přenesená",J503,0)</f>
        <v>0</v>
      </c>
      <c r="BH503" s="240">
        <f>IF(N503="sníž. přenesená",J503,0)</f>
        <v>0</v>
      </c>
      <c r="BI503" s="240">
        <f>IF(N503="nulová",J503,0)</f>
        <v>0</v>
      </c>
      <c r="BJ503" s="18" t="s">
        <v>82</v>
      </c>
      <c r="BK503" s="240">
        <f>ROUND(I503*H503,2)</f>
        <v>0</v>
      </c>
      <c r="BL503" s="18" t="s">
        <v>301</v>
      </c>
      <c r="BM503" s="239" t="s">
        <v>782</v>
      </c>
    </row>
    <row r="504" s="2" customFormat="1">
      <c r="A504" s="39"/>
      <c r="B504" s="40"/>
      <c r="C504" s="41"/>
      <c r="D504" s="241" t="s">
        <v>203</v>
      </c>
      <c r="E504" s="41"/>
      <c r="F504" s="242" t="s">
        <v>783</v>
      </c>
      <c r="G504" s="41"/>
      <c r="H504" s="41"/>
      <c r="I504" s="243"/>
      <c r="J504" s="41"/>
      <c r="K504" s="41"/>
      <c r="L504" s="45"/>
      <c r="M504" s="244"/>
      <c r="N504" s="245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203</v>
      </c>
      <c r="AU504" s="18" t="s">
        <v>84</v>
      </c>
    </row>
    <row r="505" s="2" customFormat="1">
      <c r="A505" s="39"/>
      <c r="B505" s="40"/>
      <c r="C505" s="41"/>
      <c r="D505" s="246" t="s">
        <v>205</v>
      </c>
      <c r="E505" s="41"/>
      <c r="F505" s="247" t="s">
        <v>784</v>
      </c>
      <c r="G505" s="41"/>
      <c r="H505" s="41"/>
      <c r="I505" s="243"/>
      <c r="J505" s="41"/>
      <c r="K505" s="41"/>
      <c r="L505" s="45"/>
      <c r="M505" s="244"/>
      <c r="N505" s="245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205</v>
      </c>
      <c r="AU505" s="18" t="s">
        <v>84</v>
      </c>
    </row>
    <row r="506" s="13" customFormat="1">
      <c r="A506" s="13"/>
      <c r="B506" s="248"/>
      <c r="C506" s="249"/>
      <c r="D506" s="241" t="s">
        <v>207</v>
      </c>
      <c r="E506" s="250" t="s">
        <v>1</v>
      </c>
      <c r="F506" s="251" t="s">
        <v>785</v>
      </c>
      <c r="G506" s="249"/>
      <c r="H506" s="252">
        <v>12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8" t="s">
        <v>207</v>
      </c>
      <c r="AU506" s="258" t="s">
        <v>84</v>
      </c>
      <c r="AV506" s="13" t="s">
        <v>84</v>
      </c>
      <c r="AW506" s="13" t="s">
        <v>31</v>
      </c>
      <c r="AX506" s="13" t="s">
        <v>75</v>
      </c>
      <c r="AY506" s="258" t="s">
        <v>193</v>
      </c>
    </row>
    <row r="507" s="13" customFormat="1">
      <c r="A507" s="13"/>
      <c r="B507" s="248"/>
      <c r="C507" s="249"/>
      <c r="D507" s="241" t="s">
        <v>207</v>
      </c>
      <c r="E507" s="250" t="s">
        <v>1</v>
      </c>
      <c r="F507" s="251" t="s">
        <v>786</v>
      </c>
      <c r="G507" s="249"/>
      <c r="H507" s="252">
        <v>6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8" t="s">
        <v>207</v>
      </c>
      <c r="AU507" s="258" t="s">
        <v>84</v>
      </c>
      <c r="AV507" s="13" t="s">
        <v>84</v>
      </c>
      <c r="AW507" s="13" t="s">
        <v>31</v>
      </c>
      <c r="AX507" s="13" t="s">
        <v>75</v>
      </c>
      <c r="AY507" s="258" t="s">
        <v>193</v>
      </c>
    </row>
    <row r="508" s="14" customFormat="1">
      <c r="A508" s="14"/>
      <c r="B508" s="259"/>
      <c r="C508" s="260"/>
      <c r="D508" s="241" t="s">
        <v>207</v>
      </c>
      <c r="E508" s="261" t="s">
        <v>1</v>
      </c>
      <c r="F508" s="262" t="s">
        <v>216</v>
      </c>
      <c r="G508" s="260"/>
      <c r="H508" s="263">
        <v>18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9" t="s">
        <v>207</v>
      </c>
      <c r="AU508" s="269" t="s">
        <v>84</v>
      </c>
      <c r="AV508" s="14" t="s">
        <v>201</v>
      </c>
      <c r="AW508" s="14" t="s">
        <v>31</v>
      </c>
      <c r="AX508" s="14" t="s">
        <v>82</v>
      </c>
      <c r="AY508" s="269" t="s">
        <v>193</v>
      </c>
    </row>
    <row r="509" s="2" customFormat="1" ht="22.2" customHeight="1">
      <c r="A509" s="39"/>
      <c r="B509" s="40"/>
      <c r="C509" s="270" t="s">
        <v>787</v>
      </c>
      <c r="D509" s="270" t="s">
        <v>274</v>
      </c>
      <c r="E509" s="271" t="s">
        <v>788</v>
      </c>
      <c r="F509" s="272" t="s">
        <v>789</v>
      </c>
      <c r="G509" s="273" t="s">
        <v>268</v>
      </c>
      <c r="H509" s="274">
        <v>6</v>
      </c>
      <c r="I509" s="275"/>
      <c r="J509" s="276">
        <f>ROUND(I509*H509,2)</f>
        <v>0</v>
      </c>
      <c r="K509" s="272" t="s">
        <v>200</v>
      </c>
      <c r="L509" s="277"/>
      <c r="M509" s="278" t="s">
        <v>1</v>
      </c>
      <c r="N509" s="279" t="s">
        <v>40</v>
      </c>
      <c r="O509" s="92"/>
      <c r="P509" s="237">
        <f>O509*H509</f>
        <v>0</v>
      </c>
      <c r="Q509" s="237">
        <v>0.017500000000000002</v>
      </c>
      <c r="R509" s="237">
        <f>Q509*H509</f>
        <v>0.10500000000000001</v>
      </c>
      <c r="S509" s="237">
        <v>0</v>
      </c>
      <c r="T509" s="23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9" t="s">
        <v>448</v>
      </c>
      <c r="AT509" s="239" t="s">
        <v>274</v>
      </c>
      <c r="AU509" s="239" t="s">
        <v>84</v>
      </c>
      <c r="AY509" s="18" t="s">
        <v>193</v>
      </c>
      <c r="BE509" s="240">
        <f>IF(N509="základní",J509,0)</f>
        <v>0</v>
      </c>
      <c r="BF509" s="240">
        <f>IF(N509="snížená",J509,0)</f>
        <v>0</v>
      </c>
      <c r="BG509" s="240">
        <f>IF(N509="zákl. přenesená",J509,0)</f>
        <v>0</v>
      </c>
      <c r="BH509" s="240">
        <f>IF(N509="sníž. přenesená",J509,0)</f>
        <v>0</v>
      </c>
      <c r="BI509" s="240">
        <f>IF(N509="nulová",J509,0)</f>
        <v>0</v>
      </c>
      <c r="BJ509" s="18" t="s">
        <v>82</v>
      </c>
      <c r="BK509" s="240">
        <f>ROUND(I509*H509,2)</f>
        <v>0</v>
      </c>
      <c r="BL509" s="18" t="s">
        <v>301</v>
      </c>
      <c r="BM509" s="239" t="s">
        <v>790</v>
      </c>
    </row>
    <row r="510" s="2" customFormat="1">
      <c r="A510" s="39"/>
      <c r="B510" s="40"/>
      <c r="C510" s="41"/>
      <c r="D510" s="241" t="s">
        <v>203</v>
      </c>
      <c r="E510" s="41"/>
      <c r="F510" s="242" t="s">
        <v>789</v>
      </c>
      <c r="G510" s="41"/>
      <c r="H510" s="41"/>
      <c r="I510" s="243"/>
      <c r="J510" s="41"/>
      <c r="K510" s="41"/>
      <c r="L510" s="45"/>
      <c r="M510" s="244"/>
      <c r="N510" s="245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203</v>
      </c>
      <c r="AU510" s="18" t="s">
        <v>84</v>
      </c>
    </row>
    <row r="511" s="2" customFormat="1">
      <c r="A511" s="39"/>
      <c r="B511" s="40"/>
      <c r="C511" s="41"/>
      <c r="D511" s="241" t="s">
        <v>305</v>
      </c>
      <c r="E511" s="41"/>
      <c r="F511" s="280" t="s">
        <v>791</v>
      </c>
      <c r="G511" s="41"/>
      <c r="H511" s="41"/>
      <c r="I511" s="243"/>
      <c r="J511" s="41"/>
      <c r="K511" s="41"/>
      <c r="L511" s="45"/>
      <c r="M511" s="244"/>
      <c r="N511" s="245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305</v>
      </c>
      <c r="AU511" s="18" t="s">
        <v>84</v>
      </c>
    </row>
    <row r="512" s="13" customFormat="1">
      <c r="A512" s="13"/>
      <c r="B512" s="248"/>
      <c r="C512" s="249"/>
      <c r="D512" s="241" t="s">
        <v>207</v>
      </c>
      <c r="E512" s="250" t="s">
        <v>1</v>
      </c>
      <c r="F512" s="251" t="s">
        <v>786</v>
      </c>
      <c r="G512" s="249"/>
      <c r="H512" s="252">
        <v>6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8" t="s">
        <v>207</v>
      </c>
      <c r="AU512" s="258" t="s">
        <v>84</v>
      </c>
      <c r="AV512" s="13" t="s">
        <v>84</v>
      </c>
      <c r="AW512" s="13" t="s">
        <v>31</v>
      </c>
      <c r="AX512" s="13" t="s">
        <v>82</v>
      </c>
      <c r="AY512" s="258" t="s">
        <v>193</v>
      </c>
    </row>
    <row r="513" s="2" customFormat="1" ht="22.2" customHeight="1">
      <c r="A513" s="39"/>
      <c r="B513" s="40"/>
      <c r="C513" s="270" t="s">
        <v>792</v>
      </c>
      <c r="D513" s="270" t="s">
        <v>274</v>
      </c>
      <c r="E513" s="271" t="s">
        <v>793</v>
      </c>
      <c r="F513" s="272" t="s">
        <v>739</v>
      </c>
      <c r="G513" s="273" t="s">
        <v>268</v>
      </c>
      <c r="H513" s="274">
        <v>12</v>
      </c>
      <c r="I513" s="275"/>
      <c r="J513" s="276">
        <f>ROUND(I513*H513,2)</f>
        <v>0</v>
      </c>
      <c r="K513" s="272" t="s">
        <v>200</v>
      </c>
      <c r="L513" s="277"/>
      <c r="M513" s="278" t="s">
        <v>1</v>
      </c>
      <c r="N513" s="279" t="s">
        <v>40</v>
      </c>
      <c r="O513" s="92"/>
      <c r="P513" s="237">
        <f>O513*H513</f>
        <v>0</v>
      </c>
      <c r="Q513" s="237">
        <v>0.021000000000000001</v>
      </c>
      <c r="R513" s="237">
        <f>Q513*H513</f>
        <v>0.252</v>
      </c>
      <c r="S513" s="237">
        <v>0</v>
      </c>
      <c r="T513" s="238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9" t="s">
        <v>448</v>
      </c>
      <c r="AT513" s="239" t="s">
        <v>274</v>
      </c>
      <c r="AU513" s="239" t="s">
        <v>84</v>
      </c>
      <c r="AY513" s="18" t="s">
        <v>193</v>
      </c>
      <c r="BE513" s="240">
        <f>IF(N513="základní",J513,0)</f>
        <v>0</v>
      </c>
      <c r="BF513" s="240">
        <f>IF(N513="snížená",J513,0)</f>
        <v>0</v>
      </c>
      <c r="BG513" s="240">
        <f>IF(N513="zákl. přenesená",J513,0)</f>
        <v>0</v>
      </c>
      <c r="BH513" s="240">
        <f>IF(N513="sníž. přenesená",J513,0)</f>
        <v>0</v>
      </c>
      <c r="BI513" s="240">
        <f>IF(N513="nulová",J513,0)</f>
        <v>0</v>
      </c>
      <c r="BJ513" s="18" t="s">
        <v>82</v>
      </c>
      <c r="BK513" s="240">
        <f>ROUND(I513*H513,2)</f>
        <v>0</v>
      </c>
      <c r="BL513" s="18" t="s">
        <v>301</v>
      </c>
      <c r="BM513" s="239" t="s">
        <v>794</v>
      </c>
    </row>
    <row r="514" s="2" customFormat="1">
      <c r="A514" s="39"/>
      <c r="B514" s="40"/>
      <c r="C514" s="41"/>
      <c r="D514" s="241" t="s">
        <v>203</v>
      </c>
      <c r="E514" s="41"/>
      <c r="F514" s="242" t="s">
        <v>739</v>
      </c>
      <c r="G514" s="41"/>
      <c r="H514" s="41"/>
      <c r="I514" s="243"/>
      <c r="J514" s="41"/>
      <c r="K514" s="41"/>
      <c r="L514" s="45"/>
      <c r="M514" s="244"/>
      <c r="N514" s="245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203</v>
      </c>
      <c r="AU514" s="18" t="s">
        <v>84</v>
      </c>
    </row>
    <row r="515" s="2" customFormat="1">
      <c r="A515" s="39"/>
      <c r="B515" s="40"/>
      <c r="C515" s="41"/>
      <c r="D515" s="241" t="s">
        <v>305</v>
      </c>
      <c r="E515" s="41"/>
      <c r="F515" s="280" t="s">
        <v>795</v>
      </c>
      <c r="G515" s="41"/>
      <c r="H515" s="41"/>
      <c r="I515" s="243"/>
      <c r="J515" s="41"/>
      <c r="K515" s="41"/>
      <c r="L515" s="45"/>
      <c r="M515" s="244"/>
      <c r="N515" s="245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305</v>
      </c>
      <c r="AU515" s="18" t="s">
        <v>84</v>
      </c>
    </row>
    <row r="516" s="13" customFormat="1">
      <c r="A516" s="13"/>
      <c r="B516" s="248"/>
      <c r="C516" s="249"/>
      <c r="D516" s="241" t="s">
        <v>207</v>
      </c>
      <c r="E516" s="250" t="s">
        <v>1</v>
      </c>
      <c r="F516" s="251" t="s">
        <v>785</v>
      </c>
      <c r="G516" s="249"/>
      <c r="H516" s="252">
        <v>12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8" t="s">
        <v>207</v>
      </c>
      <c r="AU516" s="258" t="s">
        <v>84</v>
      </c>
      <c r="AV516" s="13" t="s">
        <v>84</v>
      </c>
      <c r="AW516" s="13" t="s">
        <v>31</v>
      </c>
      <c r="AX516" s="13" t="s">
        <v>82</v>
      </c>
      <c r="AY516" s="258" t="s">
        <v>193</v>
      </c>
    </row>
    <row r="517" s="2" customFormat="1" ht="22.2" customHeight="1">
      <c r="A517" s="39"/>
      <c r="B517" s="40"/>
      <c r="C517" s="228" t="s">
        <v>796</v>
      </c>
      <c r="D517" s="228" t="s">
        <v>196</v>
      </c>
      <c r="E517" s="229" t="s">
        <v>797</v>
      </c>
      <c r="F517" s="230" t="s">
        <v>798</v>
      </c>
      <c r="G517" s="231" t="s">
        <v>268</v>
      </c>
      <c r="H517" s="232">
        <v>28</v>
      </c>
      <c r="I517" s="233"/>
      <c r="J517" s="234">
        <f>ROUND(I517*H517,2)</f>
        <v>0</v>
      </c>
      <c r="K517" s="230" t="s">
        <v>200</v>
      </c>
      <c r="L517" s="45"/>
      <c r="M517" s="235" t="s">
        <v>1</v>
      </c>
      <c r="N517" s="236" t="s">
        <v>40</v>
      </c>
      <c r="O517" s="92"/>
      <c r="P517" s="237">
        <f>O517*H517</f>
        <v>0</v>
      </c>
      <c r="Q517" s="237">
        <v>0</v>
      </c>
      <c r="R517" s="237">
        <f>Q517*H517</f>
        <v>0</v>
      </c>
      <c r="S517" s="237">
        <v>0</v>
      </c>
      <c r="T517" s="23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9" t="s">
        <v>301</v>
      </c>
      <c r="AT517" s="239" t="s">
        <v>196</v>
      </c>
      <c r="AU517" s="239" t="s">
        <v>84</v>
      </c>
      <c r="AY517" s="18" t="s">
        <v>193</v>
      </c>
      <c r="BE517" s="240">
        <f>IF(N517="základní",J517,0)</f>
        <v>0</v>
      </c>
      <c r="BF517" s="240">
        <f>IF(N517="snížená",J517,0)</f>
        <v>0</v>
      </c>
      <c r="BG517" s="240">
        <f>IF(N517="zákl. přenesená",J517,0)</f>
        <v>0</v>
      </c>
      <c r="BH517" s="240">
        <f>IF(N517="sníž. přenesená",J517,0)</f>
        <v>0</v>
      </c>
      <c r="BI517" s="240">
        <f>IF(N517="nulová",J517,0)</f>
        <v>0</v>
      </c>
      <c r="BJ517" s="18" t="s">
        <v>82</v>
      </c>
      <c r="BK517" s="240">
        <f>ROUND(I517*H517,2)</f>
        <v>0</v>
      </c>
      <c r="BL517" s="18" t="s">
        <v>301</v>
      </c>
      <c r="BM517" s="239" t="s">
        <v>799</v>
      </c>
    </row>
    <row r="518" s="2" customFormat="1">
      <c r="A518" s="39"/>
      <c r="B518" s="40"/>
      <c r="C518" s="41"/>
      <c r="D518" s="241" t="s">
        <v>203</v>
      </c>
      <c r="E518" s="41"/>
      <c r="F518" s="242" t="s">
        <v>800</v>
      </c>
      <c r="G518" s="41"/>
      <c r="H518" s="41"/>
      <c r="I518" s="243"/>
      <c r="J518" s="41"/>
      <c r="K518" s="41"/>
      <c r="L518" s="45"/>
      <c r="M518" s="244"/>
      <c r="N518" s="245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203</v>
      </c>
      <c r="AU518" s="18" t="s">
        <v>84</v>
      </c>
    </row>
    <row r="519" s="2" customFormat="1">
      <c r="A519" s="39"/>
      <c r="B519" s="40"/>
      <c r="C519" s="41"/>
      <c r="D519" s="246" t="s">
        <v>205</v>
      </c>
      <c r="E519" s="41"/>
      <c r="F519" s="247" t="s">
        <v>801</v>
      </c>
      <c r="G519" s="41"/>
      <c r="H519" s="41"/>
      <c r="I519" s="243"/>
      <c r="J519" s="41"/>
      <c r="K519" s="41"/>
      <c r="L519" s="45"/>
      <c r="M519" s="244"/>
      <c r="N519" s="245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205</v>
      </c>
      <c r="AU519" s="18" t="s">
        <v>84</v>
      </c>
    </row>
    <row r="520" s="13" customFormat="1">
      <c r="A520" s="13"/>
      <c r="B520" s="248"/>
      <c r="C520" s="249"/>
      <c r="D520" s="241" t="s">
        <v>207</v>
      </c>
      <c r="E520" s="250" t="s">
        <v>1</v>
      </c>
      <c r="F520" s="251" t="s">
        <v>802</v>
      </c>
      <c r="G520" s="249"/>
      <c r="H520" s="252">
        <v>26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8" t="s">
        <v>207</v>
      </c>
      <c r="AU520" s="258" t="s">
        <v>84</v>
      </c>
      <c r="AV520" s="13" t="s">
        <v>84</v>
      </c>
      <c r="AW520" s="13" t="s">
        <v>31</v>
      </c>
      <c r="AX520" s="13" t="s">
        <v>75</v>
      </c>
      <c r="AY520" s="258" t="s">
        <v>193</v>
      </c>
    </row>
    <row r="521" s="13" customFormat="1">
      <c r="A521" s="13"/>
      <c r="B521" s="248"/>
      <c r="C521" s="249"/>
      <c r="D521" s="241" t="s">
        <v>207</v>
      </c>
      <c r="E521" s="250" t="s">
        <v>1</v>
      </c>
      <c r="F521" s="251" t="s">
        <v>749</v>
      </c>
      <c r="G521" s="249"/>
      <c r="H521" s="252">
        <v>2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8" t="s">
        <v>207</v>
      </c>
      <c r="AU521" s="258" t="s">
        <v>84</v>
      </c>
      <c r="AV521" s="13" t="s">
        <v>84</v>
      </c>
      <c r="AW521" s="13" t="s">
        <v>31</v>
      </c>
      <c r="AX521" s="13" t="s">
        <v>75</v>
      </c>
      <c r="AY521" s="258" t="s">
        <v>193</v>
      </c>
    </row>
    <row r="522" s="14" customFormat="1">
      <c r="A522" s="14"/>
      <c r="B522" s="259"/>
      <c r="C522" s="260"/>
      <c r="D522" s="241" t="s">
        <v>207</v>
      </c>
      <c r="E522" s="261" t="s">
        <v>1</v>
      </c>
      <c r="F522" s="262" t="s">
        <v>216</v>
      </c>
      <c r="G522" s="260"/>
      <c r="H522" s="263">
        <v>28</v>
      </c>
      <c r="I522" s="264"/>
      <c r="J522" s="260"/>
      <c r="K522" s="260"/>
      <c r="L522" s="265"/>
      <c r="M522" s="266"/>
      <c r="N522" s="267"/>
      <c r="O522" s="267"/>
      <c r="P522" s="267"/>
      <c r="Q522" s="267"/>
      <c r="R522" s="267"/>
      <c r="S522" s="267"/>
      <c r="T522" s="26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9" t="s">
        <v>207</v>
      </c>
      <c r="AU522" s="269" t="s">
        <v>84</v>
      </c>
      <c r="AV522" s="14" t="s">
        <v>201</v>
      </c>
      <c r="AW522" s="14" t="s">
        <v>31</v>
      </c>
      <c r="AX522" s="14" t="s">
        <v>82</v>
      </c>
      <c r="AY522" s="269" t="s">
        <v>193</v>
      </c>
    </row>
    <row r="523" s="2" customFormat="1" ht="34.8" customHeight="1">
      <c r="A523" s="39"/>
      <c r="B523" s="40"/>
      <c r="C523" s="270" t="s">
        <v>803</v>
      </c>
      <c r="D523" s="270" t="s">
        <v>274</v>
      </c>
      <c r="E523" s="271" t="s">
        <v>804</v>
      </c>
      <c r="F523" s="272" t="s">
        <v>805</v>
      </c>
      <c r="G523" s="273" t="s">
        <v>268</v>
      </c>
      <c r="H523" s="274">
        <v>24</v>
      </c>
      <c r="I523" s="275"/>
      <c r="J523" s="276">
        <f>ROUND(I523*H523,2)</f>
        <v>0</v>
      </c>
      <c r="K523" s="272" t="s">
        <v>1</v>
      </c>
      <c r="L523" s="277"/>
      <c r="M523" s="278" t="s">
        <v>1</v>
      </c>
      <c r="N523" s="279" t="s">
        <v>40</v>
      </c>
      <c r="O523" s="92"/>
      <c r="P523" s="237">
        <f>O523*H523</f>
        <v>0</v>
      </c>
      <c r="Q523" s="237">
        <v>0.0195</v>
      </c>
      <c r="R523" s="237">
        <f>Q523*H523</f>
        <v>0.46799999999999997</v>
      </c>
      <c r="S523" s="237">
        <v>0</v>
      </c>
      <c r="T523" s="23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9" t="s">
        <v>448</v>
      </c>
      <c r="AT523" s="239" t="s">
        <v>274</v>
      </c>
      <c r="AU523" s="239" t="s">
        <v>84</v>
      </c>
      <c r="AY523" s="18" t="s">
        <v>193</v>
      </c>
      <c r="BE523" s="240">
        <f>IF(N523="základní",J523,0)</f>
        <v>0</v>
      </c>
      <c r="BF523" s="240">
        <f>IF(N523="snížená",J523,0)</f>
        <v>0</v>
      </c>
      <c r="BG523" s="240">
        <f>IF(N523="zákl. přenesená",J523,0)</f>
        <v>0</v>
      </c>
      <c r="BH523" s="240">
        <f>IF(N523="sníž. přenesená",J523,0)</f>
        <v>0</v>
      </c>
      <c r="BI523" s="240">
        <f>IF(N523="nulová",J523,0)</f>
        <v>0</v>
      </c>
      <c r="BJ523" s="18" t="s">
        <v>82</v>
      </c>
      <c r="BK523" s="240">
        <f>ROUND(I523*H523,2)</f>
        <v>0</v>
      </c>
      <c r="BL523" s="18" t="s">
        <v>301</v>
      </c>
      <c r="BM523" s="239" t="s">
        <v>806</v>
      </c>
    </row>
    <row r="524" s="2" customFormat="1">
      <c r="A524" s="39"/>
      <c r="B524" s="40"/>
      <c r="C524" s="41"/>
      <c r="D524" s="241" t="s">
        <v>203</v>
      </c>
      <c r="E524" s="41"/>
      <c r="F524" s="242" t="s">
        <v>807</v>
      </c>
      <c r="G524" s="41"/>
      <c r="H524" s="41"/>
      <c r="I524" s="243"/>
      <c r="J524" s="41"/>
      <c r="K524" s="41"/>
      <c r="L524" s="45"/>
      <c r="M524" s="244"/>
      <c r="N524" s="245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203</v>
      </c>
      <c r="AU524" s="18" t="s">
        <v>84</v>
      </c>
    </row>
    <row r="525" s="2" customFormat="1">
      <c r="A525" s="39"/>
      <c r="B525" s="40"/>
      <c r="C525" s="41"/>
      <c r="D525" s="241" t="s">
        <v>305</v>
      </c>
      <c r="E525" s="41"/>
      <c r="F525" s="280" t="s">
        <v>808</v>
      </c>
      <c r="G525" s="41"/>
      <c r="H525" s="41"/>
      <c r="I525" s="243"/>
      <c r="J525" s="41"/>
      <c r="K525" s="41"/>
      <c r="L525" s="45"/>
      <c r="M525" s="244"/>
      <c r="N525" s="245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305</v>
      </c>
      <c r="AU525" s="18" t="s">
        <v>84</v>
      </c>
    </row>
    <row r="526" s="2" customFormat="1" ht="30" customHeight="1">
      <c r="A526" s="39"/>
      <c r="B526" s="40"/>
      <c r="C526" s="228" t="s">
        <v>809</v>
      </c>
      <c r="D526" s="228" t="s">
        <v>196</v>
      </c>
      <c r="E526" s="229" t="s">
        <v>810</v>
      </c>
      <c r="F526" s="230" t="s">
        <v>811</v>
      </c>
      <c r="G526" s="231" t="s">
        <v>268</v>
      </c>
      <c r="H526" s="232">
        <v>2</v>
      </c>
      <c r="I526" s="233"/>
      <c r="J526" s="234">
        <f>ROUND(I526*H526,2)</f>
        <v>0</v>
      </c>
      <c r="K526" s="230" t="s">
        <v>200</v>
      </c>
      <c r="L526" s="45"/>
      <c r="M526" s="235" t="s">
        <v>1</v>
      </c>
      <c r="N526" s="236" t="s">
        <v>40</v>
      </c>
      <c r="O526" s="92"/>
      <c r="P526" s="237">
        <f>O526*H526</f>
        <v>0</v>
      </c>
      <c r="Q526" s="237">
        <v>0</v>
      </c>
      <c r="R526" s="237">
        <f>Q526*H526</f>
        <v>0</v>
      </c>
      <c r="S526" s="237">
        <v>0</v>
      </c>
      <c r="T526" s="238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9" t="s">
        <v>301</v>
      </c>
      <c r="AT526" s="239" t="s">
        <v>196</v>
      </c>
      <c r="AU526" s="239" t="s">
        <v>84</v>
      </c>
      <c r="AY526" s="18" t="s">
        <v>193</v>
      </c>
      <c r="BE526" s="240">
        <f>IF(N526="základní",J526,0)</f>
        <v>0</v>
      </c>
      <c r="BF526" s="240">
        <f>IF(N526="snížená",J526,0)</f>
        <v>0</v>
      </c>
      <c r="BG526" s="240">
        <f>IF(N526="zákl. přenesená",J526,0)</f>
        <v>0</v>
      </c>
      <c r="BH526" s="240">
        <f>IF(N526="sníž. přenesená",J526,0)</f>
        <v>0</v>
      </c>
      <c r="BI526" s="240">
        <f>IF(N526="nulová",J526,0)</f>
        <v>0</v>
      </c>
      <c r="BJ526" s="18" t="s">
        <v>82</v>
      </c>
      <c r="BK526" s="240">
        <f>ROUND(I526*H526,2)</f>
        <v>0</v>
      </c>
      <c r="BL526" s="18" t="s">
        <v>301</v>
      </c>
      <c r="BM526" s="239" t="s">
        <v>812</v>
      </c>
    </row>
    <row r="527" s="2" customFormat="1">
      <c r="A527" s="39"/>
      <c r="B527" s="40"/>
      <c r="C527" s="41"/>
      <c r="D527" s="241" t="s">
        <v>203</v>
      </c>
      <c r="E527" s="41"/>
      <c r="F527" s="242" t="s">
        <v>813</v>
      </c>
      <c r="G527" s="41"/>
      <c r="H527" s="41"/>
      <c r="I527" s="243"/>
      <c r="J527" s="41"/>
      <c r="K527" s="41"/>
      <c r="L527" s="45"/>
      <c r="M527" s="244"/>
      <c r="N527" s="245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203</v>
      </c>
      <c r="AU527" s="18" t="s">
        <v>84</v>
      </c>
    </row>
    <row r="528" s="2" customFormat="1">
      <c r="A528" s="39"/>
      <c r="B528" s="40"/>
      <c r="C528" s="41"/>
      <c r="D528" s="246" t="s">
        <v>205</v>
      </c>
      <c r="E528" s="41"/>
      <c r="F528" s="247" t="s">
        <v>814</v>
      </c>
      <c r="G528" s="41"/>
      <c r="H528" s="41"/>
      <c r="I528" s="243"/>
      <c r="J528" s="41"/>
      <c r="K528" s="41"/>
      <c r="L528" s="45"/>
      <c r="M528" s="244"/>
      <c r="N528" s="245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205</v>
      </c>
      <c r="AU528" s="18" t="s">
        <v>84</v>
      </c>
    </row>
    <row r="529" s="13" customFormat="1">
      <c r="A529" s="13"/>
      <c r="B529" s="248"/>
      <c r="C529" s="249"/>
      <c r="D529" s="241" t="s">
        <v>207</v>
      </c>
      <c r="E529" s="250" t="s">
        <v>1</v>
      </c>
      <c r="F529" s="251" t="s">
        <v>815</v>
      </c>
      <c r="G529" s="249"/>
      <c r="H529" s="252">
        <v>2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8" t="s">
        <v>207</v>
      </c>
      <c r="AU529" s="258" t="s">
        <v>84</v>
      </c>
      <c r="AV529" s="13" t="s">
        <v>84</v>
      </c>
      <c r="AW529" s="13" t="s">
        <v>31</v>
      </c>
      <c r="AX529" s="13" t="s">
        <v>82</v>
      </c>
      <c r="AY529" s="258" t="s">
        <v>193</v>
      </c>
    </row>
    <row r="530" s="2" customFormat="1" ht="22.2" customHeight="1">
      <c r="A530" s="39"/>
      <c r="B530" s="40"/>
      <c r="C530" s="270" t="s">
        <v>816</v>
      </c>
      <c r="D530" s="270" t="s">
        <v>274</v>
      </c>
      <c r="E530" s="271" t="s">
        <v>817</v>
      </c>
      <c r="F530" s="272" t="s">
        <v>818</v>
      </c>
      <c r="G530" s="273" t="s">
        <v>268</v>
      </c>
      <c r="H530" s="274">
        <v>2</v>
      </c>
      <c r="I530" s="275"/>
      <c r="J530" s="276">
        <f>ROUND(I530*H530,2)</f>
        <v>0</v>
      </c>
      <c r="K530" s="272" t="s">
        <v>1</v>
      </c>
      <c r="L530" s="277"/>
      <c r="M530" s="278" t="s">
        <v>1</v>
      </c>
      <c r="N530" s="279" t="s">
        <v>40</v>
      </c>
      <c r="O530" s="92"/>
      <c r="P530" s="237">
        <f>O530*H530</f>
        <v>0</v>
      </c>
      <c r="Q530" s="237">
        <v>0.022499999999999999</v>
      </c>
      <c r="R530" s="237">
        <f>Q530*H530</f>
        <v>0.044999999999999998</v>
      </c>
      <c r="S530" s="237">
        <v>0</v>
      </c>
      <c r="T530" s="238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9" t="s">
        <v>448</v>
      </c>
      <c r="AT530" s="239" t="s">
        <v>274</v>
      </c>
      <c r="AU530" s="239" t="s">
        <v>84</v>
      </c>
      <c r="AY530" s="18" t="s">
        <v>193</v>
      </c>
      <c r="BE530" s="240">
        <f>IF(N530="základní",J530,0)</f>
        <v>0</v>
      </c>
      <c r="BF530" s="240">
        <f>IF(N530="snížená",J530,0)</f>
        <v>0</v>
      </c>
      <c r="BG530" s="240">
        <f>IF(N530="zákl. přenesená",J530,0)</f>
        <v>0</v>
      </c>
      <c r="BH530" s="240">
        <f>IF(N530="sníž. přenesená",J530,0)</f>
        <v>0</v>
      </c>
      <c r="BI530" s="240">
        <f>IF(N530="nulová",J530,0)</f>
        <v>0</v>
      </c>
      <c r="BJ530" s="18" t="s">
        <v>82</v>
      </c>
      <c r="BK530" s="240">
        <f>ROUND(I530*H530,2)</f>
        <v>0</v>
      </c>
      <c r="BL530" s="18" t="s">
        <v>301</v>
      </c>
      <c r="BM530" s="239" t="s">
        <v>819</v>
      </c>
    </row>
    <row r="531" s="2" customFormat="1">
      <c r="A531" s="39"/>
      <c r="B531" s="40"/>
      <c r="C531" s="41"/>
      <c r="D531" s="241" t="s">
        <v>203</v>
      </c>
      <c r="E531" s="41"/>
      <c r="F531" s="242" t="s">
        <v>820</v>
      </c>
      <c r="G531" s="41"/>
      <c r="H531" s="41"/>
      <c r="I531" s="243"/>
      <c r="J531" s="41"/>
      <c r="K531" s="41"/>
      <c r="L531" s="45"/>
      <c r="M531" s="244"/>
      <c r="N531" s="245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203</v>
      </c>
      <c r="AU531" s="18" t="s">
        <v>84</v>
      </c>
    </row>
    <row r="532" s="2" customFormat="1">
      <c r="A532" s="39"/>
      <c r="B532" s="40"/>
      <c r="C532" s="41"/>
      <c r="D532" s="241" t="s">
        <v>305</v>
      </c>
      <c r="E532" s="41"/>
      <c r="F532" s="280" t="s">
        <v>821</v>
      </c>
      <c r="G532" s="41"/>
      <c r="H532" s="41"/>
      <c r="I532" s="243"/>
      <c r="J532" s="41"/>
      <c r="K532" s="41"/>
      <c r="L532" s="45"/>
      <c r="M532" s="244"/>
      <c r="N532" s="245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305</v>
      </c>
      <c r="AU532" s="18" t="s">
        <v>84</v>
      </c>
    </row>
    <row r="533" s="13" customFormat="1">
      <c r="A533" s="13"/>
      <c r="B533" s="248"/>
      <c r="C533" s="249"/>
      <c r="D533" s="241" t="s">
        <v>207</v>
      </c>
      <c r="E533" s="250" t="s">
        <v>1</v>
      </c>
      <c r="F533" s="251" t="s">
        <v>822</v>
      </c>
      <c r="G533" s="249"/>
      <c r="H533" s="252">
        <v>2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8" t="s">
        <v>207</v>
      </c>
      <c r="AU533" s="258" t="s">
        <v>84</v>
      </c>
      <c r="AV533" s="13" t="s">
        <v>84</v>
      </c>
      <c r="AW533" s="13" t="s">
        <v>31</v>
      </c>
      <c r="AX533" s="13" t="s">
        <v>82</v>
      </c>
      <c r="AY533" s="258" t="s">
        <v>193</v>
      </c>
    </row>
    <row r="534" s="2" customFormat="1" ht="22.2" customHeight="1">
      <c r="A534" s="39"/>
      <c r="B534" s="40"/>
      <c r="C534" s="228" t="s">
        <v>823</v>
      </c>
      <c r="D534" s="228" t="s">
        <v>196</v>
      </c>
      <c r="E534" s="229" t="s">
        <v>824</v>
      </c>
      <c r="F534" s="230" t="s">
        <v>825</v>
      </c>
      <c r="G534" s="231" t="s">
        <v>268</v>
      </c>
      <c r="H534" s="232">
        <v>24</v>
      </c>
      <c r="I534" s="233"/>
      <c r="J534" s="234">
        <f>ROUND(I534*H534,2)</f>
        <v>0</v>
      </c>
      <c r="K534" s="230" t="s">
        <v>200</v>
      </c>
      <c r="L534" s="45"/>
      <c r="M534" s="235" t="s">
        <v>1</v>
      </c>
      <c r="N534" s="236" t="s">
        <v>40</v>
      </c>
      <c r="O534" s="92"/>
      <c r="P534" s="237">
        <f>O534*H534</f>
        <v>0</v>
      </c>
      <c r="Q534" s="237">
        <v>0</v>
      </c>
      <c r="R534" s="237">
        <f>Q534*H534</f>
        <v>0</v>
      </c>
      <c r="S534" s="237">
        <v>0</v>
      </c>
      <c r="T534" s="238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9" t="s">
        <v>301</v>
      </c>
      <c r="AT534" s="239" t="s">
        <v>196</v>
      </c>
      <c r="AU534" s="239" t="s">
        <v>84</v>
      </c>
      <c r="AY534" s="18" t="s">
        <v>193</v>
      </c>
      <c r="BE534" s="240">
        <f>IF(N534="základní",J534,0)</f>
        <v>0</v>
      </c>
      <c r="BF534" s="240">
        <f>IF(N534="snížená",J534,0)</f>
        <v>0</v>
      </c>
      <c r="BG534" s="240">
        <f>IF(N534="zákl. přenesená",J534,0)</f>
        <v>0</v>
      </c>
      <c r="BH534" s="240">
        <f>IF(N534="sníž. přenesená",J534,0)</f>
        <v>0</v>
      </c>
      <c r="BI534" s="240">
        <f>IF(N534="nulová",J534,0)</f>
        <v>0</v>
      </c>
      <c r="BJ534" s="18" t="s">
        <v>82</v>
      </c>
      <c r="BK534" s="240">
        <f>ROUND(I534*H534,2)</f>
        <v>0</v>
      </c>
      <c r="BL534" s="18" t="s">
        <v>301</v>
      </c>
      <c r="BM534" s="239" t="s">
        <v>826</v>
      </c>
    </row>
    <row r="535" s="2" customFormat="1">
      <c r="A535" s="39"/>
      <c r="B535" s="40"/>
      <c r="C535" s="41"/>
      <c r="D535" s="241" t="s">
        <v>203</v>
      </c>
      <c r="E535" s="41"/>
      <c r="F535" s="242" t="s">
        <v>827</v>
      </c>
      <c r="G535" s="41"/>
      <c r="H535" s="41"/>
      <c r="I535" s="243"/>
      <c r="J535" s="41"/>
      <c r="K535" s="41"/>
      <c r="L535" s="45"/>
      <c r="M535" s="244"/>
      <c r="N535" s="245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203</v>
      </c>
      <c r="AU535" s="18" t="s">
        <v>84</v>
      </c>
    </row>
    <row r="536" s="2" customFormat="1">
      <c r="A536" s="39"/>
      <c r="B536" s="40"/>
      <c r="C536" s="41"/>
      <c r="D536" s="246" t="s">
        <v>205</v>
      </c>
      <c r="E536" s="41"/>
      <c r="F536" s="247" t="s">
        <v>828</v>
      </c>
      <c r="G536" s="41"/>
      <c r="H536" s="41"/>
      <c r="I536" s="243"/>
      <c r="J536" s="41"/>
      <c r="K536" s="41"/>
      <c r="L536" s="45"/>
      <c r="M536" s="244"/>
      <c r="N536" s="245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205</v>
      </c>
      <c r="AU536" s="18" t="s">
        <v>84</v>
      </c>
    </row>
    <row r="537" s="2" customFormat="1" ht="14.4" customHeight="1">
      <c r="A537" s="39"/>
      <c r="B537" s="40"/>
      <c r="C537" s="270" t="s">
        <v>829</v>
      </c>
      <c r="D537" s="270" t="s">
        <v>274</v>
      </c>
      <c r="E537" s="271" t="s">
        <v>830</v>
      </c>
      <c r="F537" s="272" t="s">
        <v>831</v>
      </c>
      <c r="G537" s="273" t="s">
        <v>268</v>
      </c>
      <c r="H537" s="274">
        <v>28</v>
      </c>
      <c r="I537" s="275"/>
      <c r="J537" s="276">
        <f>ROUND(I537*H537,2)</f>
        <v>0</v>
      </c>
      <c r="K537" s="272" t="s">
        <v>1</v>
      </c>
      <c r="L537" s="277"/>
      <c r="M537" s="278" t="s">
        <v>1</v>
      </c>
      <c r="N537" s="279" t="s">
        <v>40</v>
      </c>
      <c r="O537" s="92"/>
      <c r="P537" s="237">
        <f>O537*H537</f>
        <v>0</v>
      </c>
      <c r="Q537" s="237">
        <v>0.0023999999999999998</v>
      </c>
      <c r="R537" s="237">
        <f>Q537*H537</f>
        <v>0.067199999999999996</v>
      </c>
      <c r="S537" s="237">
        <v>0</v>
      </c>
      <c r="T537" s="23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9" t="s">
        <v>448</v>
      </c>
      <c r="AT537" s="239" t="s">
        <v>274</v>
      </c>
      <c r="AU537" s="239" t="s">
        <v>84</v>
      </c>
      <c r="AY537" s="18" t="s">
        <v>193</v>
      </c>
      <c r="BE537" s="240">
        <f>IF(N537="základní",J537,0)</f>
        <v>0</v>
      </c>
      <c r="BF537" s="240">
        <f>IF(N537="snížená",J537,0)</f>
        <v>0</v>
      </c>
      <c r="BG537" s="240">
        <f>IF(N537="zákl. přenesená",J537,0)</f>
        <v>0</v>
      </c>
      <c r="BH537" s="240">
        <f>IF(N537="sníž. přenesená",J537,0)</f>
        <v>0</v>
      </c>
      <c r="BI537" s="240">
        <f>IF(N537="nulová",J537,0)</f>
        <v>0</v>
      </c>
      <c r="BJ537" s="18" t="s">
        <v>82</v>
      </c>
      <c r="BK537" s="240">
        <f>ROUND(I537*H537,2)</f>
        <v>0</v>
      </c>
      <c r="BL537" s="18" t="s">
        <v>301</v>
      </c>
      <c r="BM537" s="239" t="s">
        <v>832</v>
      </c>
    </row>
    <row r="538" s="2" customFormat="1">
      <c r="A538" s="39"/>
      <c r="B538" s="40"/>
      <c r="C538" s="41"/>
      <c r="D538" s="241" t="s">
        <v>203</v>
      </c>
      <c r="E538" s="41"/>
      <c r="F538" s="242" t="s">
        <v>833</v>
      </c>
      <c r="G538" s="41"/>
      <c r="H538" s="41"/>
      <c r="I538" s="243"/>
      <c r="J538" s="41"/>
      <c r="K538" s="41"/>
      <c r="L538" s="45"/>
      <c r="M538" s="244"/>
      <c r="N538" s="245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203</v>
      </c>
      <c r="AU538" s="18" t="s">
        <v>84</v>
      </c>
    </row>
    <row r="539" s="2" customFormat="1" ht="19.8" customHeight="1">
      <c r="A539" s="39"/>
      <c r="B539" s="40"/>
      <c r="C539" s="228" t="s">
        <v>834</v>
      </c>
      <c r="D539" s="228" t="s">
        <v>196</v>
      </c>
      <c r="E539" s="229" t="s">
        <v>835</v>
      </c>
      <c r="F539" s="230" t="s">
        <v>836</v>
      </c>
      <c r="G539" s="231" t="s">
        <v>268</v>
      </c>
      <c r="H539" s="232">
        <v>4</v>
      </c>
      <c r="I539" s="233"/>
      <c r="J539" s="234">
        <f>ROUND(I539*H539,2)</f>
        <v>0</v>
      </c>
      <c r="K539" s="230" t="s">
        <v>200</v>
      </c>
      <c r="L539" s="45"/>
      <c r="M539" s="235" t="s">
        <v>1</v>
      </c>
      <c r="N539" s="236" t="s">
        <v>40</v>
      </c>
      <c r="O539" s="92"/>
      <c r="P539" s="237">
        <f>O539*H539</f>
        <v>0</v>
      </c>
      <c r="Q539" s="237">
        <v>0</v>
      </c>
      <c r="R539" s="237">
        <f>Q539*H539</f>
        <v>0</v>
      </c>
      <c r="S539" s="237">
        <v>0</v>
      </c>
      <c r="T539" s="23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9" t="s">
        <v>301</v>
      </c>
      <c r="AT539" s="239" t="s">
        <v>196</v>
      </c>
      <c r="AU539" s="239" t="s">
        <v>84</v>
      </c>
      <c r="AY539" s="18" t="s">
        <v>193</v>
      </c>
      <c r="BE539" s="240">
        <f>IF(N539="základní",J539,0)</f>
        <v>0</v>
      </c>
      <c r="BF539" s="240">
        <f>IF(N539="snížená",J539,0)</f>
        <v>0</v>
      </c>
      <c r="BG539" s="240">
        <f>IF(N539="zákl. přenesená",J539,0)</f>
        <v>0</v>
      </c>
      <c r="BH539" s="240">
        <f>IF(N539="sníž. přenesená",J539,0)</f>
        <v>0</v>
      </c>
      <c r="BI539" s="240">
        <f>IF(N539="nulová",J539,0)</f>
        <v>0</v>
      </c>
      <c r="BJ539" s="18" t="s">
        <v>82</v>
      </c>
      <c r="BK539" s="240">
        <f>ROUND(I539*H539,2)</f>
        <v>0</v>
      </c>
      <c r="BL539" s="18" t="s">
        <v>301</v>
      </c>
      <c r="BM539" s="239" t="s">
        <v>837</v>
      </c>
    </row>
    <row r="540" s="2" customFormat="1">
      <c r="A540" s="39"/>
      <c r="B540" s="40"/>
      <c r="C540" s="41"/>
      <c r="D540" s="241" t="s">
        <v>203</v>
      </c>
      <c r="E540" s="41"/>
      <c r="F540" s="242" t="s">
        <v>838</v>
      </c>
      <c r="G540" s="41"/>
      <c r="H540" s="41"/>
      <c r="I540" s="243"/>
      <c r="J540" s="41"/>
      <c r="K540" s="41"/>
      <c r="L540" s="45"/>
      <c r="M540" s="244"/>
      <c r="N540" s="245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203</v>
      </c>
      <c r="AU540" s="18" t="s">
        <v>84</v>
      </c>
    </row>
    <row r="541" s="2" customFormat="1">
      <c r="A541" s="39"/>
      <c r="B541" s="40"/>
      <c r="C541" s="41"/>
      <c r="D541" s="246" t="s">
        <v>205</v>
      </c>
      <c r="E541" s="41"/>
      <c r="F541" s="247" t="s">
        <v>839</v>
      </c>
      <c r="G541" s="41"/>
      <c r="H541" s="41"/>
      <c r="I541" s="243"/>
      <c r="J541" s="41"/>
      <c r="K541" s="41"/>
      <c r="L541" s="45"/>
      <c r="M541" s="244"/>
      <c r="N541" s="245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205</v>
      </c>
      <c r="AU541" s="18" t="s">
        <v>84</v>
      </c>
    </row>
    <row r="542" s="2" customFormat="1" ht="19.8" customHeight="1">
      <c r="A542" s="39"/>
      <c r="B542" s="40"/>
      <c r="C542" s="228" t="s">
        <v>840</v>
      </c>
      <c r="D542" s="228" t="s">
        <v>196</v>
      </c>
      <c r="E542" s="229" t="s">
        <v>841</v>
      </c>
      <c r="F542" s="230" t="s">
        <v>842</v>
      </c>
      <c r="G542" s="231" t="s">
        <v>268</v>
      </c>
      <c r="H542" s="232">
        <v>14</v>
      </c>
      <c r="I542" s="233"/>
      <c r="J542" s="234">
        <f>ROUND(I542*H542,2)</f>
        <v>0</v>
      </c>
      <c r="K542" s="230" t="s">
        <v>200</v>
      </c>
      <c r="L542" s="45"/>
      <c r="M542" s="235" t="s">
        <v>1</v>
      </c>
      <c r="N542" s="236" t="s">
        <v>40</v>
      </c>
      <c r="O542" s="92"/>
      <c r="P542" s="237">
        <f>O542*H542</f>
        <v>0</v>
      </c>
      <c r="Q542" s="237">
        <v>0</v>
      </c>
      <c r="R542" s="237">
        <f>Q542*H542</f>
        <v>0</v>
      </c>
      <c r="S542" s="237">
        <v>0.00075000000000000002</v>
      </c>
      <c r="T542" s="238">
        <f>S542*H542</f>
        <v>0.010500000000000001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9" t="s">
        <v>301</v>
      </c>
      <c r="AT542" s="239" t="s">
        <v>196</v>
      </c>
      <c r="AU542" s="239" t="s">
        <v>84</v>
      </c>
      <c r="AY542" s="18" t="s">
        <v>193</v>
      </c>
      <c r="BE542" s="240">
        <f>IF(N542="základní",J542,0)</f>
        <v>0</v>
      </c>
      <c r="BF542" s="240">
        <f>IF(N542="snížená",J542,0)</f>
        <v>0</v>
      </c>
      <c r="BG542" s="240">
        <f>IF(N542="zákl. přenesená",J542,0)</f>
        <v>0</v>
      </c>
      <c r="BH542" s="240">
        <f>IF(N542="sníž. přenesená",J542,0)</f>
        <v>0</v>
      </c>
      <c r="BI542" s="240">
        <f>IF(N542="nulová",J542,0)</f>
        <v>0</v>
      </c>
      <c r="BJ542" s="18" t="s">
        <v>82</v>
      </c>
      <c r="BK542" s="240">
        <f>ROUND(I542*H542,2)</f>
        <v>0</v>
      </c>
      <c r="BL542" s="18" t="s">
        <v>301</v>
      </c>
      <c r="BM542" s="239" t="s">
        <v>843</v>
      </c>
    </row>
    <row r="543" s="2" customFormat="1">
      <c r="A543" s="39"/>
      <c r="B543" s="40"/>
      <c r="C543" s="41"/>
      <c r="D543" s="241" t="s">
        <v>203</v>
      </c>
      <c r="E543" s="41"/>
      <c r="F543" s="242" t="s">
        <v>844</v>
      </c>
      <c r="G543" s="41"/>
      <c r="H543" s="41"/>
      <c r="I543" s="243"/>
      <c r="J543" s="41"/>
      <c r="K543" s="41"/>
      <c r="L543" s="45"/>
      <c r="M543" s="244"/>
      <c r="N543" s="245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203</v>
      </c>
      <c r="AU543" s="18" t="s">
        <v>84</v>
      </c>
    </row>
    <row r="544" s="2" customFormat="1">
      <c r="A544" s="39"/>
      <c r="B544" s="40"/>
      <c r="C544" s="41"/>
      <c r="D544" s="246" t="s">
        <v>205</v>
      </c>
      <c r="E544" s="41"/>
      <c r="F544" s="247" t="s">
        <v>845</v>
      </c>
      <c r="G544" s="41"/>
      <c r="H544" s="41"/>
      <c r="I544" s="243"/>
      <c r="J544" s="41"/>
      <c r="K544" s="41"/>
      <c r="L544" s="45"/>
      <c r="M544" s="244"/>
      <c r="N544" s="245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205</v>
      </c>
      <c r="AU544" s="18" t="s">
        <v>84</v>
      </c>
    </row>
    <row r="545" s="13" customFormat="1">
      <c r="A545" s="13"/>
      <c r="B545" s="248"/>
      <c r="C545" s="249"/>
      <c r="D545" s="241" t="s">
        <v>207</v>
      </c>
      <c r="E545" s="250" t="s">
        <v>1</v>
      </c>
      <c r="F545" s="251" t="s">
        <v>846</v>
      </c>
      <c r="G545" s="249"/>
      <c r="H545" s="252">
        <v>6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8" t="s">
        <v>207</v>
      </c>
      <c r="AU545" s="258" t="s">
        <v>84</v>
      </c>
      <c r="AV545" s="13" t="s">
        <v>84</v>
      </c>
      <c r="AW545" s="13" t="s">
        <v>31</v>
      </c>
      <c r="AX545" s="13" t="s">
        <v>75</v>
      </c>
      <c r="AY545" s="258" t="s">
        <v>193</v>
      </c>
    </row>
    <row r="546" s="13" customFormat="1">
      <c r="A546" s="13"/>
      <c r="B546" s="248"/>
      <c r="C546" s="249"/>
      <c r="D546" s="241" t="s">
        <v>207</v>
      </c>
      <c r="E546" s="250" t="s">
        <v>1</v>
      </c>
      <c r="F546" s="251" t="s">
        <v>786</v>
      </c>
      <c r="G546" s="249"/>
      <c r="H546" s="252">
        <v>6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8" t="s">
        <v>207</v>
      </c>
      <c r="AU546" s="258" t="s">
        <v>84</v>
      </c>
      <c r="AV546" s="13" t="s">
        <v>84</v>
      </c>
      <c r="AW546" s="13" t="s">
        <v>31</v>
      </c>
      <c r="AX546" s="13" t="s">
        <v>75</v>
      </c>
      <c r="AY546" s="258" t="s">
        <v>193</v>
      </c>
    </row>
    <row r="547" s="13" customFormat="1">
      <c r="A547" s="13"/>
      <c r="B547" s="248"/>
      <c r="C547" s="249"/>
      <c r="D547" s="241" t="s">
        <v>207</v>
      </c>
      <c r="E547" s="250" t="s">
        <v>1</v>
      </c>
      <c r="F547" s="251" t="s">
        <v>815</v>
      </c>
      <c r="G547" s="249"/>
      <c r="H547" s="252">
        <v>2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8" t="s">
        <v>207</v>
      </c>
      <c r="AU547" s="258" t="s">
        <v>84</v>
      </c>
      <c r="AV547" s="13" t="s">
        <v>84</v>
      </c>
      <c r="AW547" s="13" t="s">
        <v>31</v>
      </c>
      <c r="AX547" s="13" t="s">
        <v>75</v>
      </c>
      <c r="AY547" s="258" t="s">
        <v>193</v>
      </c>
    </row>
    <row r="548" s="14" customFormat="1">
      <c r="A548" s="14"/>
      <c r="B548" s="259"/>
      <c r="C548" s="260"/>
      <c r="D548" s="241" t="s">
        <v>207</v>
      </c>
      <c r="E548" s="261" t="s">
        <v>1</v>
      </c>
      <c r="F548" s="262" t="s">
        <v>216</v>
      </c>
      <c r="G548" s="260"/>
      <c r="H548" s="263">
        <v>14</v>
      </c>
      <c r="I548" s="264"/>
      <c r="J548" s="260"/>
      <c r="K548" s="260"/>
      <c r="L548" s="265"/>
      <c r="M548" s="266"/>
      <c r="N548" s="267"/>
      <c r="O548" s="267"/>
      <c r="P548" s="267"/>
      <c r="Q548" s="267"/>
      <c r="R548" s="267"/>
      <c r="S548" s="267"/>
      <c r="T548" s="26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9" t="s">
        <v>207</v>
      </c>
      <c r="AU548" s="269" t="s">
        <v>84</v>
      </c>
      <c r="AV548" s="14" t="s">
        <v>201</v>
      </c>
      <c r="AW548" s="14" t="s">
        <v>31</v>
      </c>
      <c r="AX548" s="14" t="s">
        <v>82</v>
      </c>
      <c r="AY548" s="269" t="s">
        <v>193</v>
      </c>
    </row>
    <row r="549" s="2" customFormat="1" ht="22.2" customHeight="1">
      <c r="A549" s="39"/>
      <c r="B549" s="40"/>
      <c r="C549" s="228" t="s">
        <v>847</v>
      </c>
      <c r="D549" s="228" t="s">
        <v>196</v>
      </c>
      <c r="E549" s="229" t="s">
        <v>848</v>
      </c>
      <c r="F549" s="230" t="s">
        <v>849</v>
      </c>
      <c r="G549" s="231" t="s">
        <v>268</v>
      </c>
      <c r="H549" s="232">
        <v>20</v>
      </c>
      <c r="I549" s="233"/>
      <c r="J549" s="234">
        <f>ROUND(I549*H549,2)</f>
        <v>0</v>
      </c>
      <c r="K549" s="230" t="s">
        <v>200</v>
      </c>
      <c r="L549" s="45"/>
      <c r="M549" s="235" t="s">
        <v>1</v>
      </c>
      <c r="N549" s="236" t="s">
        <v>40</v>
      </c>
      <c r="O549" s="92"/>
      <c r="P549" s="237">
        <f>O549*H549</f>
        <v>0</v>
      </c>
      <c r="Q549" s="237">
        <v>0.00046999999999999999</v>
      </c>
      <c r="R549" s="237">
        <f>Q549*H549</f>
        <v>0.0094000000000000004</v>
      </c>
      <c r="S549" s="237">
        <v>0</v>
      </c>
      <c r="T549" s="23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9" t="s">
        <v>301</v>
      </c>
      <c r="AT549" s="239" t="s">
        <v>196</v>
      </c>
      <c r="AU549" s="239" t="s">
        <v>84</v>
      </c>
      <c r="AY549" s="18" t="s">
        <v>193</v>
      </c>
      <c r="BE549" s="240">
        <f>IF(N549="základní",J549,0)</f>
        <v>0</v>
      </c>
      <c r="BF549" s="240">
        <f>IF(N549="snížená",J549,0)</f>
        <v>0</v>
      </c>
      <c r="BG549" s="240">
        <f>IF(N549="zákl. přenesená",J549,0)</f>
        <v>0</v>
      </c>
      <c r="BH549" s="240">
        <f>IF(N549="sníž. přenesená",J549,0)</f>
        <v>0</v>
      </c>
      <c r="BI549" s="240">
        <f>IF(N549="nulová",J549,0)</f>
        <v>0</v>
      </c>
      <c r="BJ549" s="18" t="s">
        <v>82</v>
      </c>
      <c r="BK549" s="240">
        <f>ROUND(I549*H549,2)</f>
        <v>0</v>
      </c>
      <c r="BL549" s="18" t="s">
        <v>301</v>
      </c>
      <c r="BM549" s="239" t="s">
        <v>850</v>
      </c>
    </row>
    <row r="550" s="2" customFormat="1">
      <c r="A550" s="39"/>
      <c r="B550" s="40"/>
      <c r="C550" s="41"/>
      <c r="D550" s="241" t="s">
        <v>203</v>
      </c>
      <c r="E550" s="41"/>
      <c r="F550" s="242" t="s">
        <v>851</v>
      </c>
      <c r="G550" s="41"/>
      <c r="H550" s="41"/>
      <c r="I550" s="243"/>
      <c r="J550" s="41"/>
      <c r="K550" s="41"/>
      <c r="L550" s="45"/>
      <c r="M550" s="244"/>
      <c r="N550" s="245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203</v>
      </c>
      <c r="AU550" s="18" t="s">
        <v>84</v>
      </c>
    </row>
    <row r="551" s="2" customFormat="1">
      <c r="A551" s="39"/>
      <c r="B551" s="40"/>
      <c r="C551" s="41"/>
      <c r="D551" s="246" t="s">
        <v>205</v>
      </c>
      <c r="E551" s="41"/>
      <c r="F551" s="247" t="s">
        <v>852</v>
      </c>
      <c r="G551" s="41"/>
      <c r="H551" s="41"/>
      <c r="I551" s="243"/>
      <c r="J551" s="41"/>
      <c r="K551" s="41"/>
      <c r="L551" s="45"/>
      <c r="M551" s="244"/>
      <c r="N551" s="245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205</v>
      </c>
      <c r="AU551" s="18" t="s">
        <v>84</v>
      </c>
    </row>
    <row r="552" s="13" customFormat="1">
      <c r="A552" s="13"/>
      <c r="B552" s="248"/>
      <c r="C552" s="249"/>
      <c r="D552" s="241" t="s">
        <v>207</v>
      </c>
      <c r="E552" s="250" t="s">
        <v>1</v>
      </c>
      <c r="F552" s="251" t="s">
        <v>853</v>
      </c>
      <c r="G552" s="249"/>
      <c r="H552" s="252">
        <v>20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8" t="s">
        <v>207</v>
      </c>
      <c r="AU552" s="258" t="s">
        <v>84</v>
      </c>
      <c r="AV552" s="13" t="s">
        <v>84</v>
      </c>
      <c r="AW552" s="13" t="s">
        <v>31</v>
      </c>
      <c r="AX552" s="13" t="s">
        <v>82</v>
      </c>
      <c r="AY552" s="258" t="s">
        <v>193</v>
      </c>
    </row>
    <row r="553" s="2" customFormat="1" ht="30" customHeight="1">
      <c r="A553" s="39"/>
      <c r="B553" s="40"/>
      <c r="C553" s="270" t="s">
        <v>854</v>
      </c>
      <c r="D553" s="270" t="s">
        <v>274</v>
      </c>
      <c r="E553" s="271" t="s">
        <v>855</v>
      </c>
      <c r="F553" s="272" t="s">
        <v>856</v>
      </c>
      <c r="G553" s="273" t="s">
        <v>268</v>
      </c>
      <c r="H553" s="274">
        <v>20</v>
      </c>
      <c r="I553" s="275"/>
      <c r="J553" s="276">
        <f>ROUND(I553*H553,2)</f>
        <v>0</v>
      </c>
      <c r="K553" s="272" t="s">
        <v>200</v>
      </c>
      <c r="L553" s="277"/>
      <c r="M553" s="278" t="s">
        <v>1</v>
      </c>
      <c r="N553" s="279" t="s">
        <v>40</v>
      </c>
      <c r="O553" s="92"/>
      <c r="P553" s="237">
        <f>O553*H553</f>
        <v>0</v>
      </c>
      <c r="Q553" s="237">
        <v>0.016</v>
      </c>
      <c r="R553" s="237">
        <f>Q553*H553</f>
        <v>0.32000000000000001</v>
      </c>
      <c r="S553" s="237">
        <v>0</v>
      </c>
      <c r="T553" s="23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9" t="s">
        <v>448</v>
      </c>
      <c r="AT553" s="239" t="s">
        <v>274</v>
      </c>
      <c r="AU553" s="239" t="s">
        <v>84</v>
      </c>
      <c r="AY553" s="18" t="s">
        <v>193</v>
      </c>
      <c r="BE553" s="240">
        <f>IF(N553="základní",J553,0)</f>
        <v>0</v>
      </c>
      <c r="BF553" s="240">
        <f>IF(N553="snížená",J553,0)</f>
        <v>0</v>
      </c>
      <c r="BG553" s="240">
        <f>IF(N553="zákl. přenesená",J553,0)</f>
        <v>0</v>
      </c>
      <c r="BH553" s="240">
        <f>IF(N553="sníž. přenesená",J553,0)</f>
        <v>0</v>
      </c>
      <c r="BI553" s="240">
        <f>IF(N553="nulová",J553,0)</f>
        <v>0</v>
      </c>
      <c r="BJ553" s="18" t="s">
        <v>82</v>
      </c>
      <c r="BK553" s="240">
        <f>ROUND(I553*H553,2)</f>
        <v>0</v>
      </c>
      <c r="BL553" s="18" t="s">
        <v>301</v>
      </c>
      <c r="BM553" s="239" t="s">
        <v>857</v>
      </c>
    </row>
    <row r="554" s="2" customFormat="1">
      <c r="A554" s="39"/>
      <c r="B554" s="40"/>
      <c r="C554" s="41"/>
      <c r="D554" s="241" t="s">
        <v>203</v>
      </c>
      <c r="E554" s="41"/>
      <c r="F554" s="242" t="s">
        <v>856</v>
      </c>
      <c r="G554" s="41"/>
      <c r="H554" s="41"/>
      <c r="I554" s="243"/>
      <c r="J554" s="41"/>
      <c r="K554" s="41"/>
      <c r="L554" s="45"/>
      <c r="M554" s="244"/>
      <c r="N554" s="245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203</v>
      </c>
      <c r="AU554" s="18" t="s">
        <v>84</v>
      </c>
    </row>
    <row r="555" s="2" customFormat="1">
      <c r="A555" s="39"/>
      <c r="B555" s="40"/>
      <c r="C555" s="41"/>
      <c r="D555" s="241" t="s">
        <v>305</v>
      </c>
      <c r="E555" s="41"/>
      <c r="F555" s="280" t="s">
        <v>858</v>
      </c>
      <c r="G555" s="41"/>
      <c r="H555" s="41"/>
      <c r="I555" s="243"/>
      <c r="J555" s="41"/>
      <c r="K555" s="41"/>
      <c r="L555" s="45"/>
      <c r="M555" s="244"/>
      <c r="N555" s="245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305</v>
      </c>
      <c r="AU555" s="18" t="s">
        <v>84</v>
      </c>
    </row>
    <row r="556" s="13" customFormat="1">
      <c r="A556" s="13"/>
      <c r="B556" s="248"/>
      <c r="C556" s="249"/>
      <c r="D556" s="241" t="s">
        <v>207</v>
      </c>
      <c r="E556" s="250" t="s">
        <v>1</v>
      </c>
      <c r="F556" s="251" t="s">
        <v>853</v>
      </c>
      <c r="G556" s="249"/>
      <c r="H556" s="252">
        <v>20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8" t="s">
        <v>207</v>
      </c>
      <c r="AU556" s="258" t="s">
        <v>84</v>
      </c>
      <c r="AV556" s="13" t="s">
        <v>84</v>
      </c>
      <c r="AW556" s="13" t="s">
        <v>31</v>
      </c>
      <c r="AX556" s="13" t="s">
        <v>82</v>
      </c>
      <c r="AY556" s="258" t="s">
        <v>193</v>
      </c>
    </row>
    <row r="557" s="2" customFormat="1" ht="22.2" customHeight="1">
      <c r="A557" s="39"/>
      <c r="B557" s="40"/>
      <c r="C557" s="228" t="s">
        <v>859</v>
      </c>
      <c r="D557" s="228" t="s">
        <v>196</v>
      </c>
      <c r="E557" s="229" t="s">
        <v>860</v>
      </c>
      <c r="F557" s="230" t="s">
        <v>861</v>
      </c>
      <c r="G557" s="231" t="s">
        <v>268</v>
      </c>
      <c r="H557" s="232">
        <v>24</v>
      </c>
      <c r="I557" s="233"/>
      <c r="J557" s="234">
        <f>ROUND(I557*H557,2)</f>
        <v>0</v>
      </c>
      <c r="K557" s="230" t="s">
        <v>200</v>
      </c>
      <c r="L557" s="45"/>
      <c r="M557" s="235" t="s">
        <v>1</v>
      </c>
      <c r="N557" s="236" t="s">
        <v>40</v>
      </c>
      <c r="O557" s="92"/>
      <c r="P557" s="237">
        <f>O557*H557</f>
        <v>0</v>
      </c>
      <c r="Q557" s="237">
        <v>0.00040000000000000002</v>
      </c>
      <c r="R557" s="237">
        <f>Q557*H557</f>
        <v>0.0096000000000000009</v>
      </c>
      <c r="S557" s="237">
        <v>0</v>
      </c>
      <c r="T557" s="23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9" t="s">
        <v>301</v>
      </c>
      <c r="AT557" s="239" t="s">
        <v>196</v>
      </c>
      <c r="AU557" s="239" t="s">
        <v>84</v>
      </c>
      <c r="AY557" s="18" t="s">
        <v>193</v>
      </c>
      <c r="BE557" s="240">
        <f>IF(N557="základní",J557,0)</f>
        <v>0</v>
      </c>
      <c r="BF557" s="240">
        <f>IF(N557="snížená",J557,0)</f>
        <v>0</v>
      </c>
      <c r="BG557" s="240">
        <f>IF(N557="zákl. přenesená",J557,0)</f>
        <v>0</v>
      </c>
      <c r="BH557" s="240">
        <f>IF(N557="sníž. přenesená",J557,0)</f>
        <v>0</v>
      </c>
      <c r="BI557" s="240">
        <f>IF(N557="nulová",J557,0)</f>
        <v>0</v>
      </c>
      <c r="BJ557" s="18" t="s">
        <v>82</v>
      </c>
      <c r="BK557" s="240">
        <f>ROUND(I557*H557,2)</f>
        <v>0</v>
      </c>
      <c r="BL557" s="18" t="s">
        <v>301</v>
      </c>
      <c r="BM557" s="239" t="s">
        <v>862</v>
      </c>
    </row>
    <row r="558" s="2" customFormat="1">
      <c r="A558" s="39"/>
      <c r="B558" s="40"/>
      <c r="C558" s="41"/>
      <c r="D558" s="241" t="s">
        <v>203</v>
      </c>
      <c r="E558" s="41"/>
      <c r="F558" s="242" t="s">
        <v>863</v>
      </c>
      <c r="G558" s="41"/>
      <c r="H558" s="41"/>
      <c r="I558" s="243"/>
      <c r="J558" s="41"/>
      <c r="K558" s="41"/>
      <c r="L558" s="45"/>
      <c r="M558" s="244"/>
      <c r="N558" s="245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203</v>
      </c>
      <c r="AU558" s="18" t="s">
        <v>84</v>
      </c>
    </row>
    <row r="559" s="2" customFormat="1">
      <c r="A559" s="39"/>
      <c r="B559" s="40"/>
      <c r="C559" s="41"/>
      <c r="D559" s="246" t="s">
        <v>205</v>
      </c>
      <c r="E559" s="41"/>
      <c r="F559" s="247" t="s">
        <v>864</v>
      </c>
      <c r="G559" s="41"/>
      <c r="H559" s="41"/>
      <c r="I559" s="243"/>
      <c r="J559" s="41"/>
      <c r="K559" s="41"/>
      <c r="L559" s="45"/>
      <c r="M559" s="244"/>
      <c r="N559" s="245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205</v>
      </c>
      <c r="AU559" s="18" t="s">
        <v>84</v>
      </c>
    </row>
    <row r="560" s="2" customFormat="1" ht="34.8" customHeight="1">
      <c r="A560" s="39"/>
      <c r="B560" s="40"/>
      <c r="C560" s="270" t="s">
        <v>865</v>
      </c>
      <c r="D560" s="270" t="s">
        <v>274</v>
      </c>
      <c r="E560" s="271" t="s">
        <v>866</v>
      </c>
      <c r="F560" s="272" t="s">
        <v>867</v>
      </c>
      <c r="G560" s="273" t="s">
        <v>268</v>
      </c>
      <c r="H560" s="274">
        <v>24</v>
      </c>
      <c r="I560" s="275"/>
      <c r="J560" s="276">
        <f>ROUND(I560*H560,2)</f>
        <v>0</v>
      </c>
      <c r="K560" s="272" t="s">
        <v>200</v>
      </c>
      <c r="L560" s="277"/>
      <c r="M560" s="278" t="s">
        <v>1</v>
      </c>
      <c r="N560" s="279" t="s">
        <v>40</v>
      </c>
      <c r="O560" s="92"/>
      <c r="P560" s="237">
        <f>O560*H560</f>
        <v>0</v>
      </c>
      <c r="Q560" s="237">
        <v>0.016</v>
      </c>
      <c r="R560" s="237">
        <f>Q560*H560</f>
        <v>0.38400000000000001</v>
      </c>
      <c r="S560" s="237">
        <v>0</v>
      </c>
      <c r="T560" s="23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9" t="s">
        <v>448</v>
      </c>
      <c r="AT560" s="239" t="s">
        <v>274</v>
      </c>
      <c r="AU560" s="239" t="s">
        <v>84</v>
      </c>
      <c r="AY560" s="18" t="s">
        <v>193</v>
      </c>
      <c r="BE560" s="240">
        <f>IF(N560="základní",J560,0)</f>
        <v>0</v>
      </c>
      <c r="BF560" s="240">
        <f>IF(N560="snížená",J560,0)</f>
        <v>0</v>
      </c>
      <c r="BG560" s="240">
        <f>IF(N560="zákl. přenesená",J560,0)</f>
        <v>0</v>
      </c>
      <c r="BH560" s="240">
        <f>IF(N560="sníž. přenesená",J560,0)</f>
        <v>0</v>
      </c>
      <c r="BI560" s="240">
        <f>IF(N560="nulová",J560,0)</f>
        <v>0</v>
      </c>
      <c r="BJ560" s="18" t="s">
        <v>82</v>
      </c>
      <c r="BK560" s="240">
        <f>ROUND(I560*H560,2)</f>
        <v>0</v>
      </c>
      <c r="BL560" s="18" t="s">
        <v>301</v>
      </c>
      <c r="BM560" s="239" t="s">
        <v>868</v>
      </c>
    </row>
    <row r="561" s="2" customFormat="1">
      <c r="A561" s="39"/>
      <c r="B561" s="40"/>
      <c r="C561" s="41"/>
      <c r="D561" s="241" t="s">
        <v>203</v>
      </c>
      <c r="E561" s="41"/>
      <c r="F561" s="242" t="s">
        <v>867</v>
      </c>
      <c r="G561" s="41"/>
      <c r="H561" s="41"/>
      <c r="I561" s="243"/>
      <c r="J561" s="41"/>
      <c r="K561" s="41"/>
      <c r="L561" s="45"/>
      <c r="M561" s="244"/>
      <c r="N561" s="245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203</v>
      </c>
      <c r="AU561" s="18" t="s">
        <v>84</v>
      </c>
    </row>
    <row r="562" s="2" customFormat="1" ht="19.8" customHeight="1">
      <c r="A562" s="39"/>
      <c r="B562" s="40"/>
      <c r="C562" s="228" t="s">
        <v>869</v>
      </c>
      <c r="D562" s="228" t="s">
        <v>196</v>
      </c>
      <c r="E562" s="229" t="s">
        <v>870</v>
      </c>
      <c r="F562" s="230" t="s">
        <v>871</v>
      </c>
      <c r="G562" s="231" t="s">
        <v>268</v>
      </c>
      <c r="H562" s="232">
        <v>58</v>
      </c>
      <c r="I562" s="233"/>
      <c r="J562" s="234">
        <f>ROUND(I562*H562,2)</f>
        <v>0</v>
      </c>
      <c r="K562" s="230" t="s">
        <v>200</v>
      </c>
      <c r="L562" s="45"/>
      <c r="M562" s="235" t="s">
        <v>1</v>
      </c>
      <c r="N562" s="236" t="s">
        <v>40</v>
      </c>
      <c r="O562" s="92"/>
      <c r="P562" s="237">
        <f>O562*H562</f>
        <v>0</v>
      </c>
      <c r="Q562" s="237">
        <v>0</v>
      </c>
      <c r="R562" s="237">
        <f>Q562*H562</f>
        <v>0</v>
      </c>
      <c r="S562" s="237">
        <v>0.024</v>
      </c>
      <c r="T562" s="238">
        <f>S562*H562</f>
        <v>1.3920000000000001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9" t="s">
        <v>301</v>
      </c>
      <c r="AT562" s="239" t="s">
        <v>196</v>
      </c>
      <c r="AU562" s="239" t="s">
        <v>84</v>
      </c>
      <c r="AY562" s="18" t="s">
        <v>193</v>
      </c>
      <c r="BE562" s="240">
        <f>IF(N562="základní",J562,0)</f>
        <v>0</v>
      </c>
      <c r="BF562" s="240">
        <f>IF(N562="snížená",J562,0)</f>
        <v>0</v>
      </c>
      <c r="BG562" s="240">
        <f>IF(N562="zákl. přenesená",J562,0)</f>
        <v>0</v>
      </c>
      <c r="BH562" s="240">
        <f>IF(N562="sníž. přenesená",J562,0)</f>
        <v>0</v>
      </c>
      <c r="BI562" s="240">
        <f>IF(N562="nulová",J562,0)</f>
        <v>0</v>
      </c>
      <c r="BJ562" s="18" t="s">
        <v>82</v>
      </c>
      <c r="BK562" s="240">
        <f>ROUND(I562*H562,2)</f>
        <v>0</v>
      </c>
      <c r="BL562" s="18" t="s">
        <v>301</v>
      </c>
      <c r="BM562" s="239" t="s">
        <v>872</v>
      </c>
    </row>
    <row r="563" s="2" customFormat="1">
      <c r="A563" s="39"/>
      <c r="B563" s="40"/>
      <c r="C563" s="41"/>
      <c r="D563" s="241" t="s">
        <v>203</v>
      </c>
      <c r="E563" s="41"/>
      <c r="F563" s="242" t="s">
        <v>873</v>
      </c>
      <c r="G563" s="41"/>
      <c r="H563" s="41"/>
      <c r="I563" s="243"/>
      <c r="J563" s="41"/>
      <c r="K563" s="41"/>
      <c r="L563" s="45"/>
      <c r="M563" s="244"/>
      <c r="N563" s="245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203</v>
      </c>
      <c r="AU563" s="18" t="s">
        <v>84</v>
      </c>
    </row>
    <row r="564" s="2" customFormat="1">
      <c r="A564" s="39"/>
      <c r="B564" s="40"/>
      <c r="C564" s="41"/>
      <c r="D564" s="246" t="s">
        <v>205</v>
      </c>
      <c r="E564" s="41"/>
      <c r="F564" s="247" t="s">
        <v>874</v>
      </c>
      <c r="G564" s="41"/>
      <c r="H564" s="41"/>
      <c r="I564" s="243"/>
      <c r="J564" s="41"/>
      <c r="K564" s="41"/>
      <c r="L564" s="45"/>
      <c r="M564" s="244"/>
      <c r="N564" s="245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205</v>
      </c>
      <c r="AU564" s="18" t="s">
        <v>84</v>
      </c>
    </row>
    <row r="565" s="13" customFormat="1">
      <c r="A565" s="13"/>
      <c r="B565" s="248"/>
      <c r="C565" s="249"/>
      <c r="D565" s="241" t="s">
        <v>207</v>
      </c>
      <c r="E565" s="250" t="s">
        <v>1</v>
      </c>
      <c r="F565" s="251" t="s">
        <v>875</v>
      </c>
      <c r="G565" s="249"/>
      <c r="H565" s="252">
        <v>58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8" t="s">
        <v>207</v>
      </c>
      <c r="AU565" s="258" t="s">
        <v>84</v>
      </c>
      <c r="AV565" s="13" t="s">
        <v>84</v>
      </c>
      <c r="AW565" s="13" t="s">
        <v>31</v>
      </c>
      <c r="AX565" s="13" t="s">
        <v>82</v>
      </c>
      <c r="AY565" s="258" t="s">
        <v>193</v>
      </c>
    </row>
    <row r="566" s="2" customFormat="1" ht="22.2" customHeight="1">
      <c r="A566" s="39"/>
      <c r="B566" s="40"/>
      <c r="C566" s="228" t="s">
        <v>876</v>
      </c>
      <c r="D566" s="228" t="s">
        <v>196</v>
      </c>
      <c r="E566" s="229" t="s">
        <v>877</v>
      </c>
      <c r="F566" s="230" t="s">
        <v>878</v>
      </c>
      <c r="G566" s="231" t="s">
        <v>268</v>
      </c>
      <c r="H566" s="232">
        <v>12</v>
      </c>
      <c r="I566" s="233"/>
      <c r="J566" s="234">
        <f>ROUND(I566*H566,2)</f>
        <v>0</v>
      </c>
      <c r="K566" s="230" t="s">
        <v>200</v>
      </c>
      <c r="L566" s="45"/>
      <c r="M566" s="235" t="s">
        <v>1</v>
      </c>
      <c r="N566" s="236" t="s">
        <v>40</v>
      </c>
      <c r="O566" s="92"/>
      <c r="P566" s="237">
        <f>O566*H566</f>
        <v>0</v>
      </c>
      <c r="Q566" s="237">
        <v>0</v>
      </c>
      <c r="R566" s="237">
        <f>Q566*H566</f>
        <v>0</v>
      </c>
      <c r="S566" s="237">
        <v>0</v>
      </c>
      <c r="T566" s="23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9" t="s">
        <v>301</v>
      </c>
      <c r="AT566" s="239" t="s">
        <v>196</v>
      </c>
      <c r="AU566" s="239" t="s">
        <v>84</v>
      </c>
      <c r="AY566" s="18" t="s">
        <v>193</v>
      </c>
      <c r="BE566" s="240">
        <f>IF(N566="základní",J566,0)</f>
        <v>0</v>
      </c>
      <c r="BF566" s="240">
        <f>IF(N566="snížená",J566,0)</f>
        <v>0</v>
      </c>
      <c r="BG566" s="240">
        <f>IF(N566="zákl. přenesená",J566,0)</f>
        <v>0</v>
      </c>
      <c r="BH566" s="240">
        <f>IF(N566="sníž. přenesená",J566,0)</f>
        <v>0</v>
      </c>
      <c r="BI566" s="240">
        <f>IF(N566="nulová",J566,0)</f>
        <v>0</v>
      </c>
      <c r="BJ566" s="18" t="s">
        <v>82</v>
      </c>
      <c r="BK566" s="240">
        <f>ROUND(I566*H566,2)</f>
        <v>0</v>
      </c>
      <c r="BL566" s="18" t="s">
        <v>301</v>
      </c>
      <c r="BM566" s="239" t="s">
        <v>879</v>
      </c>
    </row>
    <row r="567" s="2" customFormat="1">
      <c r="A567" s="39"/>
      <c r="B567" s="40"/>
      <c r="C567" s="41"/>
      <c r="D567" s="241" t="s">
        <v>203</v>
      </c>
      <c r="E567" s="41"/>
      <c r="F567" s="242" t="s">
        <v>880</v>
      </c>
      <c r="G567" s="41"/>
      <c r="H567" s="41"/>
      <c r="I567" s="243"/>
      <c r="J567" s="41"/>
      <c r="K567" s="41"/>
      <c r="L567" s="45"/>
      <c r="M567" s="244"/>
      <c r="N567" s="245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203</v>
      </c>
      <c r="AU567" s="18" t="s">
        <v>84</v>
      </c>
    </row>
    <row r="568" s="2" customFormat="1">
      <c r="A568" s="39"/>
      <c r="B568" s="40"/>
      <c r="C568" s="41"/>
      <c r="D568" s="246" t="s">
        <v>205</v>
      </c>
      <c r="E568" s="41"/>
      <c r="F568" s="247" t="s">
        <v>881</v>
      </c>
      <c r="G568" s="41"/>
      <c r="H568" s="41"/>
      <c r="I568" s="243"/>
      <c r="J568" s="41"/>
      <c r="K568" s="41"/>
      <c r="L568" s="45"/>
      <c r="M568" s="244"/>
      <c r="N568" s="245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205</v>
      </c>
      <c r="AU568" s="18" t="s">
        <v>84</v>
      </c>
    </row>
    <row r="569" s="2" customFormat="1" ht="22.2" customHeight="1">
      <c r="A569" s="39"/>
      <c r="B569" s="40"/>
      <c r="C569" s="270" t="s">
        <v>882</v>
      </c>
      <c r="D569" s="270" t="s">
        <v>274</v>
      </c>
      <c r="E569" s="271" t="s">
        <v>883</v>
      </c>
      <c r="F569" s="272" t="s">
        <v>884</v>
      </c>
      <c r="G569" s="273" t="s">
        <v>268</v>
      </c>
      <c r="H569" s="274">
        <v>6</v>
      </c>
      <c r="I569" s="275"/>
      <c r="J569" s="276">
        <f>ROUND(I569*H569,2)</f>
        <v>0</v>
      </c>
      <c r="K569" s="272" t="s">
        <v>1</v>
      </c>
      <c r="L569" s="277"/>
      <c r="M569" s="278" t="s">
        <v>1</v>
      </c>
      <c r="N569" s="279" t="s">
        <v>40</v>
      </c>
      <c r="O569" s="92"/>
      <c r="P569" s="237">
        <f>O569*H569</f>
        <v>0</v>
      </c>
      <c r="Q569" s="237">
        <v>0</v>
      </c>
      <c r="R569" s="237">
        <f>Q569*H569</f>
        <v>0</v>
      </c>
      <c r="S569" s="237">
        <v>0</v>
      </c>
      <c r="T569" s="23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9" t="s">
        <v>448</v>
      </c>
      <c r="AT569" s="239" t="s">
        <v>274</v>
      </c>
      <c r="AU569" s="239" t="s">
        <v>84</v>
      </c>
      <c r="AY569" s="18" t="s">
        <v>193</v>
      </c>
      <c r="BE569" s="240">
        <f>IF(N569="základní",J569,0)</f>
        <v>0</v>
      </c>
      <c r="BF569" s="240">
        <f>IF(N569="snížená",J569,0)</f>
        <v>0</v>
      </c>
      <c r="BG569" s="240">
        <f>IF(N569="zákl. přenesená",J569,0)</f>
        <v>0</v>
      </c>
      <c r="BH569" s="240">
        <f>IF(N569="sníž. přenesená",J569,0)</f>
        <v>0</v>
      </c>
      <c r="BI569" s="240">
        <f>IF(N569="nulová",J569,0)</f>
        <v>0</v>
      </c>
      <c r="BJ569" s="18" t="s">
        <v>82</v>
      </c>
      <c r="BK569" s="240">
        <f>ROUND(I569*H569,2)</f>
        <v>0</v>
      </c>
      <c r="BL569" s="18" t="s">
        <v>301</v>
      </c>
      <c r="BM569" s="239" t="s">
        <v>885</v>
      </c>
    </row>
    <row r="570" s="2" customFormat="1">
      <c r="A570" s="39"/>
      <c r="B570" s="40"/>
      <c r="C570" s="41"/>
      <c r="D570" s="241" t="s">
        <v>203</v>
      </c>
      <c r="E570" s="41"/>
      <c r="F570" s="242" t="s">
        <v>884</v>
      </c>
      <c r="G570" s="41"/>
      <c r="H570" s="41"/>
      <c r="I570" s="243"/>
      <c r="J570" s="41"/>
      <c r="K570" s="41"/>
      <c r="L570" s="45"/>
      <c r="M570" s="244"/>
      <c r="N570" s="245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203</v>
      </c>
      <c r="AU570" s="18" t="s">
        <v>84</v>
      </c>
    </row>
    <row r="571" s="2" customFormat="1">
      <c r="A571" s="39"/>
      <c r="B571" s="40"/>
      <c r="C571" s="41"/>
      <c r="D571" s="241" t="s">
        <v>305</v>
      </c>
      <c r="E571" s="41"/>
      <c r="F571" s="280" t="s">
        <v>886</v>
      </c>
      <c r="G571" s="41"/>
      <c r="H571" s="41"/>
      <c r="I571" s="243"/>
      <c r="J571" s="41"/>
      <c r="K571" s="41"/>
      <c r="L571" s="45"/>
      <c r="M571" s="244"/>
      <c r="N571" s="245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305</v>
      </c>
      <c r="AU571" s="18" t="s">
        <v>84</v>
      </c>
    </row>
    <row r="572" s="2" customFormat="1" ht="22.2" customHeight="1">
      <c r="A572" s="39"/>
      <c r="B572" s="40"/>
      <c r="C572" s="270" t="s">
        <v>887</v>
      </c>
      <c r="D572" s="270" t="s">
        <v>274</v>
      </c>
      <c r="E572" s="271" t="s">
        <v>888</v>
      </c>
      <c r="F572" s="272" t="s">
        <v>889</v>
      </c>
      <c r="G572" s="273" t="s">
        <v>268</v>
      </c>
      <c r="H572" s="274">
        <v>6</v>
      </c>
      <c r="I572" s="275"/>
      <c r="J572" s="276">
        <f>ROUND(I572*H572,2)</f>
        <v>0</v>
      </c>
      <c r="K572" s="272" t="s">
        <v>1</v>
      </c>
      <c r="L572" s="277"/>
      <c r="M572" s="278" t="s">
        <v>1</v>
      </c>
      <c r="N572" s="279" t="s">
        <v>40</v>
      </c>
      <c r="O572" s="92"/>
      <c r="P572" s="237">
        <f>O572*H572</f>
        <v>0</v>
      </c>
      <c r="Q572" s="237">
        <v>0</v>
      </c>
      <c r="R572" s="237">
        <f>Q572*H572</f>
        <v>0</v>
      </c>
      <c r="S572" s="237">
        <v>0</v>
      </c>
      <c r="T572" s="23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9" t="s">
        <v>448</v>
      </c>
      <c r="AT572" s="239" t="s">
        <v>274</v>
      </c>
      <c r="AU572" s="239" t="s">
        <v>84</v>
      </c>
      <c r="AY572" s="18" t="s">
        <v>193</v>
      </c>
      <c r="BE572" s="240">
        <f>IF(N572="základní",J572,0)</f>
        <v>0</v>
      </c>
      <c r="BF572" s="240">
        <f>IF(N572="snížená",J572,0)</f>
        <v>0</v>
      </c>
      <c r="BG572" s="240">
        <f>IF(N572="zákl. přenesená",J572,0)</f>
        <v>0</v>
      </c>
      <c r="BH572" s="240">
        <f>IF(N572="sníž. přenesená",J572,0)</f>
        <v>0</v>
      </c>
      <c r="BI572" s="240">
        <f>IF(N572="nulová",J572,0)</f>
        <v>0</v>
      </c>
      <c r="BJ572" s="18" t="s">
        <v>82</v>
      </c>
      <c r="BK572" s="240">
        <f>ROUND(I572*H572,2)</f>
        <v>0</v>
      </c>
      <c r="BL572" s="18" t="s">
        <v>301</v>
      </c>
      <c r="BM572" s="239" t="s">
        <v>890</v>
      </c>
    </row>
    <row r="573" s="2" customFormat="1">
      <c r="A573" s="39"/>
      <c r="B573" s="40"/>
      <c r="C573" s="41"/>
      <c r="D573" s="241" t="s">
        <v>203</v>
      </c>
      <c r="E573" s="41"/>
      <c r="F573" s="242" t="s">
        <v>889</v>
      </c>
      <c r="G573" s="41"/>
      <c r="H573" s="41"/>
      <c r="I573" s="243"/>
      <c r="J573" s="41"/>
      <c r="K573" s="41"/>
      <c r="L573" s="45"/>
      <c r="M573" s="244"/>
      <c r="N573" s="245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203</v>
      </c>
      <c r="AU573" s="18" t="s">
        <v>84</v>
      </c>
    </row>
    <row r="574" s="2" customFormat="1">
      <c r="A574" s="39"/>
      <c r="B574" s="40"/>
      <c r="C574" s="41"/>
      <c r="D574" s="241" t="s">
        <v>305</v>
      </c>
      <c r="E574" s="41"/>
      <c r="F574" s="280" t="s">
        <v>891</v>
      </c>
      <c r="G574" s="41"/>
      <c r="H574" s="41"/>
      <c r="I574" s="243"/>
      <c r="J574" s="41"/>
      <c r="K574" s="41"/>
      <c r="L574" s="45"/>
      <c r="M574" s="244"/>
      <c r="N574" s="245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305</v>
      </c>
      <c r="AU574" s="18" t="s">
        <v>84</v>
      </c>
    </row>
    <row r="575" s="2" customFormat="1" ht="22.2" customHeight="1">
      <c r="A575" s="39"/>
      <c r="B575" s="40"/>
      <c r="C575" s="228" t="s">
        <v>892</v>
      </c>
      <c r="D575" s="228" t="s">
        <v>196</v>
      </c>
      <c r="E575" s="229" t="s">
        <v>893</v>
      </c>
      <c r="F575" s="230" t="s">
        <v>894</v>
      </c>
      <c r="G575" s="231" t="s">
        <v>268</v>
      </c>
      <c r="H575" s="232">
        <v>30</v>
      </c>
      <c r="I575" s="233"/>
      <c r="J575" s="234">
        <f>ROUND(I575*H575,2)</f>
        <v>0</v>
      </c>
      <c r="K575" s="230" t="s">
        <v>200</v>
      </c>
      <c r="L575" s="45"/>
      <c r="M575" s="235" t="s">
        <v>1</v>
      </c>
      <c r="N575" s="236" t="s">
        <v>40</v>
      </c>
      <c r="O575" s="92"/>
      <c r="P575" s="237">
        <f>O575*H575</f>
        <v>0</v>
      </c>
      <c r="Q575" s="237">
        <v>0</v>
      </c>
      <c r="R575" s="237">
        <f>Q575*H575</f>
        <v>0</v>
      </c>
      <c r="S575" s="237">
        <v>0</v>
      </c>
      <c r="T575" s="23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9" t="s">
        <v>301</v>
      </c>
      <c r="AT575" s="239" t="s">
        <v>196</v>
      </c>
      <c r="AU575" s="239" t="s">
        <v>84</v>
      </c>
      <c r="AY575" s="18" t="s">
        <v>193</v>
      </c>
      <c r="BE575" s="240">
        <f>IF(N575="základní",J575,0)</f>
        <v>0</v>
      </c>
      <c r="BF575" s="240">
        <f>IF(N575="snížená",J575,0)</f>
        <v>0</v>
      </c>
      <c r="BG575" s="240">
        <f>IF(N575="zákl. přenesená",J575,0)</f>
        <v>0</v>
      </c>
      <c r="BH575" s="240">
        <f>IF(N575="sníž. přenesená",J575,0)</f>
        <v>0</v>
      </c>
      <c r="BI575" s="240">
        <f>IF(N575="nulová",J575,0)</f>
        <v>0</v>
      </c>
      <c r="BJ575" s="18" t="s">
        <v>82</v>
      </c>
      <c r="BK575" s="240">
        <f>ROUND(I575*H575,2)</f>
        <v>0</v>
      </c>
      <c r="BL575" s="18" t="s">
        <v>301</v>
      </c>
      <c r="BM575" s="239" t="s">
        <v>895</v>
      </c>
    </row>
    <row r="576" s="2" customFormat="1">
      <c r="A576" s="39"/>
      <c r="B576" s="40"/>
      <c r="C576" s="41"/>
      <c r="D576" s="241" t="s">
        <v>203</v>
      </c>
      <c r="E576" s="41"/>
      <c r="F576" s="242" t="s">
        <v>896</v>
      </c>
      <c r="G576" s="41"/>
      <c r="H576" s="41"/>
      <c r="I576" s="243"/>
      <c r="J576" s="41"/>
      <c r="K576" s="41"/>
      <c r="L576" s="45"/>
      <c r="M576" s="244"/>
      <c r="N576" s="245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203</v>
      </c>
      <c r="AU576" s="18" t="s">
        <v>84</v>
      </c>
    </row>
    <row r="577" s="2" customFormat="1">
      <c r="A577" s="39"/>
      <c r="B577" s="40"/>
      <c r="C577" s="41"/>
      <c r="D577" s="246" t="s">
        <v>205</v>
      </c>
      <c r="E577" s="41"/>
      <c r="F577" s="247" t="s">
        <v>897</v>
      </c>
      <c r="G577" s="41"/>
      <c r="H577" s="41"/>
      <c r="I577" s="243"/>
      <c r="J577" s="41"/>
      <c r="K577" s="41"/>
      <c r="L577" s="45"/>
      <c r="M577" s="244"/>
      <c r="N577" s="245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205</v>
      </c>
      <c r="AU577" s="18" t="s">
        <v>84</v>
      </c>
    </row>
    <row r="578" s="2" customFormat="1" ht="22.2" customHeight="1">
      <c r="A578" s="39"/>
      <c r="B578" s="40"/>
      <c r="C578" s="228" t="s">
        <v>898</v>
      </c>
      <c r="D578" s="228" t="s">
        <v>196</v>
      </c>
      <c r="E578" s="229" t="s">
        <v>899</v>
      </c>
      <c r="F578" s="230" t="s">
        <v>900</v>
      </c>
      <c r="G578" s="231" t="s">
        <v>268</v>
      </c>
      <c r="H578" s="232">
        <v>30</v>
      </c>
      <c r="I578" s="233"/>
      <c r="J578" s="234">
        <f>ROUND(I578*H578,2)</f>
        <v>0</v>
      </c>
      <c r="K578" s="230" t="s">
        <v>200</v>
      </c>
      <c r="L578" s="45"/>
      <c r="M578" s="235" t="s">
        <v>1</v>
      </c>
      <c r="N578" s="236" t="s">
        <v>40</v>
      </c>
      <c r="O578" s="92"/>
      <c r="P578" s="237">
        <f>O578*H578</f>
        <v>0</v>
      </c>
      <c r="Q578" s="237">
        <v>0</v>
      </c>
      <c r="R578" s="237">
        <f>Q578*H578</f>
        <v>0</v>
      </c>
      <c r="S578" s="237">
        <v>0</v>
      </c>
      <c r="T578" s="23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9" t="s">
        <v>301</v>
      </c>
      <c r="AT578" s="239" t="s">
        <v>196</v>
      </c>
      <c r="AU578" s="239" t="s">
        <v>84</v>
      </c>
      <c r="AY578" s="18" t="s">
        <v>193</v>
      </c>
      <c r="BE578" s="240">
        <f>IF(N578="základní",J578,0)</f>
        <v>0</v>
      </c>
      <c r="BF578" s="240">
        <f>IF(N578="snížená",J578,0)</f>
        <v>0</v>
      </c>
      <c r="BG578" s="240">
        <f>IF(N578="zákl. přenesená",J578,0)</f>
        <v>0</v>
      </c>
      <c r="BH578" s="240">
        <f>IF(N578="sníž. přenesená",J578,0)</f>
        <v>0</v>
      </c>
      <c r="BI578" s="240">
        <f>IF(N578="nulová",J578,0)</f>
        <v>0</v>
      </c>
      <c r="BJ578" s="18" t="s">
        <v>82</v>
      </c>
      <c r="BK578" s="240">
        <f>ROUND(I578*H578,2)</f>
        <v>0</v>
      </c>
      <c r="BL578" s="18" t="s">
        <v>301</v>
      </c>
      <c r="BM578" s="239" t="s">
        <v>901</v>
      </c>
    </row>
    <row r="579" s="2" customFormat="1">
      <c r="A579" s="39"/>
      <c r="B579" s="40"/>
      <c r="C579" s="41"/>
      <c r="D579" s="241" t="s">
        <v>203</v>
      </c>
      <c r="E579" s="41"/>
      <c r="F579" s="242" t="s">
        <v>902</v>
      </c>
      <c r="G579" s="41"/>
      <c r="H579" s="41"/>
      <c r="I579" s="243"/>
      <c r="J579" s="41"/>
      <c r="K579" s="41"/>
      <c r="L579" s="45"/>
      <c r="M579" s="244"/>
      <c r="N579" s="245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203</v>
      </c>
      <c r="AU579" s="18" t="s">
        <v>84</v>
      </c>
    </row>
    <row r="580" s="2" customFormat="1">
      <c r="A580" s="39"/>
      <c r="B580" s="40"/>
      <c r="C580" s="41"/>
      <c r="D580" s="246" t="s">
        <v>205</v>
      </c>
      <c r="E580" s="41"/>
      <c r="F580" s="247" t="s">
        <v>903</v>
      </c>
      <c r="G580" s="41"/>
      <c r="H580" s="41"/>
      <c r="I580" s="243"/>
      <c r="J580" s="41"/>
      <c r="K580" s="41"/>
      <c r="L580" s="45"/>
      <c r="M580" s="244"/>
      <c r="N580" s="245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205</v>
      </c>
      <c r="AU580" s="18" t="s">
        <v>84</v>
      </c>
    </row>
    <row r="581" s="2" customFormat="1" ht="22.2" customHeight="1">
      <c r="A581" s="39"/>
      <c r="B581" s="40"/>
      <c r="C581" s="228" t="s">
        <v>904</v>
      </c>
      <c r="D581" s="228" t="s">
        <v>196</v>
      </c>
      <c r="E581" s="229" t="s">
        <v>905</v>
      </c>
      <c r="F581" s="230" t="s">
        <v>906</v>
      </c>
      <c r="G581" s="231" t="s">
        <v>268</v>
      </c>
      <c r="H581" s="232">
        <v>6</v>
      </c>
      <c r="I581" s="233"/>
      <c r="J581" s="234">
        <f>ROUND(I581*H581,2)</f>
        <v>0</v>
      </c>
      <c r="K581" s="230" t="s">
        <v>200</v>
      </c>
      <c r="L581" s="45"/>
      <c r="M581" s="235" t="s">
        <v>1</v>
      </c>
      <c r="N581" s="236" t="s">
        <v>40</v>
      </c>
      <c r="O581" s="92"/>
      <c r="P581" s="237">
        <f>O581*H581</f>
        <v>0</v>
      </c>
      <c r="Q581" s="237">
        <v>0</v>
      </c>
      <c r="R581" s="237">
        <f>Q581*H581</f>
        <v>0</v>
      </c>
      <c r="S581" s="237">
        <v>0</v>
      </c>
      <c r="T581" s="23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9" t="s">
        <v>301</v>
      </c>
      <c r="AT581" s="239" t="s">
        <v>196</v>
      </c>
      <c r="AU581" s="239" t="s">
        <v>84</v>
      </c>
      <c r="AY581" s="18" t="s">
        <v>193</v>
      </c>
      <c r="BE581" s="240">
        <f>IF(N581="základní",J581,0)</f>
        <v>0</v>
      </c>
      <c r="BF581" s="240">
        <f>IF(N581="snížená",J581,0)</f>
        <v>0</v>
      </c>
      <c r="BG581" s="240">
        <f>IF(N581="zákl. přenesená",J581,0)</f>
        <v>0</v>
      </c>
      <c r="BH581" s="240">
        <f>IF(N581="sníž. přenesená",J581,0)</f>
        <v>0</v>
      </c>
      <c r="BI581" s="240">
        <f>IF(N581="nulová",J581,0)</f>
        <v>0</v>
      </c>
      <c r="BJ581" s="18" t="s">
        <v>82</v>
      </c>
      <c r="BK581" s="240">
        <f>ROUND(I581*H581,2)</f>
        <v>0</v>
      </c>
      <c r="BL581" s="18" t="s">
        <v>301</v>
      </c>
      <c r="BM581" s="239" t="s">
        <v>907</v>
      </c>
    </row>
    <row r="582" s="2" customFormat="1">
      <c r="A582" s="39"/>
      <c r="B582" s="40"/>
      <c r="C582" s="41"/>
      <c r="D582" s="241" t="s">
        <v>203</v>
      </c>
      <c r="E582" s="41"/>
      <c r="F582" s="242" t="s">
        <v>908</v>
      </c>
      <c r="G582" s="41"/>
      <c r="H582" s="41"/>
      <c r="I582" s="243"/>
      <c r="J582" s="41"/>
      <c r="K582" s="41"/>
      <c r="L582" s="45"/>
      <c r="M582" s="244"/>
      <c r="N582" s="245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203</v>
      </c>
      <c r="AU582" s="18" t="s">
        <v>84</v>
      </c>
    </row>
    <row r="583" s="2" customFormat="1">
      <c r="A583" s="39"/>
      <c r="B583" s="40"/>
      <c r="C583" s="41"/>
      <c r="D583" s="246" t="s">
        <v>205</v>
      </c>
      <c r="E583" s="41"/>
      <c r="F583" s="247" t="s">
        <v>909</v>
      </c>
      <c r="G583" s="41"/>
      <c r="H583" s="41"/>
      <c r="I583" s="243"/>
      <c r="J583" s="41"/>
      <c r="K583" s="41"/>
      <c r="L583" s="45"/>
      <c r="M583" s="244"/>
      <c r="N583" s="245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205</v>
      </c>
      <c r="AU583" s="18" t="s">
        <v>84</v>
      </c>
    </row>
    <row r="584" s="2" customFormat="1" ht="22.2" customHeight="1">
      <c r="A584" s="39"/>
      <c r="B584" s="40"/>
      <c r="C584" s="228" t="s">
        <v>910</v>
      </c>
      <c r="D584" s="228" t="s">
        <v>196</v>
      </c>
      <c r="E584" s="229" t="s">
        <v>911</v>
      </c>
      <c r="F584" s="230" t="s">
        <v>912</v>
      </c>
      <c r="G584" s="231" t="s">
        <v>268</v>
      </c>
      <c r="H584" s="232">
        <v>12</v>
      </c>
      <c r="I584" s="233"/>
      <c r="J584" s="234">
        <f>ROUND(I584*H584,2)</f>
        <v>0</v>
      </c>
      <c r="K584" s="230" t="s">
        <v>200</v>
      </c>
      <c r="L584" s="45"/>
      <c r="M584" s="235" t="s">
        <v>1</v>
      </c>
      <c r="N584" s="236" t="s">
        <v>40</v>
      </c>
      <c r="O584" s="92"/>
      <c r="P584" s="237">
        <f>O584*H584</f>
        <v>0</v>
      </c>
      <c r="Q584" s="237">
        <v>0</v>
      </c>
      <c r="R584" s="237">
        <f>Q584*H584</f>
        <v>0</v>
      </c>
      <c r="S584" s="237">
        <v>0</v>
      </c>
      <c r="T584" s="23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9" t="s">
        <v>301</v>
      </c>
      <c r="AT584" s="239" t="s">
        <v>196</v>
      </c>
      <c r="AU584" s="239" t="s">
        <v>84</v>
      </c>
      <c r="AY584" s="18" t="s">
        <v>193</v>
      </c>
      <c r="BE584" s="240">
        <f>IF(N584="základní",J584,0)</f>
        <v>0</v>
      </c>
      <c r="BF584" s="240">
        <f>IF(N584="snížená",J584,0)</f>
        <v>0</v>
      </c>
      <c r="BG584" s="240">
        <f>IF(N584="zákl. přenesená",J584,0)</f>
        <v>0</v>
      </c>
      <c r="BH584" s="240">
        <f>IF(N584="sníž. přenesená",J584,0)</f>
        <v>0</v>
      </c>
      <c r="BI584" s="240">
        <f>IF(N584="nulová",J584,0)</f>
        <v>0</v>
      </c>
      <c r="BJ584" s="18" t="s">
        <v>82</v>
      </c>
      <c r="BK584" s="240">
        <f>ROUND(I584*H584,2)</f>
        <v>0</v>
      </c>
      <c r="BL584" s="18" t="s">
        <v>301</v>
      </c>
      <c r="BM584" s="239" t="s">
        <v>913</v>
      </c>
    </row>
    <row r="585" s="2" customFormat="1">
      <c r="A585" s="39"/>
      <c r="B585" s="40"/>
      <c r="C585" s="41"/>
      <c r="D585" s="241" t="s">
        <v>203</v>
      </c>
      <c r="E585" s="41"/>
      <c r="F585" s="242" t="s">
        <v>914</v>
      </c>
      <c r="G585" s="41"/>
      <c r="H585" s="41"/>
      <c r="I585" s="243"/>
      <c r="J585" s="41"/>
      <c r="K585" s="41"/>
      <c r="L585" s="45"/>
      <c r="M585" s="244"/>
      <c r="N585" s="245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203</v>
      </c>
      <c r="AU585" s="18" t="s">
        <v>84</v>
      </c>
    </row>
    <row r="586" s="2" customFormat="1">
      <c r="A586" s="39"/>
      <c r="B586" s="40"/>
      <c r="C586" s="41"/>
      <c r="D586" s="246" t="s">
        <v>205</v>
      </c>
      <c r="E586" s="41"/>
      <c r="F586" s="247" t="s">
        <v>915</v>
      </c>
      <c r="G586" s="41"/>
      <c r="H586" s="41"/>
      <c r="I586" s="243"/>
      <c r="J586" s="41"/>
      <c r="K586" s="41"/>
      <c r="L586" s="45"/>
      <c r="M586" s="244"/>
      <c r="N586" s="245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205</v>
      </c>
      <c r="AU586" s="18" t="s">
        <v>84</v>
      </c>
    </row>
    <row r="587" s="2" customFormat="1" ht="22.2" customHeight="1">
      <c r="A587" s="39"/>
      <c r="B587" s="40"/>
      <c r="C587" s="228" t="s">
        <v>916</v>
      </c>
      <c r="D587" s="228" t="s">
        <v>196</v>
      </c>
      <c r="E587" s="229" t="s">
        <v>917</v>
      </c>
      <c r="F587" s="230" t="s">
        <v>918</v>
      </c>
      <c r="G587" s="231" t="s">
        <v>268</v>
      </c>
      <c r="H587" s="232">
        <v>6</v>
      </c>
      <c r="I587" s="233"/>
      <c r="J587" s="234">
        <f>ROUND(I587*H587,2)</f>
        <v>0</v>
      </c>
      <c r="K587" s="230" t="s">
        <v>200</v>
      </c>
      <c r="L587" s="45"/>
      <c r="M587" s="235" t="s">
        <v>1</v>
      </c>
      <c r="N587" s="236" t="s">
        <v>40</v>
      </c>
      <c r="O587" s="92"/>
      <c r="P587" s="237">
        <f>O587*H587</f>
        <v>0</v>
      </c>
      <c r="Q587" s="237">
        <v>0</v>
      </c>
      <c r="R587" s="237">
        <f>Q587*H587</f>
        <v>0</v>
      </c>
      <c r="S587" s="237">
        <v>0</v>
      </c>
      <c r="T587" s="238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9" t="s">
        <v>301</v>
      </c>
      <c r="AT587" s="239" t="s">
        <v>196</v>
      </c>
      <c r="AU587" s="239" t="s">
        <v>84</v>
      </c>
      <c r="AY587" s="18" t="s">
        <v>193</v>
      </c>
      <c r="BE587" s="240">
        <f>IF(N587="základní",J587,0)</f>
        <v>0</v>
      </c>
      <c r="BF587" s="240">
        <f>IF(N587="snížená",J587,0)</f>
        <v>0</v>
      </c>
      <c r="BG587" s="240">
        <f>IF(N587="zákl. přenesená",J587,0)</f>
        <v>0</v>
      </c>
      <c r="BH587" s="240">
        <f>IF(N587="sníž. přenesená",J587,0)</f>
        <v>0</v>
      </c>
      <c r="BI587" s="240">
        <f>IF(N587="nulová",J587,0)</f>
        <v>0</v>
      </c>
      <c r="BJ587" s="18" t="s">
        <v>82</v>
      </c>
      <c r="BK587" s="240">
        <f>ROUND(I587*H587,2)</f>
        <v>0</v>
      </c>
      <c r="BL587" s="18" t="s">
        <v>301</v>
      </c>
      <c r="BM587" s="239" t="s">
        <v>919</v>
      </c>
    </row>
    <row r="588" s="2" customFormat="1">
      <c r="A588" s="39"/>
      <c r="B588" s="40"/>
      <c r="C588" s="41"/>
      <c r="D588" s="241" t="s">
        <v>203</v>
      </c>
      <c r="E588" s="41"/>
      <c r="F588" s="242" t="s">
        <v>920</v>
      </c>
      <c r="G588" s="41"/>
      <c r="H588" s="41"/>
      <c r="I588" s="243"/>
      <c r="J588" s="41"/>
      <c r="K588" s="41"/>
      <c r="L588" s="45"/>
      <c r="M588" s="244"/>
      <c r="N588" s="245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203</v>
      </c>
      <c r="AU588" s="18" t="s">
        <v>84</v>
      </c>
    </row>
    <row r="589" s="2" customFormat="1">
      <c r="A589" s="39"/>
      <c r="B589" s="40"/>
      <c r="C589" s="41"/>
      <c r="D589" s="246" t="s">
        <v>205</v>
      </c>
      <c r="E589" s="41"/>
      <c r="F589" s="247" t="s">
        <v>921</v>
      </c>
      <c r="G589" s="41"/>
      <c r="H589" s="41"/>
      <c r="I589" s="243"/>
      <c r="J589" s="41"/>
      <c r="K589" s="41"/>
      <c r="L589" s="45"/>
      <c r="M589" s="244"/>
      <c r="N589" s="245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205</v>
      </c>
      <c r="AU589" s="18" t="s">
        <v>84</v>
      </c>
    </row>
    <row r="590" s="2" customFormat="1" ht="22.2" customHeight="1">
      <c r="A590" s="39"/>
      <c r="B590" s="40"/>
      <c r="C590" s="228" t="s">
        <v>922</v>
      </c>
      <c r="D590" s="228" t="s">
        <v>196</v>
      </c>
      <c r="E590" s="229" t="s">
        <v>923</v>
      </c>
      <c r="F590" s="230" t="s">
        <v>924</v>
      </c>
      <c r="G590" s="231" t="s">
        <v>268</v>
      </c>
      <c r="H590" s="232">
        <v>12</v>
      </c>
      <c r="I590" s="233"/>
      <c r="J590" s="234">
        <f>ROUND(I590*H590,2)</f>
        <v>0</v>
      </c>
      <c r="K590" s="230" t="s">
        <v>200</v>
      </c>
      <c r="L590" s="45"/>
      <c r="M590" s="235" t="s">
        <v>1</v>
      </c>
      <c r="N590" s="236" t="s">
        <v>40</v>
      </c>
      <c r="O590" s="92"/>
      <c r="P590" s="237">
        <f>O590*H590</f>
        <v>0</v>
      </c>
      <c r="Q590" s="237">
        <v>0</v>
      </c>
      <c r="R590" s="237">
        <f>Q590*H590</f>
        <v>0</v>
      </c>
      <c r="S590" s="237">
        <v>0</v>
      </c>
      <c r="T590" s="238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9" t="s">
        <v>301</v>
      </c>
      <c r="AT590" s="239" t="s">
        <v>196</v>
      </c>
      <c r="AU590" s="239" t="s">
        <v>84</v>
      </c>
      <c r="AY590" s="18" t="s">
        <v>193</v>
      </c>
      <c r="BE590" s="240">
        <f>IF(N590="základní",J590,0)</f>
        <v>0</v>
      </c>
      <c r="BF590" s="240">
        <f>IF(N590="snížená",J590,0)</f>
        <v>0</v>
      </c>
      <c r="BG590" s="240">
        <f>IF(N590="zákl. přenesená",J590,0)</f>
        <v>0</v>
      </c>
      <c r="BH590" s="240">
        <f>IF(N590="sníž. přenesená",J590,0)</f>
        <v>0</v>
      </c>
      <c r="BI590" s="240">
        <f>IF(N590="nulová",J590,0)</f>
        <v>0</v>
      </c>
      <c r="BJ590" s="18" t="s">
        <v>82</v>
      </c>
      <c r="BK590" s="240">
        <f>ROUND(I590*H590,2)</f>
        <v>0</v>
      </c>
      <c r="BL590" s="18" t="s">
        <v>301</v>
      </c>
      <c r="BM590" s="239" t="s">
        <v>925</v>
      </c>
    </row>
    <row r="591" s="2" customFormat="1">
      <c r="A591" s="39"/>
      <c r="B591" s="40"/>
      <c r="C591" s="41"/>
      <c r="D591" s="241" t="s">
        <v>203</v>
      </c>
      <c r="E591" s="41"/>
      <c r="F591" s="242" t="s">
        <v>926</v>
      </c>
      <c r="G591" s="41"/>
      <c r="H591" s="41"/>
      <c r="I591" s="243"/>
      <c r="J591" s="41"/>
      <c r="K591" s="41"/>
      <c r="L591" s="45"/>
      <c r="M591" s="244"/>
      <c r="N591" s="245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203</v>
      </c>
      <c r="AU591" s="18" t="s">
        <v>84</v>
      </c>
    </row>
    <row r="592" s="2" customFormat="1">
      <c r="A592" s="39"/>
      <c r="B592" s="40"/>
      <c r="C592" s="41"/>
      <c r="D592" s="246" t="s">
        <v>205</v>
      </c>
      <c r="E592" s="41"/>
      <c r="F592" s="247" t="s">
        <v>927</v>
      </c>
      <c r="G592" s="41"/>
      <c r="H592" s="41"/>
      <c r="I592" s="243"/>
      <c r="J592" s="41"/>
      <c r="K592" s="41"/>
      <c r="L592" s="45"/>
      <c r="M592" s="244"/>
      <c r="N592" s="245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205</v>
      </c>
      <c r="AU592" s="18" t="s">
        <v>84</v>
      </c>
    </row>
    <row r="593" s="2" customFormat="1" ht="22.2" customHeight="1">
      <c r="A593" s="39"/>
      <c r="B593" s="40"/>
      <c r="C593" s="228" t="s">
        <v>928</v>
      </c>
      <c r="D593" s="228" t="s">
        <v>196</v>
      </c>
      <c r="E593" s="229" t="s">
        <v>929</v>
      </c>
      <c r="F593" s="230" t="s">
        <v>930</v>
      </c>
      <c r="G593" s="231" t="s">
        <v>268</v>
      </c>
      <c r="H593" s="232">
        <v>6</v>
      </c>
      <c r="I593" s="233"/>
      <c r="J593" s="234">
        <f>ROUND(I593*H593,2)</f>
        <v>0</v>
      </c>
      <c r="K593" s="230" t="s">
        <v>200</v>
      </c>
      <c r="L593" s="45"/>
      <c r="M593" s="235" t="s">
        <v>1</v>
      </c>
      <c r="N593" s="236" t="s">
        <v>40</v>
      </c>
      <c r="O593" s="92"/>
      <c r="P593" s="237">
        <f>O593*H593</f>
        <v>0</v>
      </c>
      <c r="Q593" s="237">
        <v>8.0000000000000007E-05</v>
      </c>
      <c r="R593" s="237">
        <f>Q593*H593</f>
        <v>0.00048000000000000007</v>
      </c>
      <c r="S593" s="237">
        <v>0</v>
      </c>
      <c r="T593" s="238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9" t="s">
        <v>301</v>
      </c>
      <c r="AT593" s="239" t="s">
        <v>196</v>
      </c>
      <c r="AU593" s="239" t="s">
        <v>84</v>
      </c>
      <c r="AY593" s="18" t="s">
        <v>193</v>
      </c>
      <c r="BE593" s="240">
        <f>IF(N593="základní",J593,0)</f>
        <v>0</v>
      </c>
      <c r="BF593" s="240">
        <f>IF(N593="snížená",J593,0)</f>
        <v>0</v>
      </c>
      <c r="BG593" s="240">
        <f>IF(N593="zákl. přenesená",J593,0)</f>
        <v>0</v>
      </c>
      <c r="BH593" s="240">
        <f>IF(N593="sníž. přenesená",J593,0)</f>
        <v>0</v>
      </c>
      <c r="BI593" s="240">
        <f>IF(N593="nulová",J593,0)</f>
        <v>0</v>
      </c>
      <c r="BJ593" s="18" t="s">
        <v>82</v>
      </c>
      <c r="BK593" s="240">
        <f>ROUND(I593*H593,2)</f>
        <v>0</v>
      </c>
      <c r="BL593" s="18" t="s">
        <v>301</v>
      </c>
      <c r="BM593" s="239" t="s">
        <v>931</v>
      </c>
    </row>
    <row r="594" s="2" customFormat="1">
      <c r="A594" s="39"/>
      <c r="B594" s="40"/>
      <c r="C594" s="41"/>
      <c r="D594" s="241" t="s">
        <v>203</v>
      </c>
      <c r="E594" s="41"/>
      <c r="F594" s="242" t="s">
        <v>932</v>
      </c>
      <c r="G594" s="41"/>
      <c r="H594" s="41"/>
      <c r="I594" s="243"/>
      <c r="J594" s="41"/>
      <c r="K594" s="41"/>
      <c r="L594" s="45"/>
      <c r="M594" s="244"/>
      <c r="N594" s="245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203</v>
      </c>
      <c r="AU594" s="18" t="s">
        <v>84</v>
      </c>
    </row>
    <row r="595" s="2" customFormat="1">
      <c r="A595" s="39"/>
      <c r="B595" s="40"/>
      <c r="C595" s="41"/>
      <c r="D595" s="246" t="s">
        <v>205</v>
      </c>
      <c r="E595" s="41"/>
      <c r="F595" s="247" t="s">
        <v>933</v>
      </c>
      <c r="G595" s="41"/>
      <c r="H595" s="41"/>
      <c r="I595" s="243"/>
      <c r="J595" s="41"/>
      <c r="K595" s="41"/>
      <c r="L595" s="45"/>
      <c r="M595" s="244"/>
      <c r="N595" s="245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205</v>
      </c>
      <c r="AU595" s="18" t="s">
        <v>84</v>
      </c>
    </row>
    <row r="596" s="2" customFormat="1" ht="19.8" customHeight="1">
      <c r="A596" s="39"/>
      <c r="B596" s="40"/>
      <c r="C596" s="228" t="s">
        <v>934</v>
      </c>
      <c r="D596" s="228" t="s">
        <v>196</v>
      </c>
      <c r="E596" s="229" t="s">
        <v>935</v>
      </c>
      <c r="F596" s="230" t="s">
        <v>936</v>
      </c>
      <c r="G596" s="231" t="s">
        <v>268</v>
      </c>
      <c r="H596" s="232">
        <v>30</v>
      </c>
      <c r="I596" s="233"/>
      <c r="J596" s="234">
        <f>ROUND(I596*H596,2)</f>
        <v>0</v>
      </c>
      <c r="K596" s="230" t="s">
        <v>200</v>
      </c>
      <c r="L596" s="45"/>
      <c r="M596" s="235" t="s">
        <v>1</v>
      </c>
      <c r="N596" s="236" t="s">
        <v>40</v>
      </c>
      <c r="O596" s="92"/>
      <c r="P596" s="237">
        <f>O596*H596</f>
        <v>0</v>
      </c>
      <c r="Q596" s="237">
        <v>0</v>
      </c>
      <c r="R596" s="237">
        <f>Q596*H596</f>
        <v>0</v>
      </c>
      <c r="S596" s="237">
        <v>0</v>
      </c>
      <c r="T596" s="238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9" t="s">
        <v>301</v>
      </c>
      <c r="AT596" s="239" t="s">
        <v>196</v>
      </c>
      <c r="AU596" s="239" t="s">
        <v>84</v>
      </c>
      <c r="AY596" s="18" t="s">
        <v>193</v>
      </c>
      <c r="BE596" s="240">
        <f>IF(N596="základní",J596,0)</f>
        <v>0</v>
      </c>
      <c r="BF596" s="240">
        <f>IF(N596="snížená",J596,0)</f>
        <v>0</v>
      </c>
      <c r="BG596" s="240">
        <f>IF(N596="zákl. přenesená",J596,0)</f>
        <v>0</v>
      </c>
      <c r="BH596" s="240">
        <f>IF(N596="sníž. přenesená",J596,0)</f>
        <v>0</v>
      </c>
      <c r="BI596" s="240">
        <f>IF(N596="nulová",J596,0)</f>
        <v>0</v>
      </c>
      <c r="BJ596" s="18" t="s">
        <v>82</v>
      </c>
      <c r="BK596" s="240">
        <f>ROUND(I596*H596,2)</f>
        <v>0</v>
      </c>
      <c r="BL596" s="18" t="s">
        <v>301</v>
      </c>
      <c r="BM596" s="239" t="s">
        <v>937</v>
      </c>
    </row>
    <row r="597" s="2" customFormat="1">
      <c r="A597" s="39"/>
      <c r="B597" s="40"/>
      <c r="C597" s="41"/>
      <c r="D597" s="241" t="s">
        <v>203</v>
      </c>
      <c r="E597" s="41"/>
      <c r="F597" s="242" t="s">
        <v>938</v>
      </c>
      <c r="G597" s="41"/>
      <c r="H597" s="41"/>
      <c r="I597" s="243"/>
      <c r="J597" s="41"/>
      <c r="K597" s="41"/>
      <c r="L597" s="45"/>
      <c r="M597" s="244"/>
      <c r="N597" s="245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203</v>
      </c>
      <c r="AU597" s="18" t="s">
        <v>84</v>
      </c>
    </row>
    <row r="598" s="2" customFormat="1">
      <c r="A598" s="39"/>
      <c r="B598" s="40"/>
      <c r="C598" s="41"/>
      <c r="D598" s="246" t="s">
        <v>205</v>
      </c>
      <c r="E598" s="41"/>
      <c r="F598" s="247" t="s">
        <v>939</v>
      </c>
      <c r="G598" s="41"/>
      <c r="H598" s="41"/>
      <c r="I598" s="243"/>
      <c r="J598" s="41"/>
      <c r="K598" s="41"/>
      <c r="L598" s="45"/>
      <c r="M598" s="244"/>
      <c r="N598" s="245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205</v>
      </c>
      <c r="AU598" s="18" t="s">
        <v>84</v>
      </c>
    </row>
    <row r="599" s="2" customFormat="1" ht="19.8" customHeight="1">
      <c r="A599" s="39"/>
      <c r="B599" s="40"/>
      <c r="C599" s="228" t="s">
        <v>940</v>
      </c>
      <c r="D599" s="228" t="s">
        <v>196</v>
      </c>
      <c r="E599" s="229" t="s">
        <v>941</v>
      </c>
      <c r="F599" s="230" t="s">
        <v>942</v>
      </c>
      <c r="G599" s="231" t="s">
        <v>268</v>
      </c>
      <c r="H599" s="232">
        <v>24</v>
      </c>
      <c r="I599" s="233"/>
      <c r="J599" s="234">
        <f>ROUND(I599*H599,2)</f>
        <v>0</v>
      </c>
      <c r="K599" s="230" t="s">
        <v>200</v>
      </c>
      <c r="L599" s="45"/>
      <c r="M599" s="235" t="s">
        <v>1</v>
      </c>
      <c r="N599" s="236" t="s">
        <v>40</v>
      </c>
      <c r="O599" s="92"/>
      <c r="P599" s="237">
        <f>O599*H599</f>
        <v>0</v>
      </c>
      <c r="Q599" s="237">
        <v>0</v>
      </c>
      <c r="R599" s="237">
        <f>Q599*H599</f>
        <v>0</v>
      </c>
      <c r="S599" s="237">
        <v>0</v>
      </c>
      <c r="T599" s="238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9" t="s">
        <v>301</v>
      </c>
      <c r="AT599" s="239" t="s">
        <v>196</v>
      </c>
      <c r="AU599" s="239" t="s">
        <v>84</v>
      </c>
      <c r="AY599" s="18" t="s">
        <v>193</v>
      </c>
      <c r="BE599" s="240">
        <f>IF(N599="základní",J599,0)</f>
        <v>0</v>
      </c>
      <c r="BF599" s="240">
        <f>IF(N599="snížená",J599,0)</f>
        <v>0</v>
      </c>
      <c r="BG599" s="240">
        <f>IF(N599="zákl. přenesená",J599,0)</f>
        <v>0</v>
      </c>
      <c r="BH599" s="240">
        <f>IF(N599="sníž. přenesená",J599,0)</f>
        <v>0</v>
      </c>
      <c r="BI599" s="240">
        <f>IF(N599="nulová",J599,0)</f>
        <v>0</v>
      </c>
      <c r="BJ599" s="18" t="s">
        <v>82</v>
      </c>
      <c r="BK599" s="240">
        <f>ROUND(I599*H599,2)</f>
        <v>0</v>
      </c>
      <c r="BL599" s="18" t="s">
        <v>301</v>
      </c>
      <c r="BM599" s="239" t="s">
        <v>943</v>
      </c>
    </row>
    <row r="600" s="2" customFormat="1">
      <c r="A600" s="39"/>
      <c r="B600" s="40"/>
      <c r="C600" s="41"/>
      <c r="D600" s="241" t="s">
        <v>203</v>
      </c>
      <c r="E600" s="41"/>
      <c r="F600" s="242" t="s">
        <v>944</v>
      </c>
      <c r="G600" s="41"/>
      <c r="H600" s="41"/>
      <c r="I600" s="243"/>
      <c r="J600" s="41"/>
      <c r="K600" s="41"/>
      <c r="L600" s="45"/>
      <c r="M600" s="244"/>
      <c r="N600" s="245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203</v>
      </c>
      <c r="AU600" s="18" t="s">
        <v>84</v>
      </c>
    </row>
    <row r="601" s="2" customFormat="1">
      <c r="A601" s="39"/>
      <c r="B601" s="40"/>
      <c r="C601" s="41"/>
      <c r="D601" s="246" t="s">
        <v>205</v>
      </c>
      <c r="E601" s="41"/>
      <c r="F601" s="247" t="s">
        <v>945</v>
      </c>
      <c r="G601" s="41"/>
      <c r="H601" s="41"/>
      <c r="I601" s="243"/>
      <c r="J601" s="41"/>
      <c r="K601" s="41"/>
      <c r="L601" s="45"/>
      <c r="M601" s="244"/>
      <c r="N601" s="245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205</v>
      </c>
      <c r="AU601" s="18" t="s">
        <v>84</v>
      </c>
    </row>
    <row r="602" s="2" customFormat="1" ht="19.8" customHeight="1">
      <c r="A602" s="39"/>
      <c r="B602" s="40"/>
      <c r="C602" s="228" t="s">
        <v>946</v>
      </c>
      <c r="D602" s="228" t="s">
        <v>196</v>
      </c>
      <c r="E602" s="229" t="s">
        <v>947</v>
      </c>
      <c r="F602" s="230" t="s">
        <v>948</v>
      </c>
      <c r="G602" s="231" t="s">
        <v>268</v>
      </c>
      <c r="H602" s="232">
        <v>60</v>
      </c>
      <c r="I602" s="233"/>
      <c r="J602" s="234">
        <f>ROUND(I602*H602,2)</f>
        <v>0</v>
      </c>
      <c r="K602" s="230" t="s">
        <v>200</v>
      </c>
      <c r="L602" s="45"/>
      <c r="M602" s="235" t="s">
        <v>1</v>
      </c>
      <c r="N602" s="236" t="s">
        <v>40</v>
      </c>
      <c r="O602" s="92"/>
      <c r="P602" s="237">
        <f>O602*H602</f>
        <v>0</v>
      </c>
      <c r="Q602" s="237">
        <v>0</v>
      </c>
      <c r="R602" s="237">
        <f>Q602*H602</f>
        <v>0</v>
      </c>
      <c r="S602" s="237">
        <v>0</v>
      </c>
      <c r="T602" s="238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9" t="s">
        <v>301</v>
      </c>
      <c r="AT602" s="239" t="s">
        <v>196</v>
      </c>
      <c r="AU602" s="239" t="s">
        <v>84</v>
      </c>
      <c r="AY602" s="18" t="s">
        <v>193</v>
      </c>
      <c r="BE602" s="240">
        <f>IF(N602="základní",J602,0)</f>
        <v>0</v>
      </c>
      <c r="BF602" s="240">
        <f>IF(N602="snížená",J602,0)</f>
        <v>0</v>
      </c>
      <c r="BG602" s="240">
        <f>IF(N602="zákl. přenesená",J602,0)</f>
        <v>0</v>
      </c>
      <c r="BH602" s="240">
        <f>IF(N602="sníž. přenesená",J602,0)</f>
        <v>0</v>
      </c>
      <c r="BI602" s="240">
        <f>IF(N602="nulová",J602,0)</f>
        <v>0</v>
      </c>
      <c r="BJ602" s="18" t="s">
        <v>82</v>
      </c>
      <c r="BK602" s="240">
        <f>ROUND(I602*H602,2)</f>
        <v>0</v>
      </c>
      <c r="BL602" s="18" t="s">
        <v>301</v>
      </c>
      <c r="BM602" s="239" t="s">
        <v>949</v>
      </c>
    </row>
    <row r="603" s="2" customFormat="1">
      <c r="A603" s="39"/>
      <c r="B603" s="40"/>
      <c r="C603" s="41"/>
      <c r="D603" s="241" t="s">
        <v>203</v>
      </c>
      <c r="E603" s="41"/>
      <c r="F603" s="242" t="s">
        <v>950</v>
      </c>
      <c r="G603" s="41"/>
      <c r="H603" s="41"/>
      <c r="I603" s="243"/>
      <c r="J603" s="41"/>
      <c r="K603" s="41"/>
      <c r="L603" s="45"/>
      <c r="M603" s="244"/>
      <c r="N603" s="245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203</v>
      </c>
      <c r="AU603" s="18" t="s">
        <v>84</v>
      </c>
    </row>
    <row r="604" s="2" customFormat="1">
      <c r="A604" s="39"/>
      <c r="B604" s="40"/>
      <c r="C604" s="41"/>
      <c r="D604" s="246" t="s">
        <v>205</v>
      </c>
      <c r="E604" s="41"/>
      <c r="F604" s="247" t="s">
        <v>951</v>
      </c>
      <c r="G604" s="41"/>
      <c r="H604" s="41"/>
      <c r="I604" s="243"/>
      <c r="J604" s="41"/>
      <c r="K604" s="41"/>
      <c r="L604" s="45"/>
      <c r="M604" s="244"/>
      <c r="N604" s="245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205</v>
      </c>
      <c r="AU604" s="18" t="s">
        <v>84</v>
      </c>
    </row>
    <row r="605" s="2" customFormat="1" ht="14.4" customHeight="1">
      <c r="A605" s="39"/>
      <c r="B605" s="40"/>
      <c r="C605" s="228" t="s">
        <v>952</v>
      </c>
      <c r="D605" s="228" t="s">
        <v>196</v>
      </c>
      <c r="E605" s="229" t="s">
        <v>953</v>
      </c>
      <c r="F605" s="230" t="s">
        <v>954</v>
      </c>
      <c r="G605" s="231" t="s">
        <v>268</v>
      </c>
      <c r="H605" s="232">
        <v>48</v>
      </c>
      <c r="I605" s="233"/>
      <c r="J605" s="234">
        <f>ROUND(I605*H605,2)</f>
        <v>0</v>
      </c>
      <c r="K605" s="230" t="s">
        <v>200</v>
      </c>
      <c r="L605" s="45"/>
      <c r="M605" s="235" t="s">
        <v>1</v>
      </c>
      <c r="N605" s="236" t="s">
        <v>40</v>
      </c>
      <c r="O605" s="92"/>
      <c r="P605" s="237">
        <f>O605*H605</f>
        <v>0</v>
      </c>
      <c r="Q605" s="237">
        <v>0</v>
      </c>
      <c r="R605" s="237">
        <f>Q605*H605</f>
        <v>0</v>
      </c>
      <c r="S605" s="237">
        <v>0</v>
      </c>
      <c r="T605" s="238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9" t="s">
        <v>301</v>
      </c>
      <c r="AT605" s="239" t="s">
        <v>196</v>
      </c>
      <c r="AU605" s="239" t="s">
        <v>84</v>
      </c>
      <c r="AY605" s="18" t="s">
        <v>193</v>
      </c>
      <c r="BE605" s="240">
        <f>IF(N605="základní",J605,0)</f>
        <v>0</v>
      </c>
      <c r="BF605" s="240">
        <f>IF(N605="snížená",J605,0)</f>
        <v>0</v>
      </c>
      <c r="BG605" s="240">
        <f>IF(N605="zákl. přenesená",J605,0)</f>
        <v>0</v>
      </c>
      <c r="BH605" s="240">
        <f>IF(N605="sníž. přenesená",J605,0)</f>
        <v>0</v>
      </c>
      <c r="BI605" s="240">
        <f>IF(N605="nulová",J605,0)</f>
        <v>0</v>
      </c>
      <c r="BJ605" s="18" t="s">
        <v>82</v>
      </c>
      <c r="BK605" s="240">
        <f>ROUND(I605*H605,2)</f>
        <v>0</v>
      </c>
      <c r="BL605" s="18" t="s">
        <v>301</v>
      </c>
      <c r="BM605" s="239" t="s">
        <v>955</v>
      </c>
    </row>
    <row r="606" s="2" customFormat="1">
      <c r="A606" s="39"/>
      <c r="B606" s="40"/>
      <c r="C606" s="41"/>
      <c r="D606" s="241" t="s">
        <v>203</v>
      </c>
      <c r="E606" s="41"/>
      <c r="F606" s="242" t="s">
        <v>956</v>
      </c>
      <c r="G606" s="41"/>
      <c r="H606" s="41"/>
      <c r="I606" s="243"/>
      <c r="J606" s="41"/>
      <c r="K606" s="41"/>
      <c r="L606" s="45"/>
      <c r="M606" s="244"/>
      <c r="N606" s="245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203</v>
      </c>
      <c r="AU606" s="18" t="s">
        <v>84</v>
      </c>
    </row>
    <row r="607" s="2" customFormat="1">
      <c r="A607" s="39"/>
      <c r="B607" s="40"/>
      <c r="C607" s="41"/>
      <c r="D607" s="246" t="s">
        <v>205</v>
      </c>
      <c r="E607" s="41"/>
      <c r="F607" s="247" t="s">
        <v>957</v>
      </c>
      <c r="G607" s="41"/>
      <c r="H607" s="41"/>
      <c r="I607" s="243"/>
      <c r="J607" s="41"/>
      <c r="K607" s="41"/>
      <c r="L607" s="45"/>
      <c r="M607" s="244"/>
      <c r="N607" s="245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205</v>
      </c>
      <c r="AU607" s="18" t="s">
        <v>84</v>
      </c>
    </row>
    <row r="608" s="2" customFormat="1" ht="22.2" customHeight="1">
      <c r="A608" s="39"/>
      <c r="B608" s="40"/>
      <c r="C608" s="228" t="s">
        <v>958</v>
      </c>
      <c r="D608" s="228" t="s">
        <v>196</v>
      </c>
      <c r="E608" s="229" t="s">
        <v>959</v>
      </c>
      <c r="F608" s="230" t="s">
        <v>960</v>
      </c>
      <c r="G608" s="231" t="s">
        <v>268</v>
      </c>
      <c r="H608" s="232">
        <v>6</v>
      </c>
      <c r="I608" s="233"/>
      <c r="J608" s="234">
        <f>ROUND(I608*H608,2)</f>
        <v>0</v>
      </c>
      <c r="K608" s="230" t="s">
        <v>200</v>
      </c>
      <c r="L608" s="45"/>
      <c r="M608" s="235" t="s">
        <v>1</v>
      </c>
      <c r="N608" s="236" t="s">
        <v>40</v>
      </c>
      <c r="O608" s="92"/>
      <c r="P608" s="237">
        <f>O608*H608</f>
        <v>0</v>
      </c>
      <c r="Q608" s="237">
        <v>0</v>
      </c>
      <c r="R608" s="237">
        <f>Q608*H608</f>
        <v>0</v>
      </c>
      <c r="S608" s="237">
        <v>0</v>
      </c>
      <c r="T608" s="238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9" t="s">
        <v>301</v>
      </c>
      <c r="AT608" s="239" t="s">
        <v>196</v>
      </c>
      <c r="AU608" s="239" t="s">
        <v>84</v>
      </c>
      <c r="AY608" s="18" t="s">
        <v>193</v>
      </c>
      <c r="BE608" s="240">
        <f>IF(N608="základní",J608,0)</f>
        <v>0</v>
      </c>
      <c r="BF608" s="240">
        <f>IF(N608="snížená",J608,0)</f>
        <v>0</v>
      </c>
      <c r="BG608" s="240">
        <f>IF(N608="zákl. přenesená",J608,0)</f>
        <v>0</v>
      </c>
      <c r="BH608" s="240">
        <f>IF(N608="sníž. přenesená",J608,0)</f>
        <v>0</v>
      </c>
      <c r="BI608" s="240">
        <f>IF(N608="nulová",J608,0)</f>
        <v>0</v>
      </c>
      <c r="BJ608" s="18" t="s">
        <v>82</v>
      </c>
      <c r="BK608" s="240">
        <f>ROUND(I608*H608,2)</f>
        <v>0</v>
      </c>
      <c r="BL608" s="18" t="s">
        <v>301</v>
      </c>
      <c r="BM608" s="239" t="s">
        <v>961</v>
      </c>
    </row>
    <row r="609" s="2" customFormat="1">
      <c r="A609" s="39"/>
      <c r="B609" s="40"/>
      <c r="C609" s="41"/>
      <c r="D609" s="241" t="s">
        <v>203</v>
      </c>
      <c r="E609" s="41"/>
      <c r="F609" s="242" t="s">
        <v>962</v>
      </c>
      <c r="G609" s="41"/>
      <c r="H609" s="41"/>
      <c r="I609" s="243"/>
      <c r="J609" s="41"/>
      <c r="K609" s="41"/>
      <c r="L609" s="45"/>
      <c r="M609" s="244"/>
      <c r="N609" s="245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203</v>
      </c>
      <c r="AU609" s="18" t="s">
        <v>84</v>
      </c>
    </row>
    <row r="610" s="2" customFormat="1">
      <c r="A610" s="39"/>
      <c r="B610" s="40"/>
      <c r="C610" s="41"/>
      <c r="D610" s="246" t="s">
        <v>205</v>
      </c>
      <c r="E610" s="41"/>
      <c r="F610" s="247" t="s">
        <v>963</v>
      </c>
      <c r="G610" s="41"/>
      <c r="H610" s="41"/>
      <c r="I610" s="243"/>
      <c r="J610" s="41"/>
      <c r="K610" s="41"/>
      <c r="L610" s="45"/>
      <c r="M610" s="244"/>
      <c r="N610" s="245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205</v>
      </c>
      <c r="AU610" s="18" t="s">
        <v>84</v>
      </c>
    </row>
    <row r="611" s="2" customFormat="1" ht="14.4" customHeight="1">
      <c r="A611" s="39"/>
      <c r="B611" s="40"/>
      <c r="C611" s="228" t="s">
        <v>964</v>
      </c>
      <c r="D611" s="228" t="s">
        <v>196</v>
      </c>
      <c r="E611" s="229" t="s">
        <v>965</v>
      </c>
      <c r="F611" s="230" t="s">
        <v>966</v>
      </c>
      <c r="G611" s="231" t="s">
        <v>268</v>
      </c>
      <c r="H611" s="232">
        <v>36</v>
      </c>
      <c r="I611" s="233"/>
      <c r="J611" s="234">
        <f>ROUND(I611*H611,2)</f>
        <v>0</v>
      </c>
      <c r="K611" s="230" t="s">
        <v>200</v>
      </c>
      <c r="L611" s="45"/>
      <c r="M611" s="235" t="s">
        <v>1</v>
      </c>
      <c r="N611" s="236" t="s">
        <v>40</v>
      </c>
      <c r="O611" s="92"/>
      <c r="P611" s="237">
        <f>O611*H611</f>
        <v>0</v>
      </c>
      <c r="Q611" s="237">
        <v>0</v>
      </c>
      <c r="R611" s="237">
        <f>Q611*H611</f>
        <v>0</v>
      </c>
      <c r="S611" s="237">
        <v>0</v>
      </c>
      <c r="T611" s="238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9" t="s">
        <v>301</v>
      </c>
      <c r="AT611" s="239" t="s">
        <v>196</v>
      </c>
      <c r="AU611" s="239" t="s">
        <v>84</v>
      </c>
      <c r="AY611" s="18" t="s">
        <v>193</v>
      </c>
      <c r="BE611" s="240">
        <f>IF(N611="základní",J611,0)</f>
        <v>0</v>
      </c>
      <c r="BF611" s="240">
        <f>IF(N611="snížená",J611,0)</f>
        <v>0</v>
      </c>
      <c r="BG611" s="240">
        <f>IF(N611="zákl. přenesená",J611,0)</f>
        <v>0</v>
      </c>
      <c r="BH611" s="240">
        <f>IF(N611="sníž. přenesená",J611,0)</f>
        <v>0</v>
      </c>
      <c r="BI611" s="240">
        <f>IF(N611="nulová",J611,0)</f>
        <v>0</v>
      </c>
      <c r="BJ611" s="18" t="s">
        <v>82</v>
      </c>
      <c r="BK611" s="240">
        <f>ROUND(I611*H611,2)</f>
        <v>0</v>
      </c>
      <c r="BL611" s="18" t="s">
        <v>301</v>
      </c>
      <c r="BM611" s="239" t="s">
        <v>967</v>
      </c>
    </row>
    <row r="612" s="2" customFormat="1">
      <c r="A612" s="39"/>
      <c r="B612" s="40"/>
      <c r="C612" s="41"/>
      <c r="D612" s="241" t="s">
        <v>203</v>
      </c>
      <c r="E612" s="41"/>
      <c r="F612" s="242" t="s">
        <v>968</v>
      </c>
      <c r="G612" s="41"/>
      <c r="H612" s="41"/>
      <c r="I612" s="243"/>
      <c r="J612" s="41"/>
      <c r="K612" s="41"/>
      <c r="L612" s="45"/>
      <c r="M612" s="244"/>
      <c r="N612" s="245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203</v>
      </c>
      <c r="AU612" s="18" t="s">
        <v>84</v>
      </c>
    </row>
    <row r="613" s="2" customFormat="1">
      <c r="A613" s="39"/>
      <c r="B613" s="40"/>
      <c r="C613" s="41"/>
      <c r="D613" s="246" t="s">
        <v>205</v>
      </c>
      <c r="E613" s="41"/>
      <c r="F613" s="247" t="s">
        <v>969</v>
      </c>
      <c r="G613" s="41"/>
      <c r="H613" s="41"/>
      <c r="I613" s="243"/>
      <c r="J613" s="41"/>
      <c r="K613" s="41"/>
      <c r="L613" s="45"/>
      <c r="M613" s="244"/>
      <c r="N613" s="245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205</v>
      </c>
      <c r="AU613" s="18" t="s">
        <v>84</v>
      </c>
    </row>
    <row r="614" s="2" customFormat="1" ht="14.4" customHeight="1">
      <c r="A614" s="39"/>
      <c r="B614" s="40"/>
      <c r="C614" s="228" t="s">
        <v>970</v>
      </c>
      <c r="D614" s="228" t="s">
        <v>196</v>
      </c>
      <c r="E614" s="229" t="s">
        <v>971</v>
      </c>
      <c r="F614" s="230" t="s">
        <v>972</v>
      </c>
      <c r="G614" s="231" t="s">
        <v>268</v>
      </c>
      <c r="H614" s="232">
        <v>36</v>
      </c>
      <c r="I614" s="233"/>
      <c r="J614" s="234">
        <f>ROUND(I614*H614,2)</f>
        <v>0</v>
      </c>
      <c r="K614" s="230" t="s">
        <v>200</v>
      </c>
      <c r="L614" s="45"/>
      <c r="M614" s="235" t="s">
        <v>1</v>
      </c>
      <c r="N614" s="236" t="s">
        <v>40</v>
      </c>
      <c r="O614" s="92"/>
      <c r="P614" s="237">
        <f>O614*H614</f>
        <v>0</v>
      </c>
      <c r="Q614" s="237">
        <v>0</v>
      </c>
      <c r="R614" s="237">
        <f>Q614*H614</f>
        <v>0</v>
      </c>
      <c r="S614" s="237">
        <v>0</v>
      </c>
      <c r="T614" s="238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9" t="s">
        <v>301</v>
      </c>
      <c r="AT614" s="239" t="s">
        <v>196</v>
      </c>
      <c r="AU614" s="239" t="s">
        <v>84</v>
      </c>
      <c r="AY614" s="18" t="s">
        <v>193</v>
      </c>
      <c r="BE614" s="240">
        <f>IF(N614="základní",J614,0)</f>
        <v>0</v>
      </c>
      <c r="BF614" s="240">
        <f>IF(N614="snížená",J614,0)</f>
        <v>0</v>
      </c>
      <c r="BG614" s="240">
        <f>IF(N614="zákl. přenesená",J614,0)</f>
        <v>0</v>
      </c>
      <c r="BH614" s="240">
        <f>IF(N614="sníž. přenesená",J614,0)</f>
        <v>0</v>
      </c>
      <c r="BI614" s="240">
        <f>IF(N614="nulová",J614,0)</f>
        <v>0</v>
      </c>
      <c r="BJ614" s="18" t="s">
        <v>82</v>
      </c>
      <c r="BK614" s="240">
        <f>ROUND(I614*H614,2)</f>
        <v>0</v>
      </c>
      <c r="BL614" s="18" t="s">
        <v>301</v>
      </c>
      <c r="BM614" s="239" t="s">
        <v>973</v>
      </c>
    </row>
    <row r="615" s="2" customFormat="1">
      <c r="A615" s="39"/>
      <c r="B615" s="40"/>
      <c r="C615" s="41"/>
      <c r="D615" s="241" t="s">
        <v>203</v>
      </c>
      <c r="E615" s="41"/>
      <c r="F615" s="242" t="s">
        <v>974</v>
      </c>
      <c r="G615" s="41"/>
      <c r="H615" s="41"/>
      <c r="I615" s="243"/>
      <c r="J615" s="41"/>
      <c r="K615" s="41"/>
      <c r="L615" s="45"/>
      <c r="M615" s="244"/>
      <c r="N615" s="245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203</v>
      </c>
      <c r="AU615" s="18" t="s">
        <v>84</v>
      </c>
    </row>
    <row r="616" s="2" customFormat="1">
      <c r="A616" s="39"/>
      <c r="B616" s="40"/>
      <c r="C616" s="41"/>
      <c r="D616" s="246" t="s">
        <v>205</v>
      </c>
      <c r="E616" s="41"/>
      <c r="F616" s="247" t="s">
        <v>975</v>
      </c>
      <c r="G616" s="41"/>
      <c r="H616" s="41"/>
      <c r="I616" s="243"/>
      <c r="J616" s="41"/>
      <c r="K616" s="41"/>
      <c r="L616" s="45"/>
      <c r="M616" s="244"/>
      <c r="N616" s="245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205</v>
      </c>
      <c r="AU616" s="18" t="s">
        <v>84</v>
      </c>
    </row>
    <row r="617" s="2" customFormat="1" ht="30" customHeight="1">
      <c r="A617" s="39"/>
      <c r="B617" s="40"/>
      <c r="C617" s="270" t="s">
        <v>976</v>
      </c>
      <c r="D617" s="270" t="s">
        <v>274</v>
      </c>
      <c r="E617" s="271" t="s">
        <v>977</v>
      </c>
      <c r="F617" s="272" t="s">
        <v>978</v>
      </c>
      <c r="G617" s="273" t="s">
        <v>268</v>
      </c>
      <c r="H617" s="274">
        <v>6</v>
      </c>
      <c r="I617" s="275"/>
      <c r="J617" s="276">
        <f>ROUND(I617*H617,2)</f>
        <v>0</v>
      </c>
      <c r="K617" s="272" t="s">
        <v>1</v>
      </c>
      <c r="L617" s="277"/>
      <c r="M617" s="278" t="s">
        <v>1</v>
      </c>
      <c r="N617" s="279" t="s">
        <v>40</v>
      </c>
      <c r="O617" s="92"/>
      <c r="P617" s="237">
        <f>O617*H617</f>
        <v>0</v>
      </c>
      <c r="Q617" s="237">
        <v>0</v>
      </c>
      <c r="R617" s="237">
        <f>Q617*H617</f>
        <v>0</v>
      </c>
      <c r="S617" s="237">
        <v>0</v>
      </c>
      <c r="T617" s="238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9" t="s">
        <v>448</v>
      </c>
      <c r="AT617" s="239" t="s">
        <v>274</v>
      </c>
      <c r="AU617" s="239" t="s">
        <v>84</v>
      </c>
      <c r="AY617" s="18" t="s">
        <v>193</v>
      </c>
      <c r="BE617" s="240">
        <f>IF(N617="základní",J617,0)</f>
        <v>0</v>
      </c>
      <c r="BF617" s="240">
        <f>IF(N617="snížená",J617,0)</f>
        <v>0</v>
      </c>
      <c r="BG617" s="240">
        <f>IF(N617="zákl. přenesená",J617,0)</f>
        <v>0</v>
      </c>
      <c r="BH617" s="240">
        <f>IF(N617="sníž. přenesená",J617,0)</f>
        <v>0</v>
      </c>
      <c r="BI617" s="240">
        <f>IF(N617="nulová",J617,0)</f>
        <v>0</v>
      </c>
      <c r="BJ617" s="18" t="s">
        <v>82</v>
      </c>
      <c r="BK617" s="240">
        <f>ROUND(I617*H617,2)</f>
        <v>0</v>
      </c>
      <c r="BL617" s="18" t="s">
        <v>301</v>
      </c>
      <c r="BM617" s="239" t="s">
        <v>979</v>
      </c>
    </row>
    <row r="618" s="2" customFormat="1">
      <c r="A618" s="39"/>
      <c r="B618" s="40"/>
      <c r="C618" s="41"/>
      <c r="D618" s="241" t="s">
        <v>203</v>
      </c>
      <c r="E618" s="41"/>
      <c r="F618" s="242" t="s">
        <v>978</v>
      </c>
      <c r="G618" s="41"/>
      <c r="H618" s="41"/>
      <c r="I618" s="243"/>
      <c r="J618" s="41"/>
      <c r="K618" s="41"/>
      <c r="L618" s="45"/>
      <c r="M618" s="244"/>
      <c r="N618" s="245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203</v>
      </c>
      <c r="AU618" s="18" t="s">
        <v>84</v>
      </c>
    </row>
    <row r="619" s="2" customFormat="1">
      <c r="A619" s="39"/>
      <c r="B619" s="40"/>
      <c r="C619" s="41"/>
      <c r="D619" s="241" t="s">
        <v>305</v>
      </c>
      <c r="E619" s="41"/>
      <c r="F619" s="280" t="s">
        <v>980</v>
      </c>
      <c r="G619" s="41"/>
      <c r="H619" s="41"/>
      <c r="I619" s="243"/>
      <c r="J619" s="41"/>
      <c r="K619" s="41"/>
      <c r="L619" s="45"/>
      <c r="M619" s="244"/>
      <c r="N619" s="245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305</v>
      </c>
      <c r="AU619" s="18" t="s">
        <v>84</v>
      </c>
    </row>
    <row r="620" s="2" customFormat="1" ht="22.2" customHeight="1">
      <c r="A620" s="39"/>
      <c r="B620" s="40"/>
      <c r="C620" s="228" t="s">
        <v>981</v>
      </c>
      <c r="D620" s="228" t="s">
        <v>196</v>
      </c>
      <c r="E620" s="229" t="s">
        <v>982</v>
      </c>
      <c r="F620" s="230" t="s">
        <v>983</v>
      </c>
      <c r="G620" s="231" t="s">
        <v>268</v>
      </c>
      <c r="H620" s="232">
        <v>6</v>
      </c>
      <c r="I620" s="233"/>
      <c r="J620" s="234">
        <f>ROUND(I620*H620,2)</f>
        <v>0</v>
      </c>
      <c r="K620" s="230" t="s">
        <v>200</v>
      </c>
      <c r="L620" s="45"/>
      <c r="M620" s="235" t="s">
        <v>1</v>
      </c>
      <c r="N620" s="236" t="s">
        <v>40</v>
      </c>
      <c r="O620" s="92"/>
      <c r="P620" s="237">
        <f>O620*H620</f>
        <v>0</v>
      </c>
      <c r="Q620" s="237">
        <v>0</v>
      </c>
      <c r="R620" s="237">
        <f>Q620*H620</f>
        <v>0</v>
      </c>
      <c r="S620" s="237">
        <v>0.17399999999999999</v>
      </c>
      <c r="T620" s="238">
        <f>S620*H620</f>
        <v>1.044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9" t="s">
        <v>301</v>
      </c>
      <c r="AT620" s="239" t="s">
        <v>196</v>
      </c>
      <c r="AU620" s="239" t="s">
        <v>84</v>
      </c>
      <c r="AY620" s="18" t="s">
        <v>193</v>
      </c>
      <c r="BE620" s="240">
        <f>IF(N620="základní",J620,0)</f>
        <v>0</v>
      </c>
      <c r="BF620" s="240">
        <f>IF(N620="snížená",J620,0)</f>
        <v>0</v>
      </c>
      <c r="BG620" s="240">
        <f>IF(N620="zákl. přenesená",J620,0)</f>
        <v>0</v>
      </c>
      <c r="BH620" s="240">
        <f>IF(N620="sníž. přenesená",J620,0)</f>
        <v>0</v>
      </c>
      <c r="BI620" s="240">
        <f>IF(N620="nulová",J620,0)</f>
        <v>0</v>
      </c>
      <c r="BJ620" s="18" t="s">
        <v>82</v>
      </c>
      <c r="BK620" s="240">
        <f>ROUND(I620*H620,2)</f>
        <v>0</v>
      </c>
      <c r="BL620" s="18" t="s">
        <v>301</v>
      </c>
      <c r="BM620" s="239" t="s">
        <v>984</v>
      </c>
    </row>
    <row r="621" s="2" customFormat="1">
      <c r="A621" s="39"/>
      <c r="B621" s="40"/>
      <c r="C621" s="41"/>
      <c r="D621" s="241" t="s">
        <v>203</v>
      </c>
      <c r="E621" s="41"/>
      <c r="F621" s="242" t="s">
        <v>985</v>
      </c>
      <c r="G621" s="41"/>
      <c r="H621" s="41"/>
      <c r="I621" s="243"/>
      <c r="J621" s="41"/>
      <c r="K621" s="41"/>
      <c r="L621" s="45"/>
      <c r="M621" s="244"/>
      <c r="N621" s="245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203</v>
      </c>
      <c r="AU621" s="18" t="s">
        <v>84</v>
      </c>
    </row>
    <row r="622" s="2" customFormat="1">
      <c r="A622" s="39"/>
      <c r="B622" s="40"/>
      <c r="C622" s="41"/>
      <c r="D622" s="246" t="s">
        <v>205</v>
      </c>
      <c r="E622" s="41"/>
      <c r="F622" s="247" t="s">
        <v>986</v>
      </c>
      <c r="G622" s="41"/>
      <c r="H622" s="41"/>
      <c r="I622" s="243"/>
      <c r="J622" s="41"/>
      <c r="K622" s="41"/>
      <c r="L622" s="45"/>
      <c r="M622" s="244"/>
      <c r="N622" s="245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205</v>
      </c>
      <c r="AU622" s="18" t="s">
        <v>84</v>
      </c>
    </row>
    <row r="623" s="2" customFormat="1" ht="22.2" customHeight="1">
      <c r="A623" s="39"/>
      <c r="B623" s="40"/>
      <c r="C623" s="228" t="s">
        <v>987</v>
      </c>
      <c r="D623" s="228" t="s">
        <v>196</v>
      </c>
      <c r="E623" s="229" t="s">
        <v>988</v>
      </c>
      <c r="F623" s="230" t="s">
        <v>989</v>
      </c>
      <c r="G623" s="231" t="s">
        <v>407</v>
      </c>
      <c r="H623" s="232">
        <v>1.901</v>
      </c>
      <c r="I623" s="233"/>
      <c r="J623" s="234">
        <f>ROUND(I623*H623,2)</f>
        <v>0</v>
      </c>
      <c r="K623" s="230" t="s">
        <v>200</v>
      </c>
      <c r="L623" s="45"/>
      <c r="M623" s="235" t="s">
        <v>1</v>
      </c>
      <c r="N623" s="236" t="s">
        <v>40</v>
      </c>
      <c r="O623" s="92"/>
      <c r="P623" s="237">
        <f>O623*H623</f>
        <v>0</v>
      </c>
      <c r="Q623" s="237">
        <v>0</v>
      </c>
      <c r="R623" s="237">
        <f>Q623*H623</f>
        <v>0</v>
      </c>
      <c r="S623" s="237">
        <v>0</v>
      </c>
      <c r="T623" s="238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9" t="s">
        <v>301</v>
      </c>
      <c r="AT623" s="239" t="s">
        <v>196</v>
      </c>
      <c r="AU623" s="239" t="s">
        <v>84</v>
      </c>
      <c r="AY623" s="18" t="s">
        <v>193</v>
      </c>
      <c r="BE623" s="240">
        <f>IF(N623="základní",J623,0)</f>
        <v>0</v>
      </c>
      <c r="BF623" s="240">
        <f>IF(N623="snížená",J623,0)</f>
        <v>0</v>
      </c>
      <c r="BG623" s="240">
        <f>IF(N623="zákl. přenesená",J623,0)</f>
        <v>0</v>
      </c>
      <c r="BH623" s="240">
        <f>IF(N623="sníž. přenesená",J623,0)</f>
        <v>0</v>
      </c>
      <c r="BI623" s="240">
        <f>IF(N623="nulová",J623,0)</f>
        <v>0</v>
      </c>
      <c r="BJ623" s="18" t="s">
        <v>82</v>
      </c>
      <c r="BK623" s="240">
        <f>ROUND(I623*H623,2)</f>
        <v>0</v>
      </c>
      <c r="BL623" s="18" t="s">
        <v>301</v>
      </c>
      <c r="BM623" s="239" t="s">
        <v>990</v>
      </c>
    </row>
    <row r="624" s="2" customFormat="1">
      <c r="A624" s="39"/>
      <c r="B624" s="40"/>
      <c r="C624" s="41"/>
      <c r="D624" s="241" t="s">
        <v>203</v>
      </c>
      <c r="E624" s="41"/>
      <c r="F624" s="242" t="s">
        <v>991</v>
      </c>
      <c r="G624" s="41"/>
      <c r="H624" s="41"/>
      <c r="I624" s="243"/>
      <c r="J624" s="41"/>
      <c r="K624" s="41"/>
      <c r="L624" s="45"/>
      <c r="M624" s="244"/>
      <c r="N624" s="245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203</v>
      </c>
      <c r="AU624" s="18" t="s">
        <v>84</v>
      </c>
    </row>
    <row r="625" s="2" customFormat="1">
      <c r="A625" s="39"/>
      <c r="B625" s="40"/>
      <c r="C625" s="41"/>
      <c r="D625" s="246" t="s">
        <v>205</v>
      </c>
      <c r="E625" s="41"/>
      <c r="F625" s="247" t="s">
        <v>992</v>
      </c>
      <c r="G625" s="41"/>
      <c r="H625" s="41"/>
      <c r="I625" s="243"/>
      <c r="J625" s="41"/>
      <c r="K625" s="41"/>
      <c r="L625" s="45"/>
      <c r="M625" s="244"/>
      <c r="N625" s="245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205</v>
      </c>
      <c r="AU625" s="18" t="s">
        <v>84</v>
      </c>
    </row>
    <row r="626" s="12" customFormat="1" ht="22.8" customHeight="1">
      <c r="A626" s="12"/>
      <c r="B626" s="212"/>
      <c r="C626" s="213"/>
      <c r="D626" s="214" t="s">
        <v>74</v>
      </c>
      <c r="E626" s="226" t="s">
        <v>993</v>
      </c>
      <c r="F626" s="226" t="s">
        <v>994</v>
      </c>
      <c r="G626" s="213"/>
      <c r="H626" s="213"/>
      <c r="I626" s="216"/>
      <c r="J626" s="227">
        <f>BK626</f>
        <v>0</v>
      </c>
      <c r="K626" s="213"/>
      <c r="L626" s="218"/>
      <c r="M626" s="219"/>
      <c r="N626" s="220"/>
      <c r="O626" s="220"/>
      <c r="P626" s="221">
        <f>SUM(P627:P630)</f>
        <v>0</v>
      </c>
      <c r="Q626" s="220"/>
      <c r="R626" s="221">
        <f>SUM(R627:R630)</f>
        <v>0</v>
      </c>
      <c r="S626" s="220"/>
      <c r="T626" s="222">
        <f>SUM(T627:T630)</f>
        <v>2.05254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23" t="s">
        <v>84</v>
      </c>
      <c r="AT626" s="224" t="s">
        <v>74</v>
      </c>
      <c r="AU626" s="224" t="s">
        <v>82</v>
      </c>
      <c r="AY626" s="223" t="s">
        <v>193</v>
      </c>
      <c r="BK626" s="225">
        <f>SUM(BK627:BK630)</f>
        <v>0</v>
      </c>
    </row>
    <row r="627" s="2" customFormat="1" ht="14.4" customHeight="1">
      <c r="A627" s="39"/>
      <c r="B627" s="40"/>
      <c r="C627" s="228" t="s">
        <v>995</v>
      </c>
      <c r="D627" s="228" t="s">
        <v>196</v>
      </c>
      <c r="E627" s="229" t="s">
        <v>996</v>
      </c>
      <c r="F627" s="230" t="s">
        <v>997</v>
      </c>
      <c r="G627" s="231" t="s">
        <v>199</v>
      </c>
      <c r="H627" s="232">
        <v>114.03</v>
      </c>
      <c r="I627" s="233"/>
      <c r="J627" s="234">
        <f>ROUND(I627*H627,2)</f>
        <v>0</v>
      </c>
      <c r="K627" s="230" t="s">
        <v>200</v>
      </c>
      <c r="L627" s="45"/>
      <c r="M627" s="235" t="s">
        <v>1</v>
      </c>
      <c r="N627" s="236" t="s">
        <v>40</v>
      </c>
      <c r="O627" s="92"/>
      <c r="P627" s="237">
        <f>O627*H627</f>
        <v>0</v>
      </c>
      <c r="Q627" s="237">
        <v>0</v>
      </c>
      <c r="R627" s="237">
        <f>Q627*H627</f>
        <v>0</v>
      </c>
      <c r="S627" s="237">
        <v>0.017999999999999999</v>
      </c>
      <c r="T627" s="238">
        <f>S627*H627</f>
        <v>2.05254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9" t="s">
        <v>301</v>
      </c>
      <c r="AT627" s="239" t="s">
        <v>196</v>
      </c>
      <c r="AU627" s="239" t="s">
        <v>84</v>
      </c>
      <c r="AY627" s="18" t="s">
        <v>193</v>
      </c>
      <c r="BE627" s="240">
        <f>IF(N627="základní",J627,0)</f>
        <v>0</v>
      </c>
      <c r="BF627" s="240">
        <f>IF(N627="snížená",J627,0)</f>
        <v>0</v>
      </c>
      <c r="BG627" s="240">
        <f>IF(N627="zákl. přenesená",J627,0)</f>
        <v>0</v>
      </c>
      <c r="BH627" s="240">
        <f>IF(N627="sníž. přenesená",J627,0)</f>
        <v>0</v>
      </c>
      <c r="BI627" s="240">
        <f>IF(N627="nulová",J627,0)</f>
        <v>0</v>
      </c>
      <c r="BJ627" s="18" t="s">
        <v>82</v>
      </c>
      <c r="BK627" s="240">
        <f>ROUND(I627*H627,2)</f>
        <v>0</v>
      </c>
      <c r="BL627" s="18" t="s">
        <v>301</v>
      </c>
      <c r="BM627" s="239" t="s">
        <v>998</v>
      </c>
    </row>
    <row r="628" s="2" customFormat="1">
      <c r="A628" s="39"/>
      <c r="B628" s="40"/>
      <c r="C628" s="41"/>
      <c r="D628" s="241" t="s">
        <v>203</v>
      </c>
      <c r="E628" s="41"/>
      <c r="F628" s="242" t="s">
        <v>999</v>
      </c>
      <c r="G628" s="41"/>
      <c r="H628" s="41"/>
      <c r="I628" s="243"/>
      <c r="J628" s="41"/>
      <c r="K628" s="41"/>
      <c r="L628" s="45"/>
      <c r="M628" s="244"/>
      <c r="N628" s="245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203</v>
      </c>
      <c r="AU628" s="18" t="s">
        <v>84</v>
      </c>
    </row>
    <row r="629" s="2" customFormat="1">
      <c r="A629" s="39"/>
      <c r="B629" s="40"/>
      <c r="C629" s="41"/>
      <c r="D629" s="246" t="s">
        <v>205</v>
      </c>
      <c r="E629" s="41"/>
      <c r="F629" s="247" t="s">
        <v>1000</v>
      </c>
      <c r="G629" s="41"/>
      <c r="H629" s="41"/>
      <c r="I629" s="243"/>
      <c r="J629" s="41"/>
      <c r="K629" s="41"/>
      <c r="L629" s="45"/>
      <c r="M629" s="244"/>
      <c r="N629" s="245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205</v>
      </c>
      <c r="AU629" s="18" t="s">
        <v>84</v>
      </c>
    </row>
    <row r="630" s="13" customFormat="1">
      <c r="A630" s="13"/>
      <c r="B630" s="248"/>
      <c r="C630" s="249"/>
      <c r="D630" s="241" t="s">
        <v>207</v>
      </c>
      <c r="E630" s="250" t="s">
        <v>1</v>
      </c>
      <c r="F630" s="251" t="s">
        <v>1001</v>
      </c>
      <c r="G630" s="249"/>
      <c r="H630" s="252">
        <v>114.03</v>
      </c>
      <c r="I630" s="253"/>
      <c r="J630" s="249"/>
      <c r="K630" s="249"/>
      <c r="L630" s="254"/>
      <c r="M630" s="255"/>
      <c r="N630" s="256"/>
      <c r="O630" s="256"/>
      <c r="P630" s="256"/>
      <c r="Q630" s="256"/>
      <c r="R630" s="256"/>
      <c r="S630" s="256"/>
      <c r="T630" s="25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8" t="s">
        <v>207</v>
      </c>
      <c r="AU630" s="258" t="s">
        <v>84</v>
      </c>
      <c r="AV630" s="13" t="s">
        <v>84</v>
      </c>
      <c r="AW630" s="13" t="s">
        <v>31</v>
      </c>
      <c r="AX630" s="13" t="s">
        <v>82</v>
      </c>
      <c r="AY630" s="258" t="s">
        <v>193</v>
      </c>
    </row>
    <row r="631" s="12" customFormat="1" ht="22.8" customHeight="1">
      <c r="A631" s="12"/>
      <c r="B631" s="212"/>
      <c r="C631" s="213"/>
      <c r="D631" s="214" t="s">
        <v>74</v>
      </c>
      <c r="E631" s="226" t="s">
        <v>1002</v>
      </c>
      <c r="F631" s="226" t="s">
        <v>1003</v>
      </c>
      <c r="G631" s="213"/>
      <c r="H631" s="213"/>
      <c r="I631" s="216"/>
      <c r="J631" s="227">
        <f>BK631</f>
        <v>0</v>
      </c>
      <c r="K631" s="213"/>
      <c r="L631" s="218"/>
      <c r="M631" s="219"/>
      <c r="N631" s="220"/>
      <c r="O631" s="220"/>
      <c r="P631" s="221">
        <f>SUM(P632:P672)</f>
        <v>0</v>
      </c>
      <c r="Q631" s="220"/>
      <c r="R631" s="221">
        <f>SUM(R632:R672)</f>
        <v>0.59879719999999992</v>
      </c>
      <c r="S631" s="220"/>
      <c r="T631" s="222">
        <f>SUM(T632:T672)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23" t="s">
        <v>84</v>
      </c>
      <c r="AT631" s="224" t="s">
        <v>74</v>
      </c>
      <c r="AU631" s="224" t="s">
        <v>82</v>
      </c>
      <c r="AY631" s="223" t="s">
        <v>193</v>
      </c>
      <c r="BK631" s="225">
        <f>SUM(BK632:BK672)</f>
        <v>0</v>
      </c>
    </row>
    <row r="632" s="2" customFormat="1" ht="14.4" customHeight="1">
      <c r="A632" s="39"/>
      <c r="B632" s="40"/>
      <c r="C632" s="228" t="s">
        <v>1004</v>
      </c>
      <c r="D632" s="228" t="s">
        <v>196</v>
      </c>
      <c r="E632" s="229" t="s">
        <v>1005</v>
      </c>
      <c r="F632" s="230" t="s">
        <v>1006</v>
      </c>
      <c r="G632" s="231" t="s">
        <v>199</v>
      </c>
      <c r="H632" s="232">
        <v>11.4</v>
      </c>
      <c r="I632" s="233"/>
      <c r="J632" s="234">
        <f>ROUND(I632*H632,2)</f>
        <v>0</v>
      </c>
      <c r="K632" s="230" t="s">
        <v>200</v>
      </c>
      <c r="L632" s="45"/>
      <c r="M632" s="235" t="s">
        <v>1</v>
      </c>
      <c r="N632" s="236" t="s">
        <v>40</v>
      </c>
      <c r="O632" s="92"/>
      <c r="P632" s="237">
        <f>O632*H632</f>
        <v>0</v>
      </c>
      <c r="Q632" s="237">
        <v>0.00029999999999999997</v>
      </c>
      <c r="R632" s="237">
        <f>Q632*H632</f>
        <v>0.0034199999999999999</v>
      </c>
      <c r="S632" s="237">
        <v>0</v>
      </c>
      <c r="T632" s="238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9" t="s">
        <v>301</v>
      </c>
      <c r="AT632" s="239" t="s">
        <v>196</v>
      </c>
      <c r="AU632" s="239" t="s">
        <v>84</v>
      </c>
      <c r="AY632" s="18" t="s">
        <v>193</v>
      </c>
      <c r="BE632" s="240">
        <f>IF(N632="základní",J632,0)</f>
        <v>0</v>
      </c>
      <c r="BF632" s="240">
        <f>IF(N632="snížená",J632,0)</f>
        <v>0</v>
      </c>
      <c r="BG632" s="240">
        <f>IF(N632="zákl. přenesená",J632,0)</f>
        <v>0</v>
      </c>
      <c r="BH632" s="240">
        <f>IF(N632="sníž. přenesená",J632,0)</f>
        <v>0</v>
      </c>
      <c r="BI632" s="240">
        <f>IF(N632="nulová",J632,0)</f>
        <v>0</v>
      </c>
      <c r="BJ632" s="18" t="s">
        <v>82</v>
      </c>
      <c r="BK632" s="240">
        <f>ROUND(I632*H632,2)</f>
        <v>0</v>
      </c>
      <c r="BL632" s="18" t="s">
        <v>301</v>
      </c>
      <c r="BM632" s="239" t="s">
        <v>1007</v>
      </c>
    </row>
    <row r="633" s="2" customFormat="1">
      <c r="A633" s="39"/>
      <c r="B633" s="40"/>
      <c r="C633" s="41"/>
      <c r="D633" s="241" t="s">
        <v>203</v>
      </c>
      <c r="E633" s="41"/>
      <c r="F633" s="242" t="s">
        <v>1008</v>
      </c>
      <c r="G633" s="41"/>
      <c r="H633" s="41"/>
      <c r="I633" s="243"/>
      <c r="J633" s="41"/>
      <c r="K633" s="41"/>
      <c r="L633" s="45"/>
      <c r="M633" s="244"/>
      <c r="N633" s="245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203</v>
      </c>
      <c r="AU633" s="18" t="s">
        <v>84</v>
      </c>
    </row>
    <row r="634" s="2" customFormat="1">
      <c r="A634" s="39"/>
      <c r="B634" s="40"/>
      <c r="C634" s="41"/>
      <c r="D634" s="246" t="s">
        <v>205</v>
      </c>
      <c r="E634" s="41"/>
      <c r="F634" s="247" t="s">
        <v>1009</v>
      </c>
      <c r="G634" s="41"/>
      <c r="H634" s="41"/>
      <c r="I634" s="243"/>
      <c r="J634" s="41"/>
      <c r="K634" s="41"/>
      <c r="L634" s="45"/>
      <c r="M634" s="244"/>
      <c r="N634" s="245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205</v>
      </c>
      <c r="AU634" s="18" t="s">
        <v>84</v>
      </c>
    </row>
    <row r="635" s="13" customFormat="1">
      <c r="A635" s="13"/>
      <c r="B635" s="248"/>
      <c r="C635" s="249"/>
      <c r="D635" s="241" t="s">
        <v>207</v>
      </c>
      <c r="E635" s="250" t="s">
        <v>1</v>
      </c>
      <c r="F635" s="251" t="s">
        <v>107</v>
      </c>
      <c r="G635" s="249"/>
      <c r="H635" s="252">
        <v>11.4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8" t="s">
        <v>207</v>
      </c>
      <c r="AU635" s="258" t="s">
        <v>84</v>
      </c>
      <c r="AV635" s="13" t="s">
        <v>84</v>
      </c>
      <c r="AW635" s="13" t="s">
        <v>31</v>
      </c>
      <c r="AX635" s="13" t="s">
        <v>82</v>
      </c>
      <c r="AY635" s="258" t="s">
        <v>193</v>
      </c>
    </row>
    <row r="636" s="2" customFormat="1" ht="19.8" customHeight="1">
      <c r="A636" s="39"/>
      <c r="B636" s="40"/>
      <c r="C636" s="228" t="s">
        <v>1010</v>
      </c>
      <c r="D636" s="228" t="s">
        <v>196</v>
      </c>
      <c r="E636" s="229" t="s">
        <v>1011</v>
      </c>
      <c r="F636" s="230" t="s">
        <v>1012</v>
      </c>
      <c r="G636" s="231" t="s">
        <v>199</v>
      </c>
      <c r="H636" s="232">
        <v>11.4</v>
      </c>
      <c r="I636" s="233"/>
      <c r="J636" s="234">
        <f>ROUND(I636*H636,2)</f>
        <v>0</v>
      </c>
      <c r="K636" s="230" t="s">
        <v>200</v>
      </c>
      <c r="L636" s="45"/>
      <c r="M636" s="235" t="s">
        <v>1</v>
      </c>
      <c r="N636" s="236" t="s">
        <v>40</v>
      </c>
      <c r="O636" s="92"/>
      <c r="P636" s="237">
        <f>O636*H636</f>
        <v>0</v>
      </c>
      <c r="Q636" s="237">
        <v>0.0044999999999999997</v>
      </c>
      <c r="R636" s="237">
        <f>Q636*H636</f>
        <v>0.051299999999999998</v>
      </c>
      <c r="S636" s="237">
        <v>0</v>
      </c>
      <c r="T636" s="238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9" t="s">
        <v>301</v>
      </c>
      <c r="AT636" s="239" t="s">
        <v>196</v>
      </c>
      <c r="AU636" s="239" t="s">
        <v>84</v>
      </c>
      <c r="AY636" s="18" t="s">
        <v>193</v>
      </c>
      <c r="BE636" s="240">
        <f>IF(N636="základní",J636,0)</f>
        <v>0</v>
      </c>
      <c r="BF636" s="240">
        <f>IF(N636="snížená",J636,0)</f>
        <v>0</v>
      </c>
      <c r="BG636" s="240">
        <f>IF(N636="zákl. přenesená",J636,0)</f>
        <v>0</v>
      </c>
      <c r="BH636" s="240">
        <f>IF(N636="sníž. přenesená",J636,0)</f>
        <v>0</v>
      </c>
      <c r="BI636" s="240">
        <f>IF(N636="nulová",J636,0)</f>
        <v>0</v>
      </c>
      <c r="BJ636" s="18" t="s">
        <v>82</v>
      </c>
      <c r="BK636" s="240">
        <f>ROUND(I636*H636,2)</f>
        <v>0</v>
      </c>
      <c r="BL636" s="18" t="s">
        <v>301</v>
      </c>
      <c r="BM636" s="239" t="s">
        <v>1013</v>
      </c>
    </row>
    <row r="637" s="2" customFormat="1">
      <c r="A637" s="39"/>
      <c r="B637" s="40"/>
      <c r="C637" s="41"/>
      <c r="D637" s="241" t="s">
        <v>203</v>
      </c>
      <c r="E637" s="41"/>
      <c r="F637" s="242" t="s">
        <v>1014</v>
      </c>
      <c r="G637" s="41"/>
      <c r="H637" s="41"/>
      <c r="I637" s="243"/>
      <c r="J637" s="41"/>
      <c r="K637" s="41"/>
      <c r="L637" s="45"/>
      <c r="M637" s="244"/>
      <c r="N637" s="245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203</v>
      </c>
      <c r="AU637" s="18" t="s">
        <v>84</v>
      </c>
    </row>
    <row r="638" s="2" customFormat="1">
      <c r="A638" s="39"/>
      <c r="B638" s="40"/>
      <c r="C638" s="41"/>
      <c r="D638" s="246" t="s">
        <v>205</v>
      </c>
      <c r="E638" s="41"/>
      <c r="F638" s="247" t="s">
        <v>1015</v>
      </c>
      <c r="G638" s="41"/>
      <c r="H638" s="41"/>
      <c r="I638" s="243"/>
      <c r="J638" s="41"/>
      <c r="K638" s="41"/>
      <c r="L638" s="45"/>
      <c r="M638" s="244"/>
      <c r="N638" s="245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205</v>
      </c>
      <c r="AU638" s="18" t="s">
        <v>84</v>
      </c>
    </row>
    <row r="639" s="13" customFormat="1">
      <c r="A639" s="13"/>
      <c r="B639" s="248"/>
      <c r="C639" s="249"/>
      <c r="D639" s="241" t="s">
        <v>207</v>
      </c>
      <c r="E639" s="250" t="s">
        <v>1</v>
      </c>
      <c r="F639" s="251" t="s">
        <v>107</v>
      </c>
      <c r="G639" s="249"/>
      <c r="H639" s="252">
        <v>11.4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8" t="s">
        <v>207</v>
      </c>
      <c r="AU639" s="258" t="s">
        <v>84</v>
      </c>
      <c r="AV639" s="13" t="s">
        <v>84</v>
      </c>
      <c r="AW639" s="13" t="s">
        <v>31</v>
      </c>
      <c r="AX639" s="13" t="s">
        <v>82</v>
      </c>
      <c r="AY639" s="258" t="s">
        <v>193</v>
      </c>
    </row>
    <row r="640" s="2" customFormat="1" ht="34.8" customHeight="1">
      <c r="A640" s="39"/>
      <c r="B640" s="40"/>
      <c r="C640" s="228" t="s">
        <v>1016</v>
      </c>
      <c r="D640" s="228" t="s">
        <v>196</v>
      </c>
      <c r="E640" s="229" t="s">
        <v>1017</v>
      </c>
      <c r="F640" s="230" t="s">
        <v>1018</v>
      </c>
      <c r="G640" s="231" t="s">
        <v>260</v>
      </c>
      <c r="H640" s="232">
        <v>18.399999999999999</v>
      </c>
      <c r="I640" s="233"/>
      <c r="J640" s="234">
        <f>ROUND(I640*H640,2)</f>
        <v>0</v>
      </c>
      <c r="K640" s="230" t="s">
        <v>200</v>
      </c>
      <c r="L640" s="45"/>
      <c r="M640" s="235" t="s">
        <v>1</v>
      </c>
      <c r="N640" s="236" t="s">
        <v>40</v>
      </c>
      <c r="O640" s="92"/>
      <c r="P640" s="237">
        <f>O640*H640</f>
        <v>0</v>
      </c>
      <c r="Q640" s="237">
        <v>0.00042999999999999999</v>
      </c>
      <c r="R640" s="237">
        <f>Q640*H640</f>
        <v>0.0079119999999999989</v>
      </c>
      <c r="S640" s="237">
        <v>0</v>
      </c>
      <c r="T640" s="238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9" t="s">
        <v>301</v>
      </c>
      <c r="AT640" s="239" t="s">
        <v>196</v>
      </c>
      <c r="AU640" s="239" t="s">
        <v>84</v>
      </c>
      <c r="AY640" s="18" t="s">
        <v>193</v>
      </c>
      <c r="BE640" s="240">
        <f>IF(N640="základní",J640,0)</f>
        <v>0</v>
      </c>
      <c r="BF640" s="240">
        <f>IF(N640="snížená",J640,0)</f>
        <v>0</v>
      </c>
      <c r="BG640" s="240">
        <f>IF(N640="zákl. přenesená",J640,0)</f>
        <v>0</v>
      </c>
      <c r="BH640" s="240">
        <f>IF(N640="sníž. přenesená",J640,0)</f>
        <v>0</v>
      </c>
      <c r="BI640" s="240">
        <f>IF(N640="nulová",J640,0)</f>
        <v>0</v>
      </c>
      <c r="BJ640" s="18" t="s">
        <v>82</v>
      </c>
      <c r="BK640" s="240">
        <f>ROUND(I640*H640,2)</f>
        <v>0</v>
      </c>
      <c r="BL640" s="18" t="s">
        <v>301</v>
      </c>
      <c r="BM640" s="239" t="s">
        <v>1019</v>
      </c>
    </row>
    <row r="641" s="2" customFormat="1">
      <c r="A641" s="39"/>
      <c r="B641" s="40"/>
      <c r="C641" s="41"/>
      <c r="D641" s="241" t="s">
        <v>203</v>
      </c>
      <c r="E641" s="41"/>
      <c r="F641" s="242" t="s">
        <v>1020</v>
      </c>
      <c r="G641" s="41"/>
      <c r="H641" s="41"/>
      <c r="I641" s="243"/>
      <c r="J641" s="41"/>
      <c r="K641" s="41"/>
      <c r="L641" s="45"/>
      <c r="M641" s="244"/>
      <c r="N641" s="245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203</v>
      </c>
      <c r="AU641" s="18" t="s">
        <v>84</v>
      </c>
    </row>
    <row r="642" s="2" customFormat="1">
      <c r="A642" s="39"/>
      <c r="B642" s="40"/>
      <c r="C642" s="41"/>
      <c r="D642" s="246" t="s">
        <v>205</v>
      </c>
      <c r="E642" s="41"/>
      <c r="F642" s="247" t="s">
        <v>1021</v>
      </c>
      <c r="G642" s="41"/>
      <c r="H642" s="41"/>
      <c r="I642" s="243"/>
      <c r="J642" s="41"/>
      <c r="K642" s="41"/>
      <c r="L642" s="45"/>
      <c r="M642" s="244"/>
      <c r="N642" s="245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205</v>
      </c>
      <c r="AU642" s="18" t="s">
        <v>84</v>
      </c>
    </row>
    <row r="643" s="13" customFormat="1">
      <c r="A643" s="13"/>
      <c r="B643" s="248"/>
      <c r="C643" s="249"/>
      <c r="D643" s="241" t="s">
        <v>207</v>
      </c>
      <c r="E643" s="250" t="s">
        <v>104</v>
      </c>
      <c r="F643" s="251" t="s">
        <v>1022</v>
      </c>
      <c r="G643" s="249"/>
      <c r="H643" s="252">
        <v>18.399999999999999</v>
      </c>
      <c r="I643" s="253"/>
      <c r="J643" s="249"/>
      <c r="K643" s="249"/>
      <c r="L643" s="254"/>
      <c r="M643" s="255"/>
      <c r="N643" s="256"/>
      <c r="O643" s="256"/>
      <c r="P643" s="256"/>
      <c r="Q643" s="256"/>
      <c r="R643" s="256"/>
      <c r="S643" s="256"/>
      <c r="T643" s="25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8" t="s">
        <v>207</v>
      </c>
      <c r="AU643" s="258" t="s">
        <v>84</v>
      </c>
      <c r="AV643" s="13" t="s">
        <v>84</v>
      </c>
      <c r="AW643" s="13" t="s">
        <v>31</v>
      </c>
      <c r="AX643" s="13" t="s">
        <v>82</v>
      </c>
      <c r="AY643" s="258" t="s">
        <v>193</v>
      </c>
    </row>
    <row r="644" s="2" customFormat="1" ht="30" customHeight="1">
      <c r="A644" s="39"/>
      <c r="B644" s="40"/>
      <c r="C644" s="270" t="s">
        <v>1023</v>
      </c>
      <c r="D644" s="270" t="s">
        <v>274</v>
      </c>
      <c r="E644" s="271" t="s">
        <v>1024</v>
      </c>
      <c r="F644" s="272" t="s">
        <v>1025</v>
      </c>
      <c r="G644" s="273" t="s">
        <v>260</v>
      </c>
      <c r="H644" s="274">
        <v>20.239999999999998</v>
      </c>
      <c r="I644" s="275"/>
      <c r="J644" s="276">
        <f>ROUND(I644*H644,2)</f>
        <v>0</v>
      </c>
      <c r="K644" s="272" t="s">
        <v>200</v>
      </c>
      <c r="L644" s="277"/>
      <c r="M644" s="278" t="s">
        <v>1</v>
      </c>
      <c r="N644" s="279" t="s">
        <v>40</v>
      </c>
      <c r="O644" s="92"/>
      <c r="P644" s="237">
        <f>O644*H644</f>
        <v>0</v>
      </c>
      <c r="Q644" s="237">
        <v>0.00198</v>
      </c>
      <c r="R644" s="237">
        <f>Q644*H644</f>
        <v>0.040075199999999998</v>
      </c>
      <c r="S644" s="237">
        <v>0</v>
      </c>
      <c r="T644" s="23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9" t="s">
        <v>448</v>
      </c>
      <c r="AT644" s="239" t="s">
        <v>274</v>
      </c>
      <c r="AU644" s="239" t="s">
        <v>84</v>
      </c>
      <c r="AY644" s="18" t="s">
        <v>193</v>
      </c>
      <c r="BE644" s="240">
        <f>IF(N644="základní",J644,0)</f>
        <v>0</v>
      </c>
      <c r="BF644" s="240">
        <f>IF(N644="snížená",J644,0)</f>
        <v>0</v>
      </c>
      <c r="BG644" s="240">
        <f>IF(N644="zákl. přenesená",J644,0)</f>
        <v>0</v>
      </c>
      <c r="BH644" s="240">
        <f>IF(N644="sníž. přenesená",J644,0)</f>
        <v>0</v>
      </c>
      <c r="BI644" s="240">
        <f>IF(N644="nulová",J644,0)</f>
        <v>0</v>
      </c>
      <c r="BJ644" s="18" t="s">
        <v>82</v>
      </c>
      <c r="BK644" s="240">
        <f>ROUND(I644*H644,2)</f>
        <v>0</v>
      </c>
      <c r="BL644" s="18" t="s">
        <v>301</v>
      </c>
      <c r="BM644" s="239" t="s">
        <v>1026</v>
      </c>
    </row>
    <row r="645" s="2" customFormat="1">
      <c r="A645" s="39"/>
      <c r="B645" s="40"/>
      <c r="C645" s="41"/>
      <c r="D645" s="241" t="s">
        <v>203</v>
      </c>
      <c r="E645" s="41"/>
      <c r="F645" s="242" t="s">
        <v>1025</v>
      </c>
      <c r="G645" s="41"/>
      <c r="H645" s="41"/>
      <c r="I645" s="243"/>
      <c r="J645" s="41"/>
      <c r="K645" s="41"/>
      <c r="L645" s="45"/>
      <c r="M645" s="244"/>
      <c r="N645" s="245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203</v>
      </c>
      <c r="AU645" s="18" t="s">
        <v>84</v>
      </c>
    </row>
    <row r="646" s="13" customFormat="1">
      <c r="A646" s="13"/>
      <c r="B646" s="248"/>
      <c r="C646" s="249"/>
      <c r="D646" s="241" t="s">
        <v>207</v>
      </c>
      <c r="E646" s="250" t="s">
        <v>1</v>
      </c>
      <c r="F646" s="251" t="s">
        <v>1027</v>
      </c>
      <c r="G646" s="249"/>
      <c r="H646" s="252">
        <v>20.239999999999998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8" t="s">
        <v>207</v>
      </c>
      <c r="AU646" s="258" t="s">
        <v>84</v>
      </c>
      <c r="AV646" s="13" t="s">
        <v>84</v>
      </c>
      <c r="AW646" s="13" t="s">
        <v>31</v>
      </c>
      <c r="AX646" s="13" t="s">
        <v>82</v>
      </c>
      <c r="AY646" s="258" t="s">
        <v>193</v>
      </c>
    </row>
    <row r="647" s="2" customFormat="1" ht="30" customHeight="1">
      <c r="A647" s="39"/>
      <c r="B647" s="40"/>
      <c r="C647" s="270" t="s">
        <v>1028</v>
      </c>
      <c r="D647" s="270" t="s">
        <v>274</v>
      </c>
      <c r="E647" s="271" t="s">
        <v>1029</v>
      </c>
      <c r="F647" s="272" t="s">
        <v>1030</v>
      </c>
      <c r="G647" s="273" t="s">
        <v>268</v>
      </c>
      <c r="H647" s="274">
        <v>28</v>
      </c>
      <c r="I647" s="275"/>
      <c r="J647" s="276">
        <f>ROUND(I647*H647,2)</f>
        <v>0</v>
      </c>
      <c r="K647" s="272" t="s">
        <v>200</v>
      </c>
      <c r="L647" s="277"/>
      <c r="M647" s="278" t="s">
        <v>1</v>
      </c>
      <c r="N647" s="279" t="s">
        <v>40</v>
      </c>
      <c r="O647" s="92"/>
      <c r="P647" s="237">
        <f>O647*H647</f>
        <v>0</v>
      </c>
      <c r="Q647" s="237">
        <v>0.00035</v>
      </c>
      <c r="R647" s="237">
        <f>Q647*H647</f>
        <v>0.0097999999999999997</v>
      </c>
      <c r="S647" s="237">
        <v>0</v>
      </c>
      <c r="T647" s="238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9" t="s">
        <v>448</v>
      </c>
      <c r="AT647" s="239" t="s">
        <v>274</v>
      </c>
      <c r="AU647" s="239" t="s">
        <v>84</v>
      </c>
      <c r="AY647" s="18" t="s">
        <v>193</v>
      </c>
      <c r="BE647" s="240">
        <f>IF(N647="základní",J647,0)</f>
        <v>0</v>
      </c>
      <c r="BF647" s="240">
        <f>IF(N647="snížená",J647,0)</f>
        <v>0</v>
      </c>
      <c r="BG647" s="240">
        <f>IF(N647="zákl. přenesená",J647,0)</f>
        <v>0</v>
      </c>
      <c r="BH647" s="240">
        <f>IF(N647="sníž. přenesená",J647,0)</f>
        <v>0</v>
      </c>
      <c r="BI647" s="240">
        <f>IF(N647="nulová",J647,0)</f>
        <v>0</v>
      </c>
      <c r="BJ647" s="18" t="s">
        <v>82</v>
      </c>
      <c r="BK647" s="240">
        <f>ROUND(I647*H647,2)</f>
        <v>0</v>
      </c>
      <c r="BL647" s="18" t="s">
        <v>301</v>
      </c>
      <c r="BM647" s="239" t="s">
        <v>1031</v>
      </c>
    </row>
    <row r="648" s="2" customFormat="1">
      <c r="A648" s="39"/>
      <c r="B648" s="40"/>
      <c r="C648" s="41"/>
      <c r="D648" s="241" t="s">
        <v>203</v>
      </c>
      <c r="E648" s="41"/>
      <c r="F648" s="242" t="s">
        <v>1030</v>
      </c>
      <c r="G648" s="41"/>
      <c r="H648" s="41"/>
      <c r="I648" s="243"/>
      <c r="J648" s="41"/>
      <c r="K648" s="41"/>
      <c r="L648" s="45"/>
      <c r="M648" s="244"/>
      <c r="N648" s="245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203</v>
      </c>
      <c r="AU648" s="18" t="s">
        <v>84</v>
      </c>
    </row>
    <row r="649" s="13" customFormat="1">
      <c r="A649" s="13"/>
      <c r="B649" s="248"/>
      <c r="C649" s="249"/>
      <c r="D649" s="241" t="s">
        <v>207</v>
      </c>
      <c r="E649" s="250" t="s">
        <v>1</v>
      </c>
      <c r="F649" s="251" t="s">
        <v>1032</v>
      </c>
      <c r="G649" s="249"/>
      <c r="H649" s="252">
        <v>28</v>
      </c>
      <c r="I649" s="253"/>
      <c r="J649" s="249"/>
      <c r="K649" s="249"/>
      <c r="L649" s="254"/>
      <c r="M649" s="255"/>
      <c r="N649" s="256"/>
      <c r="O649" s="256"/>
      <c r="P649" s="256"/>
      <c r="Q649" s="256"/>
      <c r="R649" s="256"/>
      <c r="S649" s="256"/>
      <c r="T649" s="25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8" t="s">
        <v>207</v>
      </c>
      <c r="AU649" s="258" t="s">
        <v>84</v>
      </c>
      <c r="AV649" s="13" t="s">
        <v>84</v>
      </c>
      <c r="AW649" s="13" t="s">
        <v>31</v>
      </c>
      <c r="AX649" s="13" t="s">
        <v>82</v>
      </c>
      <c r="AY649" s="258" t="s">
        <v>193</v>
      </c>
    </row>
    <row r="650" s="2" customFormat="1" ht="30" customHeight="1">
      <c r="A650" s="39"/>
      <c r="B650" s="40"/>
      <c r="C650" s="228" t="s">
        <v>1033</v>
      </c>
      <c r="D650" s="228" t="s">
        <v>196</v>
      </c>
      <c r="E650" s="229" t="s">
        <v>1034</v>
      </c>
      <c r="F650" s="230" t="s">
        <v>1035</v>
      </c>
      <c r="G650" s="231" t="s">
        <v>199</v>
      </c>
      <c r="H650" s="232">
        <v>11.4</v>
      </c>
      <c r="I650" s="233"/>
      <c r="J650" s="234">
        <f>ROUND(I650*H650,2)</f>
        <v>0</v>
      </c>
      <c r="K650" s="230" t="s">
        <v>200</v>
      </c>
      <c r="L650" s="45"/>
      <c r="M650" s="235" t="s">
        <v>1</v>
      </c>
      <c r="N650" s="236" t="s">
        <v>40</v>
      </c>
      <c r="O650" s="92"/>
      <c r="P650" s="237">
        <f>O650*H650</f>
        <v>0</v>
      </c>
      <c r="Q650" s="237">
        <v>0.0053800000000000002</v>
      </c>
      <c r="R650" s="237">
        <f>Q650*H650</f>
        <v>0.061332000000000005</v>
      </c>
      <c r="S650" s="237">
        <v>0</v>
      </c>
      <c r="T650" s="238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9" t="s">
        <v>301</v>
      </c>
      <c r="AT650" s="239" t="s">
        <v>196</v>
      </c>
      <c r="AU650" s="239" t="s">
        <v>84</v>
      </c>
      <c r="AY650" s="18" t="s">
        <v>193</v>
      </c>
      <c r="BE650" s="240">
        <f>IF(N650="základní",J650,0)</f>
        <v>0</v>
      </c>
      <c r="BF650" s="240">
        <f>IF(N650="snížená",J650,0)</f>
        <v>0</v>
      </c>
      <c r="BG650" s="240">
        <f>IF(N650="zákl. přenesená",J650,0)</f>
        <v>0</v>
      </c>
      <c r="BH650" s="240">
        <f>IF(N650="sníž. přenesená",J650,0)</f>
        <v>0</v>
      </c>
      <c r="BI650" s="240">
        <f>IF(N650="nulová",J650,0)</f>
        <v>0</v>
      </c>
      <c r="BJ650" s="18" t="s">
        <v>82</v>
      </c>
      <c r="BK650" s="240">
        <f>ROUND(I650*H650,2)</f>
        <v>0</v>
      </c>
      <c r="BL650" s="18" t="s">
        <v>301</v>
      </c>
      <c r="BM650" s="239" t="s">
        <v>1036</v>
      </c>
    </row>
    <row r="651" s="2" customFormat="1">
      <c r="A651" s="39"/>
      <c r="B651" s="40"/>
      <c r="C651" s="41"/>
      <c r="D651" s="241" t="s">
        <v>203</v>
      </c>
      <c r="E651" s="41"/>
      <c r="F651" s="242" t="s">
        <v>1037</v>
      </c>
      <c r="G651" s="41"/>
      <c r="H651" s="41"/>
      <c r="I651" s="243"/>
      <c r="J651" s="41"/>
      <c r="K651" s="41"/>
      <c r="L651" s="45"/>
      <c r="M651" s="244"/>
      <c r="N651" s="245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203</v>
      </c>
      <c r="AU651" s="18" t="s">
        <v>84</v>
      </c>
    </row>
    <row r="652" s="2" customFormat="1">
      <c r="A652" s="39"/>
      <c r="B652" s="40"/>
      <c r="C652" s="41"/>
      <c r="D652" s="246" t="s">
        <v>205</v>
      </c>
      <c r="E652" s="41"/>
      <c r="F652" s="247" t="s">
        <v>1038</v>
      </c>
      <c r="G652" s="41"/>
      <c r="H652" s="41"/>
      <c r="I652" s="243"/>
      <c r="J652" s="41"/>
      <c r="K652" s="41"/>
      <c r="L652" s="45"/>
      <c r="M652" s="244"/>
      <c r="N652" s="245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205</v>
      </c>
      <c r="AU652" s="18" t="s">
        <v>84</v>
      </c>
    </row>
    <row r="653" s="13" customFormat="1">
      <c r="A653" s="13"/>
      <c r="B653" s="248"/>
      <c r="C653" s="249"/>
      <c r="D653" s="241" t="s">
        <v>207</v>
      </c>
      <c r="E653" s="250" t="s">
        <v>107</v>
      </c>
      <c r="F653" s="251" t="s">
        <v>1039</v>
      </c>
      <c r="G653" s="249"/>
      <c r="H653" s="252">
        <v>11.4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8" t="s">
        <v>207</v>
      </c>
      <c r="AU653" s="258" t="s">
        <v>84</v>
      </c>
      <c r="AV653" s="13" t="s">
        <v>84</v>
      </c>
      <c r="AW653" s="13" t="s">
        <v>31</v>
      </c>
      <c r="AX653" s="13" t="s">
        <v>82</v>
      </c>
      <c r="AY653" s="258" t="s">
        <v>193</v>
      </c>
    </row>
    <row r="654" s="2" customFormat="1" ht="30" customHeight="1">
      <c r="A654" s="39"/>
      <c r="B654" s="40"/>
      <c r="C654" s="270" t="s">
        <v>1040</v>
      </c>
      <c r="D654" s="270" t="s">
        <v>274</v>
      </c>
      <c r="E654" s="271" t="s">
        <v>1041</v>
      </c>
      <c r="F654" s="272" t="s">
        <v>1042</v>
      </c>
      <c r="G654" s="273" t="s">
        <v>199</v>
      </c>
      <c r="H654" s="274">
        <v>12.539999999999999</v>
      </c>
      <c r="I654" s="275"/>
      <c r="J654" s="276">
        <f>ROUND(I654*H654,2)</f>
        <v>0</v>
      </c>
      <c r="K654" s="272" t="s">
        <v>200</v>
      </c>
      <c r="L654" s="277"/>
      <c r="M654" s="278" t="s">
        <v>1</v>
      </c>
      <c r="N654" s="279" t="s">
        <v>40</v>
      </c>
      <c r="O654" s="92"/>
      <c r="P654" s="237">
        <f>O654*H654</f>
        <v>0</v>
      </c>
      <c r="Q654" s="237">
        <v>0.021999999999999999</v>
      </c>
      <c r="R654" s="237">
        <f>Q654*H654</f>
        <v>0.27587999999999996</v>
      </c>
      <c r="S654" s="237">
        <v>0</v>
      </c>
      <c r="T654" s="238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9" t="s">
        <v>448</v>
      </c>
      <c r="AT654" s="239" t="s">
        <v>274</v>
      </c>
      <c r="AU654" s="239" t="s">
        <v>84</v>
      </c>
      <c r="AY654" s="18" t="s">
        <v>193</v>
      </c>
      <c r="BE654" s="240">
        <f>IF(N654="základní",J654,0)</f>
        <v>0</v>
      </c>
      <c r="BF654" s="240">
        <f>IF(N654="snížená",J654,0)</f>
        <v>0</v>
      </c>
      <c r="BG654" s="240">
        <f>IF(N654="zákl. přenesená",J654,0)</f>
        <v>0</v>
      </c>
      <c r="BH654" s="240">
        <f>IF(N654="sníž. přenesená",J654,0)</f>
        <v>0</v>
      </c>
      <c r="BI654" s="240">
        <f>IF(N654="nulová",J654,0)</f>
        <v>0</v>
      </c>
      <c r="BJ654" s="18" t="s">
        <v>82</v>
      </c>
      <c r="BK654" s="240">
        <f>ROUND(I654*H654,2)</f>
        <v>0</v>
      </c>
      <c r="BL654" s="18" t="s">
        <v>301</v>
      </c>
      <c r="BM654" s="239" t="s">
        <v>1043</v>
      </c>
    </row>
    <row r="655" s="2" customFormat="1">
      <c r="A655" s="39"/>
      <c r="B655" s="40"/>
      <c r="C655" s="41"/>
      <c r="D655" s="241" t="s">
        <v>203</v>
      </c>
      <c r="E655" s="41"/>
      <c r="F655" s="242" t="s">
        <v>1042</v>
      </c>
      <c r="G655" s="41"/>
      <c r="H655" s="41"/>
      <c r="I655" s="243"/>
      <c r="J655" s="41"/>
      <c r="K655" s="41"/>
      <c r="L655" s="45"/>
      <c r="M655" s="244"/>
      <c r="N655" s="245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203</v>
      </c>
      <c r="AU655" s="18" t="s">
        <v>84</v>
      </c>
    </row>
    <row r="656" s="13" customFormat="1">
      <c r="A656" s="13"/>
      <c r="B656" s="248"/>
      <c r="C656" s="249"/>
      <c r="D656" s="241" t="s">
        <v>207</v>
      </c>
      <c r="E656" s="250" t="s">
        <v>1</v>
      </c>
      <c r="F656" s="251" t="s">
        <v>1044</v>
      </c>
      <c r="G656" s="249"/>
      <c r="H656" s="252">
        <v>12.539999999999999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8" t="s">
        <v>207</v>
      </c>
      <c r="AU656" s="258" t="s">
        <v>84</v>
      </c>
      <c r="AV656" s="13" t="s">
        <v>84</v>
      </c>
      <c r="AW656" s="13" t="s">
        <v>31</v>
      </c>
      <c r="AX656" s="13" t="s">
        <v>82</v>
      </c>
      <c r="AY656" s="258" t="s">
        <v>193</v>
      </c>
    </row>
    <row r="657" s="2" customFormat="1" ht="22.2" customHeight="1">
      <c r="A657" s="39"/>
      <c r="B657" s="40"/>
      <c r="C657" s="228" t="s">
        <v>1045</v>
      </c>
      <c r="D657" s="228" t="s">
        <v>196</v>
      </c>
      <c r="E657" s="229" t="s">
        <v>1046</v>
      </c>
      <c r="F657" s="230" t="s">
        <v>1047</v>
      </c>
      <c r="G657" s="231" t="s">
        <v>199</v>
      </c>
      <c r="H657" s="232">
        <v>93.540000000000006</v>
      </c>
      <c r="I657" s="233"/>
      <c r="J657" s="234">
        <f>ROUND(I657*H657,2)</f>
        <v>0</v>
      </c>
      <c r="K657" s="230" t="s">
        <v>200</v>
      </c>
      <c r="L657" s="45"/>
      <c r="M657" s="235" t="s">
        <v>1</v>
      </c>
      <c r="N657" s="236" t="s">
        <v>40</v>
      </c>
      <c r="O657" s="92"/>
      <c r="P657" s="237">
        <f>O657*H657</f>
        <v>0</v>
      </c>
      <c r="Q657" s="237">
        <v>0.0015</v>
      </c>
      <c r="R657" s="237">
        <f>Q657*H657</f>
        <v>0.14031000000000002</v>
      </c>
      <c r="S657" s="237">
        <v>0</v>
      </c>
      <c r="T657" s="23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9" t="s">
        <v>301</v>
      </c>
      <c r="AT657" s="239" t="s">
        <v>196</v>
      </c>
      <c r="AU657" s="239" t="s">
        <v>84</v>
      </c>
      <c r="AY657" s="18" t="s">
        <v>193</v>
      </c>
      <c r="BE657" s="240">
        <f>IF(N657="základní",J657,0)</f>
        <v>0</v>
      </c>
      <c r="BF657" s="240">
        <f>IF(N657="snížená",J657,0)</f>
        <v>0</v>
      </c>
      <c r="BG657" s="240">
        <f>IF(N657="zákl. přenesená",J657,0)</f>
        <v>0</v>
      </c>
      <c r="BH657" s="240">
        <f>IF(N657="sníž. přenesená",J657,0)</f>
        <v>0</v>
      </c>
      <c r="BI657" s="240">
        <f>IF(N657="nulová",J657,0)</f>
        <v>0</v>
      </c>
      <c r="BJ657" s="18" t="s">
        <v>82</v>
      </c>
      <c r="BK657" s="240">
        <f>ROUND(I657*H657,2)</f>
        <v>0</v>
      </c>
      <c r="BL657" s="18" t="s">
        <v>301</v>
      </c>
      <c r="BM657" s="239" t="s">
        <v>1048</v>
      </c>
    </row>
    <row r="658" s="2" customFormat="1">
      <c r="A658" s="39"/>
      <c r="B658" s="40"/>
      <c r="C658" s="41"/>
      <c r="D658" s="241" t="s">
        <v>203</v>
      </c>
      <c r="E658" s="41"/>
      <c r="F658" s="242" t="s">
        <v>1049</v>
      </c>
      <c r="G658" s="41"/>
      <c r="H658" s="41"/>
      <c r="I658" s="243"/>
      <c r="J658" s="41"/>
      <c r="K658" s="41"/>
      <c r="L658" s="45"/>
      <c r="M658" s="244"/>
      <c r="N658" s="245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203</v>
      </c>
      <c r="AU658" s="18" t="s">
        <v>84</v>
      </c>
    </row>
    <row r="659" s="2" customFormat="1">
      <c r="A659" s="39"/>
      <c r="B659" s="40"/>
      <c r="C659" s="41"/>
      <c r="D659" s="246" t="s">
        <v>205</v>
      </c>
      <c r="E659" s="41"/>
      <c r="F659" s="247" t="s">
        <v>1050</v>
      </c>
      <c r="G659" s="41"/>
      <c r="H659" s="41"/>
      <c r="I659" s="243"/>
      <c r="J659" s="41"/>
      <c r="K659" s="41"/>
      <c r="L659" s="45"/>
      <c r="M659" s="244"/>
      <c r="N659" s="245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205</v>
      </c>
      <c r="AU659" s="18" t="s">
        <v>84</v>
      </c>
    </row>
    <row r="660" s="13" customFormat="1">
      <c r="A660" s="13"/>
      <c r="B660" s="248"/>
      <c r="C660" s="249"/>
      <c r="D660" s="241" t="s">
        <v>207</v>
      </c>
      <c r="E660" s="250" t="s">
        <v>1</v>
      </c>
      <c r="F660" s="251" t="s">
        <v>107</v>
      </c>
      <c r="G660" s="249"/>
      <c r="H660" s="252">
        <v>11.4</v>
      </c>
      <c r="I660" s="253"/>
      <c r="J660" s="249"/>
      <c r="K660" s="249"/>
      <c r="L660" s="254"/>
      <c r="M660" s="255"/>
      <c r="N660" s="256"/>
      <c r="O660" s="256"/>
      <c r="P660" s="256"/>
      <c r="Q660" s="256"/>
      <c r="R660" s="256"/>
      <c r="S660" s="256"/>
      <c r="T660" s="25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8" t="s">
        <v>207</v>
      </c>
      <c r="AU660" s="258" t="s">
        <v>84</v>
      </c>
      <c r="AV660" s="13" t="s">
        <v>84</v>
      </c>
      <c r="AW660" s="13" t="s">
        <v>31</v>
      </c>
      <c r="AX660" s="13" t="s">
        <v>75</v>
      </c>
      <c r="AY660" s="258" t="s">
        <v>193</v>
      </c>
    </row>
    <row r="661" s="13" customFormat="1">
      <c r="A661" s="13"/>
      <c r="B661" s="248"/>
      <c r="C661" s="249"/>
      <c r="D661" s="241" t="s">
        <v>207</v>
      </c>
      <c r="E661" s="250" t="s">
        <v>1</v>
      </c>
      <c r="F661" s="251" t="s">
        <v>1051</v>
      </c>
      <c r="G661" s="249"/>
      <c r="H661" s="252">
        <v>12.960000000000001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8" t="s">
        <v>207</v>
      </c>
      <c r="AU661" s="258" t="s">
        <v>84</v>
      </c>
      <c r="AV661" s="13" t="s">
        <v>84</v>
      </c>
      <c r="AW661" s="13" t="s">
        <v>31</v>
      </c>
      <c r="AX661" s="13" t="s">
        <v>75</v>
      </c>
      <c r="AY661" s="258" t="s">
        <v>193</v>
      </c>
    </row>
    <row r="662" s="13" customFormat="1">
      <c r="A662" s="13"/>
      <c r="B662" s="248"/>
      <c r="C662" s="249"/>
      <c r="D662" s="241" t="s">
        <v>207</v>
      </c>
      <c r="E662" s="250" t="s">
        <v>1</v>
      </c>
      <c r="F662" s="251" t="s">
        <v>1052</v>
      </c>
      <c r="G662" s="249"/>
      <c r="H662" s="252">
        <v>69.180000000000007</v>
      </c>
      <c r="I662" s="253"/>
      <c r="J662" s="249"/>
      <c r="K662" s="249"/>
      <c r="L662" s="254"/>
      <c r="M662" s="255"/>
      <c r="N662" s="256"/>
      <c r="O662" s="256"/>
      <c r="P662" s="256"/>
      <c r="Q662" s="256"/>
      <c r="R662" s="256"/>
      <c r="S662" s="256"/>
      <c r="T662" s="25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8" t="s">
        <v>207</v>
      </c>
      <c r="AU662" s="258" t="s">
        <v>84</v>
      </c>
      <c r="AV662" s="13" t="s">
        <v>84</v>
      </c>
      <c r="AW662" s="13" t="s">
        <v>31</v>
      </c>
      <c r="AX662" s="13" t="s">
        <v>75</v>
      </c>
      <c r="AY662" s="258" t="s">
        <v>193</v>
      </c>
    </row>
    <row r="663" s="14" customFormat="1">
      <c r="A663" s="14"/>
      <c r="B663" s="259"/>
      <c r="C663" s="260"/>
      <c r="D663" s="241" t="s">
        <v>207</v>
      </c>
      <c r="E663" s="261" t="s">
        <v>1</v>
      </c>
      <c r="F663" s="262" t="s">
        <v>216</v>
      </c>
      <c r="G663" s="260"/>
      <c r="H663" s="263">
        <v>93.540000000000006</v>
      </c>
      <c r="I663" s="264"/>
      <c r="J663" s="260"/>
      <c r="K663" s="260"/>
      <c r="L663" s="265"/>
      <c r="M663" s="266"/>
      <c r="N663" s="267"/>
      <c r="O663" s="267"/>
      <c r="P663" s="267"/>
      <c r="Q663" s="267"/>
      <c r="R663" s="267"/>
      <c r="S663" s="267"/>
      <c r="T663" s="26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9" t="s">
        <v>207</v>
      </c>
      <c r="AU663" s="269" t="s">
        <v>84</v>
      </c>
      <c r="AV663" s="14" t="s">
        <v>201</v>
      </c>
      <c r="AW663" s="14" t="s">
        <v>31</v>
      </c>
      <c r="AX663" s="14" t="s">
        <v>82</v>
      </c>
      <c r="AY663" s="269" t="s">
        <v>193</v>
      </c>
    </row>
    <row r="664" s="2" customFormat="1" ht="14.4" customHeight="1">
      <c r="A664" s="39"/>
      <c r="B664" s="40"/>
      <c r="C664" s="228" t="s">
        <v>1053</v>
      </c>
      <c r="D664" s="228" t="s">
        <v>196</v>
      </c>
      <c r="E664" s="229" t="s">
        <v>1054</v>
      </c>
      <c r="F664" s="230" t="s">
        <v>1055</v>
      </c>
      <c r="G664" s="231" t="s">
        <v>260</v>
      </c>
      <c r="H664" s="232">
        <v>27.399999999999999</v>
      </c>
      <c r="I664" s="233"/>
      <c r="J664" s="234">
        <f>ROUND(I664*H664,2)</f>
        <v>0</v>
      </c>
      <c r="K664" s="230" t="s">
        <v>200</v>
      </c>
      <c r="L664" s="45"/>
      <c r="M664" s="235" t="s">
        <v>1</v>
      </c>
      <c r="N664" s="236" t="s">
        <v>40</v>
      </c>
      <c r="O664" s="92"/>
      <c r="P664" s="237">
        <f>O664*H664</f>
        <v>0</v>
      </c>
      <c r="Q664" s="237">
        <v>0.00032000000000000003</v>
      </c>
      <c r="R664" s="237">
        <f>Q664*H664</f>
        <v>0.0087679999999999998</v>
      </c>
      <c r="S664" s="237">
        <v>0</v>
      </c>
      <c r="T664" s="238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9" t="s">
        <v>301</v>
      </c>
      <c r="AT664" s="239" t="s">
        <v>196</v>
      </c>
      <c r="AU664" s="239" t="s">
        <v>84</v>
      </c>
      <c r="AY664" s="18" t="s">
        <v>193</v>
      </c>
      <c r="BE664" s="240">
        <f>IF(N664="základní",J664,0)</f>
        <v>0</v>
      </c>
      <c r="BF664" s="240">
        <f>IF(N664="snížená",J664,0)</f>
        <v>0</v>
      </c>
      <c r="BG664" s="240">
        <f>IF(N664="zákl. přenesená",J664,0)</f>
        <v>0</v>
      </c>
      <c r="BH664" s="240">
        <f>IF(N664="sníž. přenesená",J664,0)</f>
        <v>0</v>
      </c>
      <c r="BI664" s="240">
        <f>IF(N664="nulová",J664,0)</f>
        <v>0</v>
      </c>
      <c r="BJ664" s="18" t="s">
        <v>82</v>
      </c>
      <c r="BK664" s="240">
        <f>ROUND(I664*H664,2)</f>
        <v>0</v>
      </c>
      <c r="BL664" s="18" t="s">
        <v>301</v>
      </c>
      <c r="BM664" s="239" t="s">
        <v>1056</v>
      </c>
    </row>
    <row r="665" s="2" customFormat="1">
      <c r="A665" s="39"/>
      <c r="B665" s="40"/>
      <c r="C665" s="41"/>
      <c r="D665" s="241" t="s">
        <v>203</v>
      </c>
      <c r="E665" s="41"/>
      <c r="F665" s="242" t="s">
        <v>1057</v>
      </c>
      <c r="G665" s="41"/>
      <c r="H665" s="41"/>
      <c r="I665" s="243"/>
      <c r="J665" s="41"/>
      <c r="K665" s="41"/>
      <c r="L665" s="45"/>
      <c r="M665" s="244"/>
      <c r="N665" s="245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203</v>
      </c>
      <c r="AU665" s="18" t="s">
        <v>84</v>
      </c>
    </row>
    <row r="666" s="2" customFormat="1">
      <c r="A666" s="39"/>
      <c r="B666" s="40"/>
      <c r="C666" s="41"/>
      <c r="D666" s="246" t="s">
        <v>205</v>
      </c>
      <c r="E666" s="41"/>
      <c r="F666" s="247" t="s">
        <v>1058</v>
      </c>
      <c r="G666" s="41"/>
      <c r="H666" s="41"/>
      <c r="I666" s="243"/>
      <c r="J666" s="41"/>
      <c r="K666" s="41"/>
      <c r="L666" s="45"/>
      <c r="M666" s="244"/>
      <c r="N666" s="245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205</v>
      </c>
      <c r="AU666" s="18" t="s">
        <v>84</v>
      </c>
    </row>
    <row r="667" s="13" customFormat="1">
      <c r="A667" s="13"/>
      <c r="B667" s="248"/>
      <c r="C667" s="249"/>
      <c r="D667" s="241" t="s">
        <v>207</v>
      </c>
      <c r="E667" s="250" t="s">
        <v>1</v>
      </c>
      <c r="F667" s="251" t="s">
        <v>1059</v>
      </c>
      <c r="G667" s="249"/>
      <c r="H667" s="252">
        <v>18.399999999999999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8" t="s">
        <v>207</v>
      </c>
      <c r="AU667" s="258" t="s">
        <v>84</v>
      </c>
      <c r="AV667" s="13" t="s">
        <v>84</v>
      </c>
      <c r="AW667" s="13" t="s">
        <v>31</v>
      </c>
      <c r="AX667" s="13" t="s">
        <v>75</v>
      </c>
      <c r="AY667" s="258" t="s">
        <v>193</v>
      </c>
    </row>
    <row r="668" s="13" customFormat="1">
      <c r="A668" s="13"/>
      <c r="B668" s="248"/>
      <c r="C668" s="249"/>
      <c r="D668" s="241" t="s">
        <v>207</v>
      </c>
      <c r="E668" s="250" t="s">
        <v>1</v>
      </c>
      <c r="F668" s="251" t="s">
        <v>1060</v>
      </c>
      <c r="G668" s="249"/>
      <c r="H668" s="252">
        <v>9</v>
      </c>
      <c r="I668" s="253"/>
      <c r="J668" s="249"/>
      <c r="K668" s="249"/>
      <c r="L668" s="254"/>
      <c r="M668" s="255"/>
      <c r="N668" s="256"/>
      <c r="O668" s="256"/>
      <c r="P668" s="256"/>
      <c r="Q668" s="256"/>
      <c r="R668" s="256"/>
      <c r="S668" s="256"/>
      <c r="T668" s="25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8" t="s">
        <v>207</v>
      </c>
      <c r="AU668" s="258" t="s">
        <v>84</v>
      </c>
      <c r="AV668" s="13" t="s">
        <v>84</v>
      </c>
      <c r="AW668" s="13" t="s">
        <v>31</v>
      </c>
      <c r="AX668" s="13" t="s">
        <v>75</v>
      </c>
      <c r="AY668" s="258" t="s">
        <v>193</v>
      </c>
    </row>
    <row r="669" s="14" customFormat="1">
      <c r="A669" s="14"/>
      <c r="B669" s="259"/>
      <c r="C669" s="260"/>
      <c r="D669" s="241" t="s">
        <v>207</v>
      </c>
      <c r="E669" s="261" t="s">
        <v>1</v>
      </c>
      <c r="F669" s="262" t="s">
        <v>216</v>
      </c>
      <c r="G669" s="260"/>
      <c r="H669" s="263">
        <v>27.399999999999999</v>
      </c>
      <c r="I669" s="264"/>
      <c r="J669" s="260"/>
      <c r="K669" s="260"/>
      <c r="L669" s="265"/>
      <c r="M669" s="266"/>
      <c r="N669" s="267"/>
      <c r="O669" s="267"/>
      <c r="P669" s="267"/>
      <c r="Q669" s="267"/>
      <c r="R669" s="267"/>
      <c r="S669" s="267"/>
      <c r="T669" s="26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9" t="s">
        <v>207</v>
      </c>
      <c r="AU669" s="269" t="s">
        <v>84</v>
      </c>
      <c r="AV669" s="14" t="s">
        <v>201</v>
      </c>
      <c r="AW669" s="14" t="s">
        <v>31</v>
      </c>
      <c r="AX669" s="14" t="s">
        <v>82</v>
      </c>
      <c r="AY669" s="269" t="s">
        <v>193</v>
      </c>
    </row>
    <row r="670" s="2" customFormat="1" ht="22.2" customHeight="1">
      <c r="A670" s="39"/>
      <c r="B670" s="40"/>
      <c r="C670" s="228" t="s">
        <v>1061</v>
      </c>
      <c r="D670" s="228" t="s">
        <v>196</v>
      </c>
      <c r="E670" s="229" t="s">
        <v>1062</v>
      </c>
      <c r="F670" s="230" t="s">
        <v>1063</v>
      </c>
      <c r="G670" s="231" t="s">
        <v>407</v>
      </c>
      <c r="H670" s="232">
        <v>0.59899999999999998</v>
      </c>
      <c r="I670" s="233"/>
      <c r="J670" s="234">
        <f>ROUND(I670*H670,2)</f>
        <v>0</v>
      </c>
      <c r="K670" s="230" t="s">
        <v>200</v>
      </c>
      <c r="L670" s="45"/>
      <c r="M670" s="235" t="s">
        <v>1</v>
      </c>
      <c r="N670" s="236" t="s">
        <v>40</v>
      </c>
      <c r="O670" s="92"/>
      <c r="P670" s="237">
        <f>O670*H670</f>
        <v>0</v>
      </c>
      <c r="Q670" s="237">
        <v>0</v>
      </c>
      <c r="R670" s="237">
        <f>Q670*H670</f>
        <v>0</v>
      </c>
      <c r="S670" s="237">
        <v>0</v>
      </c>
      <c r="T670" s="238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9" t="s">
        <v>301</v>
      </c>
      <c r="AT670" s="239" t="s">
        <v>196</v>
      </c>
      <c r="AU670" s="239" t="s">
        <v>84</v>
      </c>
      <c r="AY670" s="18" t="s">
        <v>193</v>
      </c>
      <c r="BE670" s="240">
        <f>IF(N670="základní",J670,0)</f>
        <v>0</v>
      </c>
      <c r="BF670" s="240">
        <f>IF(N670="snížená",J670,0)</f>
        <v>0</v>
      </c>
      <c r="BG670" s="240">
        <f>IF(N670="zákl. přenesená",J670,0)</f>
        <v>0</v>
      </c>
      <c r="BH670" s="240">
        <f>IF(N670="sníž. přenesená",J670,0)</f>
        <v>0</v>
      </c>
      <c r="BI670" s="240">
        <f>IF(N670="nulová",J670,0)</f>
        <v>0</v>
      </c>
      <c r="BJ670" s="18" t="s">
        <v>82</v>
      </c>
      <c r="BK670" s="240">
        <f>ROUND(I670*H670,2)</f>
        <v>0</v>
      </c>
      <c r="BL670" s="18" t="s">
        <v>301</v>
      </c>
      <c r="BM670" s="239" t="s">
        <v>1064</v>
      </c>
    </row>
    <row r="671" s="2" customFormat="1">
      <c r="A671" s="39"/>
      <c r="B671" s="40"/>
      <c r="C671" s="41"/>
      <c r="D671" s="241" t="s">
        <v>203</v>
      </c>
      <c r="E671" s="41"/>
      <c r="F671" s="242" t="s">
        <v>1065</v>
      </c>
      <c r="G671" s="41"/>
      <c r="H671" s="41"/>
      <c r="I671" s="243"/>
      <c r="J671" s="41"/>
      <c r="K671" s="41"/>
      <c r="L671" s="45"/>
      <c r="M671" s="244"/>
      <c r="N671" s="245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203</v>
      </c>
      <c r="AU671" s="18" t="s">
        <v>84</v>
      </c>
    </row>
    <row r="672" s="2" customFormat="1">
      <c r="A672" s="39"/>
      <c r="B672" s="40"/>
      <c r="C672" s="41"/>
      <c r="D672" s="246" t="s">
        <v>205</v>
      </c>
      <c r="E672" s="41"/>
      <c r="F672" s="247" t="s">
        <v>1066</v>
      </c>
      <c r="G672" s="41"/>
      <c r="H672" s="41"/>
      <c r="I672" s="243"/>
      <c r="J672" s="41"/>
      <c r="K672" s="41"/>
      <c r="L672" s="45"/>
      <c r="M672" s="244"/>
      <c r="N672" s="245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205</v>
      </c>
      <c r="AU672" s="18" t="s">
        <v>84</v>
      </c>
    </row>
    <row r="673" s="12" customFormat="1" ht="22.8" customHeight="1">
      <c r="A673" s="12"/>
      <c r="B673" s="212"/>
      <c r="C673" s="213"/>
      <c r="D673" s="214" t="s">
        <v>74</v>
      </c>
      <c r="E673" s="226" t="s">
        <v>1067</v>
      </c>
      <c r="F673" s="226" t="s">
        <v>1068</v>
      </c>
      <c r="G673" s="213"/>
      <c r="H673" s="213"/>
      <c r="I673" s="216"/>
      <c r="J673" s="227">
        <f>BK673</f>
        <v>0</v>
      </c>
      <c r="K673" s="213"/>
      <c r="L673" s="218"/>
      <c r="M673" s="219"/>
      <c r="N673" s="220"/>
      <c r="O673" s="220"/>
      <c r="P673" s="221">
        <f>SUM(P674:P732)</f>
        <v>0</v>
      </c>
      <c r="Q673" s="220"/>
      <c r="R673" s="221">
        <f>SUM(R674:R732)</f>
        <v>3.9204558599999997</v>
      </c>
      <c r="S673" s="220"/>
      <c r="T673" s="222">
        <f>SUM(T674:T732)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23" t="s">
        <v>84</v>
      </c>
      <c r="AT673" s="224" t="s">
        <v>74</v>
      </c>
      <c r="AU673" s="224" t="s">
        <v>82</v>
      </c>
      <c r="AY673" s="223" t="s">
        <v>193</v>
      </c>
      <c r="BK673" s="225">
        <f>SUM(BK674:BK732)</f>
        <v>0</v>
      </c>
    </row>
    <row r="674" s="2" customFormat="1" ht="22.2" customHeight="1">
      <c r="A674" s="39"/>
      <c r="B674" s="40"/>
      <c r="C674" s="228" t="s">
        <v>1069</v>
      </c>
      <c r="D674" s="228" t="s">
        <v>196</v>
      </c>
      <c r="E674" s="229" t="s">
        <v>1070</v>
      </c>
      <c r="F674" s="230" t="s">
        <v>1071</v>
      </c>
      <c r="G674" s="231" t="s">
        <v>199</v>
      </c>
      <c r="H674" s="232">
        <v>494.12</v>
      </c>
      <c r="I674" s="233"/>
      <c r="J674" s="234">
        <f>ROUND(I674*H674,2)</f>
        <v>0</v>
      </c>
      <c r="K674" s="230" t="s">
        <v>200</v>
      </c>
      <c r="L674" s="45"/>
      <c r="M674" s="235" t="s">
        <v>1</v>
      </c>
      <c r="N674" s="236" t="s">
        <v>40</v>
      </c>
      <c r="O674" s="92"/>
      <c r="P674" s="237">
        <f>O674*H674</f>
        <v>0</v>
      </c>
      <c r="Q674" s="237">
        <v>3.0000000000000001E-05</v>
      </c>
      <c r="R674" s="237">
        <f>Q674*H674</f>
        <v>0.014823600000000001</v>
      </c>
      <c r="S674" s="237">
        <v>0</v>
      </c>
      <c r="T674" s="238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9" t="s">
        <v>301</v>
      </c>
      <c r="AT674" s="239" t="s">
        <v>196</v>
      </c>
      <c r="AU674" s="239" t="s">
        <v>84</v>
      </c>
      <c r="AY674" s="18" t="s">
        <v>193</v>
      </c>
      <c r="BE674" s="240">
        <f>IF(N674="základní",J674,0)</f>
        <v>0</v>
      </c>
      <c r="BF674" s="240">
        <f>IF(N674="snížená",J674,0)</f>
        <v>0</v>
      </c>
      <c r="BG674" s="240">
        <f>IF(N674="zákl. přenesená",J674,0)</f>
        <v>0</v>
      </c>
      <c r="BH674" s="240">
        <f>IF(N674="sníž. přenesená",J674,0)</f>
        <v>0</v>
      </c>
      <c r="BI674" s="240">
        <f>IF(N674="nulová",J674,0)</f>
        <v>0</v>
      </c>
      <c r="BJ674" s="18" t="s">
        <v>82</v>
      </c>
      <c r="BK674" s="240">
        <f>ROUND(I674*H674,2)</f>
        <v>0</v>
      </c>
      <c r="BL674" s="18" t="s">
        <v>301</v>
      </c>
      <c r="BM674" s="239" t="s">
        <v>1072</v>
      </c>
    </row>
    <row r="675" s="2" customFormat="1">
      <c r="A675" s="39"/>
      <c r="B675" s="40"/>
      <c r="C675" s="41"/>
      <c r="D675" s="241" t="s">
        <v>203</v>
      </c>
      <c r="E675" s="41"/>
      <c r="F675" s="242" t="s">
        <v>1073</v>
      </c>
      <c r="G675" s="41"/>
      <c r="H675" s="41"/>
      <c r="I675" s="243"/>
      <c r="J675" s="41"/>
      <c r="K675" s="41"/>
      <c r="L675" s="45"/>
      <c r="M675" s="244"/>
      <c r="N675" s="245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203</v>
      </c>
      <c r="AU675" s="18" t="s">
        <v>84</v>
      </c>
    </row>
    <row r="676" s="2" customFormat="1">
      <c r="A676" s="39"/>
      <c r="B676" s="40"/>
      <c r="C676" s="41"/>
      <c r="D676" s="246" t="s">
        <v>205</v>
      </c>
      <c r="E676" s="41"/>
      <c r="F676" s="247" t="s">
        <v>1074</v>
      </c>
      <c r="G676" s="41"/>
      <c r="H676" s="41"/>
      <c r="I676" s="243"/>
      <c r="J676" s="41"/>
      <c r="K676" s="41"/>
      <c r="L676" s="45"/>
      <c r="M676" s="244"/>
      <c r="N676" s="245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205</v>
      </c>
      <c r="AU676" s="18" t="s">
        <v>84</v>
      </c>
    </row>
    <row r="677" s="13" customFormat="1">
      <c r="A677" s="13"/>
      <c r="B677" s="248"/>
      <c r="C677" s="249"/>
      <c r="D677" s="241" t="s">
        <v>207</v>
      </c>
      <c r="E677" s="250" t="s">
        <v>1</v>
      </c>
      <c r="F677" s="251" t="s">
        <v>148</v>
      </c>
      <c r="G677" s="249"/>
      <c r="H677" s="252">
        <v>494.12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8" t="s">
        <v>207</v>
      </c>
      <c r="AU677" s="258" t="s">
        <v>84</v>
      </c>
      <c r="AV677" s="13" t="s">
        <v>84</v>
      </c>
      <c r="AW677" s="13" t="s">
        <v>31</v>
      </c>
      <c r="AX677" s="13" t="s">
        <v>82</v>
      </c>
      <c r="AY677" s="258" t="s">
        <v>193</v>
      </c>
    </row>
    <row r="678" s="2" customFormat="1" ht="30" customHeight="1">
      <c r="A678" s="39"/>
      <c r="B678" s="40"/>
      <c r="C678" s="228" t="s">
        <v>1075</v>
      </c>
      <c r="D678" s="228" t="s">
        <v>196</v>
      </c>
      <c r="E678" s="229" t="s">
        <v>1076</v>
      </c>
      <c r="F678" s="230" t="s">
        <v>1077</v>
      </c>
      <c r="G678" s="231" t="s">
        <v>199</v>
      </c>
      <c r="H678" s="232">
        <v>494.12</v>
      </c>
      <c r="I678" s="233"/>
      <c r="J678" s="234">
        <f>ROUND(I678*H678,2)</f>
        <v>0</v>
      </c>
      <c r="K678" s="230" t="s">
        <v>200</v>
      </c>
      <c r="L678" s="45"/>
      <c r="M678" s="235" t="s">
        <v>1</v>
      </c>
      <c r="N678" s="236" t="s">
        <v>40</v>
      </c>
      <c r="O678" s="92"/>
      <c r="P678" s="237">
        <f>O678*H678</f>
        <v>0</v>
      </c>
      <c r="Q678" s="237">
        <v>0.0044999999999999997</v>
      </c>
      <c r="R678" s="237">
        <f>Q678*H678</f>
        <v>2.2235399999999998</v>
      </c>
      <c r="S678" s="237">
        <v>0</v>
      </c>
      <c r="T678" s="238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9" t="s">
        <v>301</v>
      </c>
      <c r="AT678" s="239" t="s">
        <v>196</v>
      </c>
      <c r="AU678" s="239" t="s">
        <v>84</v>
      </c>
      <c r="AY678" s="18" t="s">
        <v>193</v>
      </c>
      <c r="BE678" s="240">
        <f>IF(N678="základní",J678,0)</f>
        <v>0</v>
      </c>
      <c r="BF678" s="240">
        <f>IF(N678="snížená",J678,0)</f>
        <v>0</v>
      </c>
      <c r="BG678" s="240">
        <f>IF(N678="zákl. přenesená",J678,0)</f>
        <v>0</v>
      </c>
      <c r="BH678" s="240">
        <f>IF(N678="sníž. přenesená",J678,0)</f>
        <v>0</v>
      </c>
      <c r="BI678" s="240">
        <f>IF(N678="nulová",J678,0)</f>
        <v>0</v>
      </c>
      <c r="BJ678" s="18" t="s">
        <v>82</v>
      </c>
      <c r="BK678" s="240">
        <f>ROUND(I678*H678,2)</f>
        <v>0</v>
      </c>
      <c r="BL678" s="18" t="s">
        <v>301</v>
      </c>
      <c r="BM678" s="239" t="s">
        <v>1078</v>
      </c>
    </row>
    <row r="679" s="2" customFormat="1">
      <c r="A679" s="39"/>
      <c r="B679" s="40"/>
      <c r="C679" s="41"/>
      <c r="D679" s="241" t="s">
        <v>203</v>
      </c>
      <c r="E679" s="41"/>
      <c r="F679" s="242" t="s">
        <v>1079</v>
      </c>
      <c r="G679" s="41"/>
      <c r="H679" s="41"/>
      <c r="I679" s="243"/>
      <c r="J679" s="41"/>
      <c r="K679" s="41"/>
      <c r="L679" s="45"/>
      <c r="M679" s="244"/>
      <c r="N679" s="245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203</v>
      </c>
      <c r="AU679" s="18" t="s">
        <v>84</v>
      </c>
    </row>
    <row r="680" s="2" customFormat="1">
      <c r="A680" s="39"/>
      <c r="B680" s="40"/>
      <c r="C680" s="41"/>
      <c r="D680" s="246" t="s">
        <v>205</v>
      </c>
      <c r="E680" s="41"/>
      <c r="F680" s="247" t="s">
        <v>1080</v>
      </c>
      <c r="G680" s="41"/>
      <c r="H680" s="41"/>
      <c r="I680" s="243"/>
      <c r="J680" s="41"/>
      <c r="K680" s="41"/>
      <c r="L680" s="45"/>
      <c r="M680" s="244"/>
      <c r="N680" s="245"/>
      <c r="O680" s="92"/>
      <c r="P680" s="92"/>
      <c r="Q680" s="92"/>
      <c r="R680" s="92"/>
      <c r="S680" s="92"/>
      <c r="T680" s="93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205</v>
      </c>
      <c r="AU680" s="18" t="s">
        <v>84</v>
      </c>
    </row>
    <row r="681" s="2" customFormat="1">
      <c r="A681" s="39"/>
      <c r="B681" s="40"/>
      <c r="C681" s="41"/>
      <c r="D681" s="241" t="s">
        <v>305</v>
      </c>
      <c r="E681" s="41"/>
      <c r="F681" s="280" t="s">
        <v>1081</v>
      </c>
      <c r="G681" s="41"/>
      <c r="H681" s="41"/>
      <c r="I681" s="243"/>
      <c r="J681" s="41"/>
      <c r="K681" s="41"/>
      <c r="L681" s="45"/>
      <c r="M681" s="244"/>
      <c r="N681" s="245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305</v>
      </c>
      <c r="AU681" s="18" t="s">
        <v>84</v>
      </c>
    </row>
    <row r="682" s="13" customFormat="1">
      <c r="A682" s="13"/>
      <c r="B682" s="248"/>
      <c r="C682" s="249"/>
      <c r="D682" s="241" t="s">
        <v>207</v>
      </c>
      <c r="E682" s="250" t="s">
        <v>1</v>
      </c>
      <c r="F682" s="251" t="s">
        <v>148</v>
      </c>
      <c r="G682" s="249"/>
      <c r="H682" s="252">
        <v>494.12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8" t="s">
        <v>207</v>
      </c>
      <c r="AU682" s="258" t="s">
        <v>84</v>
      </c>
      <c r="AV682" s="13" t="s">
        <v>84</v>
      </c>
      <c r="AW682" s="13" t="s">
        <v>31</v>
      </c>
      <c r="AX682" s="13" t="s">
        <v>82</v>
      </c>
      <c r="AY682" s="258" t="s">
        <v>193</v>
      </c>
    </row>
    <row r="683" s="2" customFormat="1" ht="14.4" customHeight="1">
      <c r="A683" s="39"/>
      <c r="B683" s="40"/>
      <c r="C683" s="228" t="s">
        <v>1082</v>
      </c>
      <c r="D683" s="228" t="s">
        <v>196</v>
      </c>
      <c r="E683" s="229" t="s">
        <v>1083</v>
      </c>
      <c r="F683" s="230" t="s">
        <v>1084</v>
      </c>
      <c r="G683" s="231" t="s">
        <v>199</v>
      </c>
      <c r="H683" s="232">
        <v>494.12</v>
      </c>
      <c r="I683" s="233"/>
      <c r="J683" s="234">
        <f>ROUND(I683*H683,2)</f>
        <v>0</v>
      </c>
      <c r="K683" s="230" t="s">
        <v>200</v>
      </c>
      <c r="L683" s="45"/>
      <c r="M683" s="235" t="s">
        <v>1</v>
      </c>
      <c r="N683" s="236" t="s">
        <v>40</v>
      </c>
      <c r="O683" s="92"/>
      <c r="P683" s="237">
        <f>O683*H683</f>
        <v>0</v>
      </c>
      <c r="Q683" s="237">
        <v>0.00029999999999999997</v>
      </c>
      <c r="R683" s="237">
        <f>Q683*H683</f>
        <v>0.14823599999999998</v>
      </c>
      <c r="S683" s="237">
        <v>0</v>
      </c>
      <c r="T683" s="238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9" t="s">
        <v>301</v>
      </c>
      <c r="AT683" s="239" t="s">
        <v>196</v>
      </c>
      <c r="AU683" s="239" t="s">
        <v>84</v>
      </c>
      <c r="AY683" s="18" t="s">
        <v>193</v>
      </c>
      <c r="BE683" s="240">
        <f>IF(N683="základní",J683,0)</f>
        <v>0</v>
      </c>
      <c r="BF683" s="240">
        <f>IF(N683="snížená",J683,0)</f>
        <v>0</v>
      </c>
      <c r="BG683" s="240">
        <f>IF(N683="zákl. přenesená",J683,0)</f>
        <v>0</v>
      </c>
      <c r="BH683" s="240">
        <f>IF(N683="sníž. přenesená",J683,0)</f>
        <v>0</v>
      </c>
      <c r="BI683" s="240">
        <f>IF(N683="nulová",J683,0)</f>
        <v>0</v>
      </c>
      <c r="BJ683" s="18" t="s">
        <v>82</v>
      </c>
      <c r="BK683" s="240">
        <f>ROUND(I683*H683,2)</f>
        <v>0</v>
      </c>
      <c r="BL683" s="18" t="s">
        <v>301</v>
      </c>
      <c r="BM683" s="239" t="s">
        <v>1085</v>
      </c>
    </row>
    <row r="684" s="2" customFormat="1">
      <c r="A684" s="39"/>
      <c r="B684" s="40"/>
      <c r="C684" s="41"/>
      <c r="D684" s="241" t="s">
        <v>203</v>
      </c>
      <c r="E684" s="41"/>
      <c r="F684" s="242" t="s">
        <v>1086</v>
      </c>
      <c r="G684" s="41"/>
      <c r="H684" s="41"/>
      <c r="I684" s="243"/>
      <c r="J684" s="41"/>
      <c r="K684" s="41"/>
      <c r="L684" s="45"/>
      <c r="M684" s="244"/>
      <c r="N684" s="245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203</v>
      </c>
      <c r="AU684" s="18" t="s">
        <v>84</v>
      </c>
    </row>
    <row r="685" s="2" customFormat="1">
      <c r="A685" s="39"/>
      <c r="B685" s="40"/>
      <c r="C685" s="41"/>
      <c r="D685" s="246" t="s">
        <v>205</v>
      </c>
      <c r="E685" s="41"/>
      <c r="F685" s="247" t="s">
        <v>1087</v>
      </c>
      <c r="G685" s="41"/>
      <c r="H685" s="41"/>
      <c r="I685" s="243"/>
      <c r="J685" s="41"/>
      <c r="K685" s="41"/>
      <c r="L685" s="45"/>
      <c r="M685" s="244"/>
      <c r="N685" s="245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205</v>
      </c>
      <c r="AU685" s="18" t="s">
        <v>84</v>
      </c>
    </row>
    <row r="686" s="2" customFormat="1">
      <c r="A686" s="39"/>
      <c r="B686" s="40"/>
      <c r="C686" s="41"/>
      <c r="D686" s="241" t="s">
        <v>305</v>
      </c>
      <c r="E686" s="41"/>
      <c r="F686" s="280" t="s">
        <v>1088</v>
      </c>
      <c r="G686" s="41"/>
      <c r="H686" s="41"/>
      <c r="I686" s="243"/>
      <c r="J686" s="41"/>
      <c r="K686" s="41"/>
      <c r="L686" s="45"/>
      <c r="M686" s="244"/>
      <c r="N686" s="245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305</v>
      </c>
      <c r="AU686" s="18" t="s">
        <v>84</v>
      </c>
    </row>
    <row r="687" s="13" customFormat="1">
      <c r="A687" s="13"/>
      <c r="B687" s="248"/>
      <c r="C687" s="249"/>
      <c r="D687" s="241" t="s">
        <v>207</v>
      </c>
      <c r="E687" s="250" t="s">
        <v>1</v>
      </c>
      <c r="F687" s="251" t="s">
        <v>1089</v>
      </c>
      <c r="G687" s="249"/>
      <c r="H687" s="252">
        <v>74.400000000000006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8" t="s">
        <v>207</v>
      </c>
      <c r="AU687" s="258" t="s">
        <v>84</v>
      </c>
      <c r="AV687" s="13" t="s">
        <v>84</v>
      </c>
      <c r="AW687" s="13" t="s">
        <v>31</v>
      </c>
      <c r="AX687" s="13" t="s">
        <v>75</v>
      </c>
      <c r="AY687" s="258" t="s">
        <v>193</v>
      </c>
    </row>
    <row r="688" s="13" customFormat="1">
      <c r="A688" s="13"/>
      <c r="B688" s="248"/>
      <c r="C688" s="249"/>
      <c r="D688" s="241" t="s">
        <v>207</v>
      </c>
      <c r="E688" s="250" t="s">
        <v>1</v>
      </c>
      <c r="F688" s="251" t="s">
        <v>1090</v>
      </c>
      <c r="G688" s="249"/>
      <c r="H688" s="252">
        <v>74.400000000000006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8" t="s">
        <v>207</v>
      </c>
      <c r="AU688" s="258" t="s">
        <v>84</v>
      </c>
      <c r="AV688" s="13" t="s">
        <v>84</v>
      </c>
      <c r="AW688" s="13" t="s">
        <v>31</v>
      </c>
      <c r="AX688" s="13" t="s">
        <v>75</v>
      </c>
      <c r="AY688" s="258" t="s">
        <v>193</v>
      </c>
    </row>
    <row r="689" s="13" customFormat="1">
      <c r="A689" s="13"/>
      <c r="B689" s="248"/>
      <c r="C689" s="249"/>
      <c r="D689" s="241" t="s">
        <v>207</v>
      </c>
      <c r="E689" s="250" t="s">
        <v>1</v>
      </c>
      <c r="F689" s="251" t="s">
        <v>1091</v>
      </c>
      <c r="G689" s="249"/>
      <c r="H689" s="252">
        <v>74.400000000000006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8" t="s">
        <v>207</v>
      </c>
      <c r="AU689" s="258" t="s">
        <v>84</v>
      </c>
      <c r="AV689" s="13" t="s">
        <v>84</v>
      </c>
      <c r="AW689" s="13" t="s">
        <v>31</v>
      </c>
      <c r="AX689" s="13" t="s">
        <v>75</v>
      </c>
      <c r="AY689" s="258" t="s">
        <v>193</v>
      </c>
    </row>
    <row r="690" s="13" customFormat="1">
      <c r="A690" s="13"/>
      <c r="B690" s="248"/>
      <c r="C690" s="249"/>
      <c r="D690" s="241" t="s">
        <v>207</v>
      </c>
      <c r="E690" s="250" t="s">
        <v>1</v>
      </c>
      <c r="F690" s="251" t="s">
        <v>1051</v>
      </c>
      <c r="G690" s="249"/>
      <c r="H690" s="252">
        <v>12.960000000000001</v>
      </c>
      <c r="I690" s="253"/>
      <c r="J690" s="249"/>
      <c r="K690" s="249"/>
      <c r="L690" s="254"/>
      <c r="M690" s="255"/>
      <c r="N690" s="256"/>
      <c r="O690" s="256"/>
      <c r="P690" s="256"/>
      <c r="Q690" s="256"/>
      <c r="R690" s="256"/>
      <c r="S690" s="256"/>
      <c r="T690" s="25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8" t="s">
        <v>207</v>
      </c>
      <c r="AU690" s="258" t="s">
        <v>84</v>
      </c>
      <c r="AV690" s="13" t="s">
        <v>84</v>
      </c>
      <c r="AW690" s="13" t="s">
        <v>31</v>
      </c>
      <c r="AX690" s="13" t="s">
        <v>75</v>
      </c>
      <c r="AY690" s="258" t="s">
        <v>193</v>
      </c>
    </row>
    <row r="691" s="13" customFormat="1">
      <c r="A691" s="13"/>
      <c r="B691" s="248"/>
      <c r="C691" s="249"/>
      <c r="D691" s="241" t="s">
        <v>207</v>
      </c>
      <c r="E691" s="250" t="s">
        <v>1</v>
      </c>
      <c r="F691" s="251" t="s">
        <v>1092</v>
      </c>
      <c r="G691" s="249"/>
      <c r="H691" s="252">
        <v>21.120000000000001</v>
      </c>
      <c r="I691" s="253"/>
      <c r="J691" s="249"/>
      <c r="K691" s="249"/>
      <c r="L691" s="254"/>
      <c r="M691" s="255"/>
      <c r="N691" s="256"/>
      <c r="O691" s="256"/>
      <c r="P691" s="256"/>
      <c r="Q691" s="256"/>
      <c r="R691" s="256"/>
      <c r="S691" s="256"/>
      <c r="T691" s="25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8" t="s">
        <v>207</v>
      </c>
      <c r="AU691" s="258" t="s">
        <v>84</v>
      </c>
      <c r="AV691" s="13" t="s">
        <v>84</v>
      </c>
      <c r="AW691" s="13" t="s">
        <v>31</v>
      </c>
      <c r="AX691" s="13" t="s">
        <v>75</v>
      </c>
      <c r="AY691" s="258" t="s">
        <v>193</v>
      </c>
    </row>
    <row r="692" s="13" customFormat="1">
      <c r="A692" s="13"/>
      <c r="B692" s="248"/>
      <c r="C692" s="249"/>
      <c r="D692" s="241" t="s">
        <v>207</v>
      </c>
      <c r="E692" s="250" t="s">
        <v>1</v>
      </c>
      <c r="F692" s="251" t="s">
        <v>1093</v>
      </c>
      <c r="G692" s="249"/>
      <c r="H692" s="252">
        <v>23.48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8" t="s">
        <v>207</v>
      </c>
      <c r="AU692" s="258" t="s">
        <v>84</v>
      </c>
      <c r="AV692" s="13" t="s">
        <v>84</v>
      </c>
      <c r="AW692" s="13" t="s">
        <v>31</v>
      </c>
      <c r="AX692" s="13" t="s">
        <v>75</v>
      </c>
      <c r="AY692" s="258" t="s">
        <v>193</v>
      </c>
    </row>
    <row r="693" s="13" customFormat="1">
      <c r="A693" s="13"/>
      <c r="B693" s="248"/>
      <c r="C693" s="249"/>
      <c r="D693" s="241" t="s">
        <v>207</v>
      </c>
      <c r="E693" s="250" t="s">
        <v>1</v>
      </c>
      <c r="F693" s="251" t="s">
        <v>1052</v>
      </c>
      <c r="G693" s="249"/>
      <c r="H693" s="252">
        <v>69.180000000000007</v>
      </c>
      <c r="I693" s="253"/>
      <c r="J693" s="249"/>
      <c r="K693" s="249"/>
      <c r="L693" s="254"/>
      <c r="M693" s="255"/>
      <c r="N693" s="256"/>
      <c r="O693" s="256"/>
      <c r="P693" s="256"/>
      <c r="Q693" s="256"/>
      <c r="R693" s="256"/>
      <c r="S693" s="256"/>
      <c r="T693" s="25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8" t="s">
        <v>207</v>
      </c>
      <c r="AU693" s="258" t="s">
        <v>84</v>
      </c>
      <c r="AV693" s="13" t="s">
        <v>84</v>
      </c>
      <c r="AW693" s="13" t="s">
        <v>31</v>
      </c>
      <c r="AX693" s="13" t="s">
        <v>75</v>
      </c>
      <c r="AY693" s="258" t="s">
        <v>193</v>
      </c>
    </row>
    <row r="694" s="13" customFormat="1">
      <c r="A694" s="13"/>
      <c r="B694" s="248"/>
      <c r="C694" s="249"/>
      <c r="D694" s="241" t="s">
        <v>207</v>
      </c>
      <c r="E694" s="250" t="s">
        <v>1</v>
      </c>
      <c r="F694" s="251" t="s">
        <v>1094</v>
      </c>
      <c r="G694" s="249"/>
      <c r="H694" s="252">
        <v>69.659999999999997</v>
      </c>
      <c r="I694" s="253"/>
      <c r="J694" s="249"/>
      <c r="K694" s="249"/>
      <c r="L694" s="254"/>
      <c r="M694" s="255"/>
      <c r="N694" s="256"/>
      <c r="O694" s="256"/>
      <c r="P694" s="256"/>
      <c r="Q694" s="256"/>
      <c r="R694" s="256"/>
      <c r="S694" s="256"/>
      <c r="T694" s="25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8" t="s">
        <v>207</v>
      </c>
      <c r="AU694" s="258" t="s">
        <v>84</v>
      </c>
      <c r="AV694" s="13" t="s">
        <v>84</v>
      </c>
      <c r="AW694" s="13" t="s">
        <v>31</v>
      </c>
      <c r="AX694" s="13" t="s">
        <v>75</v>
      </c>
      <c r="AY694" s="258" t="s">
        <v>193</v>
      </c>
    </row>
    <row r="695" s="13" customFormat="1">
      <c r="A695" s="13"/>
      <c r="B695" s="248"/>
      <c r="C695" s="249"/>
      <c r="D695" s="241" t="s">
        <v>207</v>
      </c>
      <c r="E695" s="250" t="s">
        <v>1</v>
      </c>
      <c r="F695" s="251" t="s">
        <v>1095</v>
      </c>
      <c r="G695" s="249"/>
      <c r="H695" s="252">
        <v>74.519999999999996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8" t="s">
        <v>207</v>
      </c>
      <c r="AU695" s="258" t="s">
        <v>84</v>
      </c>
      <c r="AV695" s="13" t="s">
        <v>84</v>
      </c>
      <c r="AW695" s="13" t="s">
        <v>31</v>
      </c>
      <c r="AX695" s="13" t="s">
        <v>75</v>
      </c>
      <c r="AY695" s="258" t="s">
        <v>193</v>
      </c>
    </row>
    <row r="696" s="14" customFormat="1">
      <c r="A696" s="14"/>
      <c r="B696" s="259"/>
      <c r="C696" s="260"/>
      <c r="D696" s="241" t="s">
        <v>207</v>
      </c>
      <c r="E696" s="261" t="s">
        <v>148</v>
      </c>
      <c r="F696" s="262" t="s">
        <v>216</v>
      </c>
      <c r="G696" s="260"/>
      <c r="H696" s="263">
        <v>494.12</v>
      </c>
      <c r="I696" s="264"/>
      <c r="J696" s="260"/>
      <c r="K696" s="260"/>
      <c r="L696" s="265"/>
      <c r="M696" s="266"/>
      <c r="N696" s="267"/>
      <c r="O696" s="267"/>
      <c r="P696" s="267"/>
      <c r="Q696" s="267"/>
      <c r="R696" s="267"/>
      <c r="S696" s="267"/>
      <c r="T696" s="268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9" t="s">
        <v>207</v>
      </c>
      <c r="AU696" s="269" t="s">
        <v>84</v>
      </c>
      <c r="AV696" s="14" t="s">
        <v>201</v>
      </c>
      <c r="AW696" s="14" t="s">
        <v>31</v>
      </c>
      <c r="AX696" s="14" t="s">
        <v>82</v>
      </c>
      <c r="AY696" s="269" t="s">
        <v>193</v>
      </c>
    </row>
    <row r="697" s="2" customFormat="1" ht="14.4" customHeight="1">
      <c r="A697" s="39"/>
      <c r="B697" s="40"/>
      <c r="C697" s="270" t="s">
        <v>1096</v>
      </c>
      <c r="D697" s="270" t="s">
        <v>274</v>
      </c>
      <c r="E697" s="271" t="s">
        <v>1097</v>
      </c>
      <c r="F697" s="272" t="s">
        <v>1098</v>
      </c>
      <c r="G697" s="273" t="s">
        <v>199</v>
      </c>
      <c r="H697" s="274">
        <v>605.42899999999997</v>
      </c>
      <c r="I697" s="275"/>
      <c r="J697" s="276">
        <f>ROUND(I697*H697,2)</f>
        <v>0</v>
      </c>
      <c r="K697" s="272" t="s">
        <v>1</v>
      </c>
      <c r="L697" s="277"/>
      <c r="M697" s="278" t="s">
        <v>1</v>
      </c>
      <c r="N697" s="279" t="s">
        <v>40</v>
      </c>
      <c r="O697" s="92"/>
      <c r="P697" s="237">
        <f>O697*H697</f>
        <v>0</v>
      </c>
      <c r="Q697" s="237">
        <v>0.0024599999999999999</v>
      </c>
      <c r="R697" s="237">
        <f>Q697*H697</f>
        <v>1.4893553399999999</v>
      </c>
      <c r="S697" s="237">
        <v>0</v>
      </c>
      <c r="T697" s="238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9" t="s">
        <v>448</v>
      </c>
      <c r="AT697" s="239" t="s">
        <v>274</v>
      </c>
      <c r="AU697" s="239" t="s">
        <v>84</v>
      </c>
      <c r="AY697" s="18" t="s">
        <v>193</v>
      </c>
      <c r="BE697" s="240">
        <f>IF(N697="základní",J697,0)</f>
        <v>0</v>
      </c>
      <c r="BF697" s="240">
        <f>IF(N697="snížená",J697,0)</f>
        <v>0</v>
      </c>
      <c r="BG697" s="240">
        <f>IF(N697="zákl. přenesená",J697,0)</f>
        <v>0</v>
      </c>
      <c r="BH697" s="240">
        <f>IF(N697="sníž. přenesená",J697,0)</f>
        <v>0</v>
      </c>
      <c r="BI697" s="240">
        <f>IF(N697="nulová",J697,0)</f>
        <v>0</v>
      </c>
      <c r="BJ697" s="18" t="s">
        <v>82</v>
      </c>
      <c r="BK697" s="240">
        <f>ROUND(I697*H697,2)</f>
        <v>0</v>
      </c>
      <c r="BL697" s="18" t="s">
        <v>301</v>
      </c>
      <c r="BM697" s="239" t="s">
        <v>1099</v>
      </c>
    </row>
    <row r="698" s="2" customFormat="1">
      <c r="A698" s="39"/>
      <c r="B698" s="40"/>
      <c r="C698" s="41"/>
      <c r="D698" s="241" t="s">
        <v>203</v>
      </c>
      <c r="E698" s="41"/>
      <c r="F698" s="242" t="s">
        <v>1100</v>
      </c>
      <c r="G698" s="41"/>
      <c r="H698" s="41"/>
      <c r="I698" s="243"/>
      <c r="J698" s="41"/>
      <c r="K698" s="41"/>
      <c r="L698" s="45"/>
      <c r="M698" s="244"/>
      <c r="N698" s="245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203</v>
      </c>
      <c r="AU698" s="18" t="s">
        <v>84</v>
      </c>
    </row>
    <row r="699" s="2" customFormat="1">
      <c r="A699" s="39"/>
      <c r="B699" s="40"/>
      <c r="C699" s="41"/>
      <c r="D699" s="241" t="s">
        <v>305</v>
      </c>
      <c r="E699" s="41"/>
      <c r="F699" s="280" t="s">
        <v>1101</v>
      </c>
      <c r="G699" s="41"/>
      <c r="H699" s="41"/>
      <c r="I699" s="243"/>
      <c r="J699" s="41"/>
      <c r="K699" s="41"/>
      <c r="L699" s="45"/>
      <c r="M699" s="244"/>
      <c r="N699" s="245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305</v>
      </c>
      <c r="AU699" s="18" t="s">
        <v>84</v>
      </c>
    </row>
    <row r="700" s="13" customFormat="1">
      <c r="A700" s="13"/>
      <c r="B700" s="248"/>
      <c r="C700" s="249"/>
      <c r="D700" s="241" t="s">
        <v>207</v>
      </c>
      <c r="E700" s="250" t="s">
        <v>1</v>
      </c>
      <c r="F700" s="251" t="s">
        <v>1102</v>
      </c>
      <c r="G700" s="249"/>
      <c r="H700" s="252">
        <v>605.42899999999997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8" t="s">
        <v>207</v>
      </c>
      <c r="AU700" s="258" t="s">
        <v>84</v>
      </c>
      <c r="AV700" s="13" t="s">
        <v>84</v>
      </c>
      <c r="AW700" s="13" t="s">
        <v>31</v>
      </c>
      <c r="AX700" s="13" t="s">
        <v>82</v>
      </c>
      <c r="AY700" s="258" t="s">
        <v>193</v>
      </c>
    </row>
    <row r="701" s="2" customFormat="1" ht="19.8" customHeight="1">
      <c r="A701" s="39"/>
      <c r="B701" s="40"/>
      <c r="C701" s="228" t="s">
        <v>1103</v>
      </c>
      <c r="D701" s="228" t="s">
        <v>196</v>
      </c>
      <c r="E701" s="229" t="s">
        <v>1104</v>
      </c>
      <c r="F701" s="230" t="s">
        <v>1105</v>
      </c>
      <c r="G701" s="231" t="s">
        <v>260</v>
      </c>
      <c r="H701" s="232">
        <v>395.29599999999999</v>
      </c>
      <c r="I701" s="233"/>
      <c r="J701" s="234">
        <f>ROUND(I701*H701,2)</f>
        <v>0</v>
      </c>
      <c r="K701" s="230" t="s">
        <v>200</v>
      </c>
      <c r="L701" s="45"/>
      <c r="M701" s="235" t="s">
        <v>1</v>
      </c>
      <c r="N701" s="236" t="s">
        <v>40</v>
      </c>
      <c r="O701" s="92"/>
      <c r="P701" s="237">
        <f>O701*H701</f>
        <v>0</v>
      </c>
      <c r="Q701" s="237">
        <v>2.0000000000000002E-05</v>
      </c>
      <c r="R701" s="237">
        <f>Q701*H701</f>
        <v>0.0079059200000000003</v>
      </c>
      <c r="S701" s="237">
        <v>0</v>
      </c>
      <c r="T701" s="238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9" t="s">
        <v>301</v>
      </c>
      <c r="AT701" s="239" t="s">
        <v>196</v>
      </c>
      <c r="AU701" s="239" t="s">
        <v>84</v>
      </c>
      <c r="AY701" s="18" t="s">
        <v>193</v>
      </c>
      <c r="BE701" s="240">
        <f>IF(N701="základní",J701,0)</f>
        <v>0</v>
      </c>
      <c r="BF701" s="240">
        <f>IF(N701="snížená",J701,0)</f>
        <v>0</v>
      </c>
      <c r="BG701" s="240">
        <f>IF(N701="zákl. přenesená",J701,0)</f>
        <v>0</v>
      </c>
      <c r="BH701" s="240">
        <f>IF(N701="sníž. přenesená",J701,0)</f>
        <v>0</v>
      </c>
      <c r="BI701" s="240">
        <f>IF(N701="nulová",J701,0)</f>
        <v>0</v>
      </c>
      <c r="BJ701" s="18" t="s">
        <v>82</v>
      </c>
      <c r="BK701" s="240">
        <f>ROUND(I701*H701,2)</f>
        <v>0</v>
      </c>
      <c r="BL701" s="18" t="s">
        <v>301</v>
      </c>
      <c r="BM701" s="239" t="s">
        <v>1106</v>
      </c>
    </row>
    <row r="702" s="2" customFormat="1">
      <c r="A702" s="39"/>
      <c r="B702" s="40"/>
      <c r="C702" s="41"/>
      <c r="D702" s="241" t="s">
        <v>203</v>
      </c>
      <c r="E702" s="41"/>
      <c r="F702" s="242" t="s">
        <v>1107</v>
      </c>
      <c r="G702" s="41"/>
      <c r="H702" s="41"/>
      <c r="I702" s="243"/>
      <c r="J702" s="41"/>
      <c r="K702" s="41"/>
      <c r="L702" s="45"/>
      <c r="M702" s="244"/>
      <c r="N702" s="245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203</v>
      </c>
      <c r="AU702" s="18" t="s">
        <v>84</v>
      </c>
    </row>
    <row r="703" s="2" customFormat="1">
      <c r="A703" s="39"/>
      <c r="B703" s="40"/>
      <c r="C703" s="41"/>
      <c r="D703" s="246" t="s">
        <v>205</v>
      </c>
      <c r="E703" s="41"/>
      <c r="F703" s="247" t="s">
        <v>1108</v>
      </c>
      <c r="G703" s="41"/>
      <c r="H703" s="41"/>
      <c r="I703" s="243"/>
      <c r="J703" s="41"/>
      <c r="K703" s="41"/>
      <c r="L703" s="45"/>
      <c r="M703" s="244"/>
      <c r="N703" s="245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205</v>
      </c>
      <c r="AU703" s="18" t="s">
        <v>84</v>
      </c>
    </row>
    <row r="704" s="13" customFormat="1">
      <c r="A704" s="13"/>
      <c r="B704" s="248"/>
      <c r="C704" s="249"/>
      <c r="D704" s="241" t="s">
        <v>207</v>
      </c>
      <c r="E704" s="250" t="s">
        <v>1</v>
      </c>
      <c r="F704" s="251" t="s">
        <v>1109</v>
      </c>
      <c r="G704" s="249"/>
      <c r="H704" s="252">
        <v>395.29599999999999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8" t="s">
        <v>207</v>
      </c>
      <c r="AU704" s="258" t="s">
        <v>84</v>
      </c>
      <c r="AV704" s="13" t="s">
        <v>84</v>
      </c>
      <c r="AW704" s="13" t="s">
        <v>31</v>
      </c>
      <c r="AX704" s="13" t="s">
        <v>82</v>
      </c>
      <c r="AY704" s="258" t="s">
        <v>193</v>
      </c>
    </row>
    <row r="705" s="2" customFormat="1" ht="22.2" customHeight="1">
      <c r="A705" s="39"/>
      <c r="B705" s="40"/>
      <c r="C705" s="228" t="s">
        <v>1110</v>
      </c>
      <c r="D705" s="228" t="s">
        <v>196</v>
      </c>
      <c r="E705" s="229" t="s">
        <v>1111</v>
      </c>
      <c r="F705" s="230" t="s">
        <v>1112</v>
      </c>
      <c r="G705" s="231" t="s">
        <v>260</v>
      </c>
      <c r="H705" s="232">
        <v>562.70000000000005</v>
      </c>
      <c r="I705" s="233"/>
      <c r="J705" s="234">
        <f>ROUND(I705*H705,2)</f>
        <v>0</v>
      </c>
      <c r="K705" s="230" t="s">
        <v>200</v>
      </c>
      <c r="L705" s="45"/>
      <c r="M705" s="235" t="s">
        <v>1</v>
      </c>
      <c r="N705" s="236" t="s">
        <v>40</v>
      </c>
      <c r="O705" s="92"/>
      <c r="P705" s="237">
        <f>O705*H705</f>
        <v>0</v>
      </c>
      <c r="Q705" s="237">
        <v>5.0000000000000002E-05</v>
      </c>
      <c r="R705" s="237">
        <f>Q705*H705</f>
        <v>0.028135000000000004</v>
      </c>
      <c r="S705" s="237">
        <v>0</v>
      </c>
      <c r="T705" s="238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9" t="s">
        <v>301</v>
      </c>
      <c r="AT705" s="239" t="s">
        <v>196</v>
      </c>
      <c r="AU705" s="239" t="s">
        <v>84</v>
      </c>
      <c r="AY705" s="18" t="s">
        <v>193</v>
      </c>
      <c r="BE705" s="240">
        <f>IF(N705="základní",J705,0)</f>
        <v>0</v>
      </c>
      <c r="BF705" s="240">
        <f>IF(N705="snížená",J705,0)</f>
        <v>0</v>
      </c>
      <c r="BG705" s="240">
        <f>IF(N705="zákl. přenesená",J705,0)</f>
        <v>0</v>
      </c>
      <c r="BH705" s="240">
        <f>IF(N705="sníž. přenesená",J705,0)</f>
        <v>0</v>
      </c>
      <c r="BI705" s="240">
        <f>IF(N705="nulová",J705,0)</f>
        <v>0</v>
      </c>
      <c r="BJ705" s="18" t="s">
        <v>82</v>
      </c>
      <c r="BK705" s="240">
        <f>ROUND(I705*H705,2)</f>
        <v>0</v>
      </c>
      <c r="BL705" s="18" t="s">
        <v>301</v>
      </c>
      <c r="BM705" s="239" t="s">
        <v>1113</v>
      </c>
    </row>
    <row r="706" s="2" customFormat="1">
      <c r="A706" s="39"/>
      <c r="B706" s="40"/>
      <c r="C706" s="41"/>
      <c r="D706" s="241" t="s">
        <v>203</v>
      </c>
      <c r="E706" s="41"/>
      <c r="F706" s="242" t="s">
        <v>1114</v>
      </c>
      <c r="G706" s="41"/>
      <c r="H706" s="41"/>
      <c r="I706" s="243"/>
      <c r="J706" s="41"/>
      <c r="K706" s="41"/>
      <c r="L706" s="45"/>
      <c r="M706" s="244"/>
      <c r="N706" s="245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203</v>
      </c>
      <c r="AU706" s="18" t="s">
        <v>84</v>
      </c>
    </row>
    <row r="707" s="2" customFormat="1">
      <c r="A707" s="39"/>
      <c r="B707" s="40"/>
      <c r="C707" s="41"/>
      <c r="D707" s="246" t="s">
        <v>205</v>
      </c>
      <c r="E707" s="41"/>
      <c r="F707" s="247" t="s">
        <v>1115</v>
      </c>
      <c r="G707" s="41"/>
      <c r="H707" s="41"/>
      <c r="I707" s="243"/>
      <c r="J707" s="41"/>
      <c r="K707" s="41"/>
      <c r="L707" s="45"/>
      <c r="M707" s="244"/>
      <c r="N707" s="245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205</v>
      </c>
      <c r="AU707" s="18" t="s">
        <v>84</v>
      </c>
    </row>
    <row r="708" s="13" customFormat="1">
      <c r="A708" s="13"/>
      <c r="B708" s="248"/>
      <c r="C708" s="249"/>
      <c r="D708" s="241" t="s">
        <v>207</v>
      </c>
      <c r="E708" s="250" t="s">
        <v>1</v>
      </c>
      <c r="F708" s="251" t="s">
        <v>1116</v>
      </c>
      <c r="G708" s="249"/>
      <c r="H708" s="252">
        <v>75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8" t="s">
        <v>207</v>
      </c>
      <c r="AU708" s="258" t="s">
        <v>84</v>
      </c>
      <c r="AV708" s="13" t="s">
        <v>84</v>
      </c>
      <c r="AW708" s="13" t="s">
        <v>31</v>
      </c>
      <c r="AX708" s="13" t="s">
        <v>75</v>
      </c>
      <c r="AY708" s="258" t="s">
        <v>193</v>
      </c>
    </row>
    <row r="709" s="13" customFormat="1">
      <c r="A709" s="13"/>
      <c r="B709" s="248"/>
      <c r="C709" s="249"/>
      <c r="D709" s="241" t="s">
        <v>207</v>
      </c>
      <c r="E709" s="250" t="s">
        <v>1</v>
      </c>
      <c r="F709" s="251" t="s">
        <v>1117</v>
      </c>
      <c r="G709" s="249"/>
      <c r="H709" s="252">
        <v>79.799999999999997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8" t="s">
        <v>207</v>
      </c>
      <c r="AU709" s="258" t="s">
        <v>84</v>
      </c>
      <c r="AV709" s="13" t="s">
        <v>84</v>
      </c>
      <c r="AW709" s="13" t="s">
        <v>31</v>
      </c>
      <c r="AX709" s="13" t="s">
        <v>75</v>
      </c>
      <c r="AY709" s="258" t="s">
        <v>193</v>
      </c>
    </row>
    <row r="710" s="13" customFormat="1">
      <c r="A710" s="13"/>
      <c r="B710" s="248"/>
      <c r="C710" s="249"/>
      <c r="D710" s="241" t="s">
        <v>207</v>
      </c>
      <c r="E710" s="250" t="s">
        <v>1</v>
      </c>
      <c r="F710" s="251" t="s">
        <v>1118</v>
      </c>
      <c r="G710" s="249"/>
      <c r="H710" s="252">
        <v>79.799999999999997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8" t="s">
        <v>207</v>
      </c>
      <c r="AU710" s="258" t="s">
        <v>84</v>
      </c>
      <c r="AV710" s="13" t="s">
        <v>84</v>
      </c>
      <c r="AW710" s="13" t="s">
        <v>31</v>
      </c>
      <c r="AX710" s="13" t="s">
        <v>75</v>
      </c>
      <c r="AY710" s="258" t="s">
        <v>193</v>
      </c>
    </row>
    <row r="711" s="13" customFormat="1">
      <c r="A711" s="13"/>
      <c r="B711" s="248"/>
      <c r="C711" s="249"/>
      <c r="D711" s="241" t="s">
        <v>207</v>
      </c>
      <c r="E711" s="250" t="s">
        <v>1</v>
      </c>
      <c r="F711" s="251" t="s">
        <v>1119</v>
      </c>
      <c r="G711" s="249"/>
      <c r="H711" s="252">
        <v>30.899999999999999</v>
      </c>
      <c r="I711" s="253"/>
      <c r="J711" s="249"/>
      <c r="K711" s="249"/>
      <c r="L711" s="254"/>
      <c r="M711" s="255"/>
      <c r="N711" s="256"/>
      <c r="O711" s="256"/>
      <c r="P711" s="256"/>
      <c r="Q711" s="256"/>
      <c r="R711" s="256"/>
      <c r="S711" s="256"/>
      <c r="T711" s="257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8" t="s">
        <v>207</v>
      </c>
      <c r="AU711" s="258" t="s">
        <v>84</v>
      </c>
      <c r="AV711" s="13" t="s">
        <v>84</v>
      </c>
      <c r="AW711" s="13" t="s">
        <v>31</v>
      </c>
      <c r="AX711" s="13" t="s">
        <v>75</v>
      </c>
      <c r="AY711" s="258" t="s">
        <v>193</v>
      </c>
    </row>
    <row r="712" s="13" customFormat="1">
      <c r="A712" s="13"/>
      <c r="B712" s="248"/>
      <c r="C712" s="249"/>
      <c r="D712" s="241" t="s">
        <v>207</v>
      </c>
      <c r="E712" s="250" t="s">
        <v>1</v>
      </c>
      <c r="F712" s="251" t="s">
        <v>1120</v>
      </c>
      <c r="G712" s="249"/>
      <c r="H712" s="252">
        <v>32.399999999999999</v>
      </c>
      <c r="I712" s="253"/>
      <c r="J712" s="249"/>
      <c r="K712" s="249"/>
      <c r="L712" s="254"/>
      <c r="M712" s="255"/>
      <c r="N712" s="256"/>
      <c r="O712" s="256"/>
      <c r="P712" s="256"/>
      <c r="Q712" s="256"/>
      <c r="R712" s="256"/>
      <c r="S712" s="256"/>
      <c r="T712" s="257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8" t="s">
        <v>207</v>
      </c>
      <c r="AU712" s="258" t="s">
        <v>84</v>
      </c>
      <c r="AV712" s="13" t="s">
        <v>84</v>
      </c>
      <c r="AW712" s="13" t="s">
        <v>31</v>
      </c>
      <c r="AX712" s="13" t="s">
        <v>75</v>
      </c>
      <c r="AY712" s="258" t="s">
        <v>193</v>
      </c>
    </row>
    <row r="713" s="13" customFormat="1">
      <c r="A713" s="13"/>
      <c r="B713" s="248"/>
      <c r="C713" s="249"/>
      <c r="D713" s="241" t="s">
        <v>207</v>
      </c>
      <c r="E713" s="250" t="s">
        <v>1</v>
      </c>
      <c r="F713" s="251" t="s">
        <v>1121</v>
      </c>
      <c r="G713" s="249"/>
      <c r="H713" s="252">
        <v>37.399999999999999</v>
      </c>
      <c r="I713" s="253"/>
      <c r="J713" s="249"/>
      <c r="K713" s="249"/>
      <c r="L713" s="254"/>
      <c r="M713" s="255"/>
      <c r="N713" s="256"/>
      <c r="O713" s="256"/>
      <c r="P713" s="256"/>
      <c r="Q713" s="256"/>
      <c r="R713" s="256"/>
      <c r="S713" s="256"/>
      <c r="T713" s="257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8" t="s">
        <v>207</v>
      </c>
      <c r="AU713" s="258" t="s">
        <v>84</v>
      </c>
      <c r="AV713" s="13" t="s">
        <v>84</v>
      </c>
      <c r="AW713" s="13" t="s">
        <v>31</v>
      </c>
      <c r="AX713" s="13" t="s">
        <v>75</v>
      </c>
      <c r="AY713" s="258" t="s">
        <v>193</v>
      </c>
    </row>
    <row r="714" s="13" customFormat="1">
      <c r="A714" s="13"/>
      <c r="B714" s="248"/>
      <c r="C714" s="249"/>
      <c r="D714" s="241" t="s">
        <v>207</v>
      </c>
      <c r="E714" s="250" t="s">
        <v>1</v>
      </c>
      <c r="F714" s="251" t="s">
        <v>1122</v>
      </c>
      <c r="G714" s="249"/>
      <c r="H714" s="252">
        <v>77.400000000000006</v>
      </c>
      <c r="I714" s="253"/>
      <c r="J714" s="249"/>
      <c r="K714" s="249"/>
      <c r="L714" s="254"/>
      <c r="M714" s="255"/>
      <c r="N714" s="256"/>
      <c r="O714" s="256"/>
      <c r="P714" s="256"/>
      <c r="Q714" s="256"/>
      <c r="R714" s="256"/>
      <c r="S714" s="256"/>
      <c r="T714" s="257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8" t="s">
        <v>207</v>
      </c>
      <c r="AU714" s="258" t="s">
        <v>84</v>
      </c>
      <c r="AV714" s="13" t="s">
        <v>84</v>
      </c>
      <c r="AW714" s="13" t="s">
        <v>31</v>
      </c>
      <c r="AX714" s="13" t="s">
        <v>75</v>
      </c>
      <c r="AY714" s="258" t="s">
        <v>193</v>
      </c>
    </row>
    <row r="715" s="13" customFormat="1">
      <c r="A715" s="13"/>
      <c r="B715" s="248"/>
      <c r="C715" s="249"/>
      <c r="D715" s="241" t="s">
        <v>207</v>
      </c>
      <c r="E715" s="250" t="s">
        <v>1</v>
      </c>
      <c r="F715" s="251" t="s">
        <v>1123</v>
      </c>
      <c r="G715" s="249"/>
      <c r="H715" s="252">
        <v>70.200000000000003</v>
      </c>
      <c r="I715" s="253"/>
      <c r="J715" s="249"/>
      <c r="K715" s="249"/>
      <c r="L715" s="254"/>
      <c r="M715" s="255"/>
      <c r="N715" s="256"/>
      <c r="O715" s="256"/>
      <c r="P715" s="256"/>
      <c r="Q715" s="256"/>
      <c r="R715" s="256"/>
      <c r="S715" s="256"/>
      <c r="T715" s="25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8" t="s">
        <v>207</v>
      </c>
      <c r="AU715" s="258" t="s">
        <v>84</v>
      </c>
      <c r="AV715" s="13" t="s">
        <v>84</v>
      </c>
      <c r="AW715" s="13" t="s">
        <v>31</v>
      </c>
      <c r="AX715" s="13" t="s">
        <v>75</v>
      </c>
      <c r="AY715" s="258" t="s">
        <v>193</v>
      </c>
    </row>
    <row r="716" s="13" customFormat="1">
      <c r="A716" s="13"/>
      <c r="B716" s="248"/>
      <c r="C716" s="249"/>
      <c r="D716" s="241" t="s">
        <v>207</v>
      </c>
      <c r="E716" s="250" t="s">
        <v>1</v>
      </c>
      <c r="F716" s="251" t="s">
        <v>1124</v>
      </c>
      <c r="G716" s="249"/>
      <c r="H716" s="252">
        <v>79.799999999999997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8" t="s">
        <v>207</v>
      </c>
      <c r="AU716" s="258" t="s">
        <v>84</v>
      </c>
      <c r="AV716" s="13" t="s">
        <v>84</v>
      </c>
      <c r="AW716" s="13" t="s">
        <v>31</v>
      </c>
      <c r="AX716" s="13" t="s">
        <v>75</v>
      </c>
      <c r="AY716" s="258" t="s">
        <v>193</v>
      </c>
    </row>
    <row r="717" s="14" customFormat="1">
      <c r="A717" s="14"/>
      <c r="B717" s="259"/>
      <c r="C717" s="260"/>
      <c r="D717" s="241" t="s">
        <v>207</v>
      </c>
      <c r="E717" s="261" t="s">
        <v>146</v>
      </c>
      <c r="F717" s="262" t="s">
        <v>216</v>
      </c>
      <c r="G717" s="260"/>
      <c r="H717" s="263">
        <v>562.70000000000005</v>
      </c>
      <c r="I717" s="264"/>
      <c r="J717" s="260"/>
      <c r="K717" s="260"/>
      <c r="L717" s="265"/>
      <c r="M717" s="266"/>
      <c r="N717" s="267"/>
      <c r="O717" s="267"/>
      <c r="P717" s="267"/>
      <c r="Q717" s="267"/>
      <c r="R717" s="267"/>
      <c r="S717" s="267"/>
      <c r="T717" s="268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9" t="s">
        <v>207</v>
      </c>
      <c r="AU717" s="269" t="s">
        <v>84</v>
      </c>
      <c r="AV717" s="14" t="s">
        <v>201</v>
      </c>
      <c r="AW717" s="14" t="s">
        <v>31</v>
      </c>
      <c r="AX717" s="14" t="s">
        <v>82</v>
      </c>
      <c r="AY717" s="269" t="s">
        <v>193</v>
      </c>
    </row>
    <row r="718" s="2" customFormat="1" ht="14.4" customHeight="1">
      <c r="A718" s="39"/>
      <c r="B718" s="40"/>
      <c r="C718" s="228" t="s">
        <v>1125</v>
      </c>
      <c r="D718" s="228" t="s">
        <v>196</v>
      </c>
      <c r="E718" s="229" t="s">
        <v>1126</v>
      </c>
      <c r="F718" s="230" t="s">
        <v>1127</v>
      </c>
      <c r="G718" s="231" t="s">
        <v>268</v>
      </c>
      <c r="H718" s="232">
        <v>228</v>
      </c>
      <c r="I718" s="233"/>
      <c r="J718" s="234">
        <f>ROUND(I718*H718,2)</f>
        <v>0</v>
      </c>
      <c r="K718" s="230" t="s">
        <v>200</v>
      </c>
      <c r="L718" s="45"/>
      <c r="M718" s="235" t="s">
        <v>1</v>
      </c>
      <c r="N718" s="236" t="s">
        <v>40</v>
      </c>
      <c r="O718" s="92"/>
      <c r="P718" s="237">
        <f>O718*H718</f>
        <v>0</v>
      </c>
      <c r="Q718" s="237">
        <v>3.0000000000000001E-05</v>
      </c>
      <c r="R718" s="237">
        <f>Q718*H718</f>
        <v>0.0068400000000000006</v>
      </c>
      <c r="S718" s="237">
        <v>0</v>
      </c>
      <c r="T718" s="238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9" t="s">
        <v>301</v>
      </c>
      <c r="AT718" s="239" t="s">
        <v>196</v>
      </c>
      <c r="AU718" s="239" t="s">
        <v>84</v>
      </c>
      <c r="AY718" s="18" t="s">
        <v>193</v>
      </c>
      <c r="BE718" s="240">
        <f>IF(N718="základní",J718,0)</f>
        <v>0</v>
      </c>
      <c r="BF718" s="240">
        <f>IF(N718="snížená",J718,0)</f>
        <v>0</v>
      </c>
      <c r="BG718" s="240">
        <f>IF(N718="zákl. přenesená",J718,0)</f>
        <v>0</v>
      </c>
      <c r="BH718" s="240">
        <f>IF(N718="sníž. přenesená",J718,0)</f>
        <v>0</v>
      </c>
      <c r="BI718" s="240">
        <f>IF(N718="nulová",J718,0)</f>
        <v>0</v>
      </c>
      <c r="BJ718" s="18" t="s">
        <v>82</v>
      </c>
      <c r="BK718" s="240">
        <f>ROUND(I718*H718,2)</f>
        <v>0</v>
      </c>
      <c r="BL718" s="18" t="s">
        <v>301</v>
      </c>
      <c r="BM718" s="239" t="s">
        <v>1128</v>
      </c>
    </row>
    <row r="719" s="2" customFormat="1">
      <c r="A719" s="39"/>
      <c r="B719" s="40"/>
      <c r="C719" s="41"/>
      <c r="D719" s="241" t="s">
        <v>203</v>
      </c>
      <c r="E719" s="41"/>
      <c r="F719" s="242" t="s">
        <v>1129</v>
      </c>
      <c r="G719" s="41"/>
      <c r="H719" s="41"/>
      <c r="I719" s="243"/>
      <c r="J719" s="41"/>
      <c r="K719" s="41"/>
      <c r="L719" s="45"/>
      <c r="M719" s="244"/>
      <c r="N719" s="245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203</v>
      </c>
      <c r="AU719" s="18" t="s">
        <v>84</v>
      </c>
    </row>
    <row r="720" s="2" customFormat="1">
      <c r="A720" s="39"/>
      <c r="B720" s="40"/>
      <c r="C720" s="41"/>
      <c r="D720" s="246" t="s">
        <v>205</v>
      </c>
      <c r="E720" s="41"/>
      <c r="F720" s="247" t="s">
        <v>1130</v>
      </c>
      <c r="G720" s="41"/>
      <c r="H720" s="41"/>
      <c r="I720" s="243"/>
      <c r="J720" s="41"/>
      <c r="K720" s="41"/>
      <c r="L720" s="45"/>
      <c r="M720" s="244"/>
      <c r="N720" s="245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205</v>
      </c>
      <c r="AU720" s="18" t="s">
        <v>84</v>
      </c>
    </row>
    <row r="721" s="13" customFormat="1">
      <c r="A721" s="13"/>
      <c r="B721" s="248"/>
      <c r="C721" s="249"/>
      <c r="D721" s="241" t="s">
        <v>207</v>
      </c>
      <c r="E721" s="250" t="s">
        <v>1</v>
      </c>
      <c r="F721" s="251" t="s">
        <v>1131</v>
      </c>
      <c r="G721" s="249"/>
      <c r="H721" s="252">
        <v>228</v>
      </c>
      <c r="I721" s="253"/>
      <c r="J721" s="249"/>
      <c r="K721" s="249"/>
      <c r="L721" s="254"/>
      <c r="M721" s="255"/>
      <c r="N721" s="256"/>
      <c r="O721" s="256"/>
      <c r="P721" s="256"/>
      <c r="Q721" s="256"/>
      <c r="R721" s="256"/>
      <c r="S721" s="256"/>
      <c r="T721" s="25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8" t="s">
        <v>207</v>
      </c>
      <c r="AU721" s="258" t="s">
        <v>84</v>
      </c>
      <c r="AV721" s="13" t="s">
        <v>84</v>
      </c>
      <c r="AW721" s="13" t="s">
        <v>31</v>
      </c>
      <c r="AX721" s="13" t="s">
        <v>82</v>
      </c>
      <c r="AY721" s="258" t="s">
        <v>193</v>
      </c>
    </row>
    <row r="722" s="2" customFormat="1" ht="14.4" customHeight="1">
      <c r="A722" s="39"/>
      <c r="B722" s="40"/>
      <c r="C722" s="228" t="s">
        <v>1132</v>
      </c>
      <c r="D722" s="228" t="s">
        <v>196</v>
      </c>
      <c r="E722" s="229" t="s">
        <v>1133</v>
      </c>
      <c r="F722" s="230" t="s">
        <v>1134</v>
      </c>
      <c r="G722" s="231" t="s">
        <v>268</v>
      </c>
      <c r="H722" s="232">
        <v>54</v>
      </c>
      <c r="I722" s="233"/>
      <c r="J722" s="234">
        <f>ROUND(I722*H722,2)</f>
        <v>0</v>
      </c>
      <c r="K722" s="230" t="s">
        <v>200</v>
      </c>
      <c r="L722" s="45"/>
      <c r="M722" s="235" t="s">
        <v>1</v>
      </c>
      <c r="N722" s="236" t="s">
        <v>40</v>
      </c>
      <c r="O722" s="92"/>
      <c r="P722" s="237">
        <f>O722*H722</f>
        <v>0</v>
      </c>
      <c r="Q722" s="237">
        <v>3.0000000000000001E-05</v>
      </c>
      <c r="R722" s="237">
        <f>Q722*H722</f>
        <v>0.0016200000000000001</v>
      </c>
      <c r="S722" s="237">
        <v>0</v>
      </c>
      <c r="T722" s="238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9" t="s">
        <v>301</v>
      </c>
      <c r="AT722" s="239" t="s">
        <v>196</v>
      </c>
      <c r="AU722" s="239" t="s">
        <v>84</v>
      </c>
      <c r="AY722" s="18" t="s">
        <v>193</v>
      </c>
      <c r="BE722" s="240">
        <f>IF(N722="základní",J722,0)</f>
        <v>0</v>
      </c>
      <c r="BF722" s="240">
        <f>IF(N722="snížená",J722,0)</f>
        <v>0</v>
      </c>
      <c r="BG722" s="240">
        <f>IF(N722="zákl. přenesená",J722,0)</f>
        <v>0</v>
      </c>
      <c r="BH722" s="240">
        <f>IF(N722="sníž. přenesená",J722,0)</f>
        <v>0</v>
      </c>
      <c r="BI722" s="240">
        <f>IF(N722="nulová",J722,0)</f>
        <v>0</v>
      </c>
      <c r="BJ722" s="18" t="s">
        <v>82</v>
      </c>
      <c r="BK722" s="240">
        <f>ROUND(I722*H722,2)</f>
        <v>0</v>
      </c>
      <c r="BL722" s="18" t="s">
        <v>301</v>
      </c>
      <c r="BM722" s="239" t="s">
        <v>1135</v>
      </c>
    </row>
    <row r="723" s="2" customFormat="1">
      <c r="A723" s="39"/>
      <c r="B723" s="40"/>
      <c r="C723" s="41"/>
      <c r="D723" s="241" t="s">
        <v>203</v>
      </c>
      <c r="E723" s="41"/>
      <c r="F723" s="242" t="s">
        <v>1136</v>
      </c>
      <c r="G723" s="41"/>
      <c r="H723" s="41"/>
      <c r="I723" s="243"/>
      <c r="J723" s="41"/>
      <c r="K723" s="41"/>
      <c r="L723" s="45"/>
      <c r="M723" s="244"/>
      <c r="N723" s="245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203</v>
      </c>
      <c r="AU723" s="18" t="s">
        <v>84</v>
      </c>
    </row>
    <row r="724" s="2" customFormat="1">
      <c r="A724" s="39"/>
      <c r="B724" s="40"/>
      <c r="C724" s="41"/>
      <c r="D724" s="246" t="s">
        <v>205</v>
      </c>
      <c r="E724" s="41"/>
      <c r="F724" s="247" t="s">
        <v>1137</v>
      </c>
      <c r="G724" s="41"/>
      <c r="H724" s="41"/>
      <c r="I724" s="243"/>
      <c r="J724" s="41"/>
      <c r="K724" s="41"/>
      <c r="L724" s="45"/>
      <c r="M724" s="244"/>
      <c r="N724" s="245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205</v>
      </c>
      <c r="AU724" s="18" t="s">
        <v>84</v>
      </c>
    </row>
    <row r="725" s="13" customFormat="1">
      <c r="A725" s="13"/>
      <c r="B725" s="248"/>
      <c r="C725" s="249"/>
      <c r="D725" s="241" t="s">
        <v>207</v>
      </c>
      <c r="E725" s="250" t="s">
        <v>1</v>
      </c>
      <c r="F725" s="251" t="s">
        <v>1138</v>
      </c>
      <c r="G725" s="249"/>
      <c r="H725" s="252">
        <v>54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8" t="s">
        <v>207</v>
      </c>
      <c r="AU725" s="258" t="s">
        <v>84</v>
      </c>
      <c r="AV725" s="13" t="s">
        <v>84</v>
      </c>
      <c r="AW725" s="13" t="s">
        <v>31</v>
      </c>
      <c r="AX725" s="13" t="s">
        <v>82</v>
      </c>
      <c r="AY725" s="258" t="s">
        <v>193</v>
      </c>
    </row>
    <row r="726" s="2" customFormat="1" ht="22.2" customHeight="1">
      <c r="A726" s="39"/>
      <c r="B726" s="40"/>
      <c r="C726" s="228" t="s">
        <v>1139</v>
      </c>
      <c r="D726" s="228" t="s">
        <v>196</v>
      </c>
      <c r="E726" s="229" t="s">
        <v>1140</v>
      </c>
      <c r="F726" s="230" t="s">
        <v>1141</v>
      </c>
      <c r="G726" s="231" t="s">
        <v>199</v>
      </c>
      <c r="H726" s="232">
        <v>550.38999999999999</v>
      </c>
      <c r="I726" s="233"/>
      <c r="J726" s="234">
        <f>ROUND(I726*H726,2)</f>
        <v>0</v>
      </c>
      <c r="K726" s="230" t="s">
        <v>200</v>
      </c>
      <c r="L726" s="45"/>
      <c r="M726" s="235" t="s">
        <v>1</v>
      </c>
      <c r="N726" s="236" t="s">
        <v>40</v>
      </c>
      <c r="O726" s="92"/>
      <c r="P726" s="237">
        <f>O726*H726</f>
        <v>0</v>
      </c>
      <c r="Q726" s="237">
        <v>0</v>
      </c>
      <c r="R726" s="237">
        <f>Q726*H726</f>
        <v>0</v>
      </c>
      <c r="S726" s="237">
        <v>0</v>
      </c>
      <c r="T726" s="238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9" t="s">
        <v>301</v>
      </c>
      <c r="AT726" s="239" t="s">
        <v>196</v>
      </c>
      <c r="AU726" s="239" t="s">
        <v>84</v>
      </c>
      <c r="AY726" s="18" t="s">
        <v>193</v>
      </c>
      <c r="BE726" s="240">
        <f>IF(N726="základní",J726,0)</f>
        <v>0</v>
      </c>
      <c r="BF726" s="240">
        <f>IF(N726="snížená",J726,0)</f>
        <v>0</v>
      </c>
      <c r="BG726" s="240">
        <f>IF(N726="zákl. přenesená",J726,0)</f>
        <v>0</v>
      </c>
      <c r="BH726" s="240">
        <f>IF(N726="sníž. přenesená",J726,0)</f>
        <v>0</v>
      </c>
      <c r="BI726" s="240">
        <f>IF(N726="nulová",J726,0)</f>
        <v>0</v>
      </c>
      <c r="BJ726" s="18" t="s">
        <v>82</v>
      </c>
      <c r="BK726" s="240">
        <f>ROUND(I726*H726,2)</f>
        <v>0</v>
      </c>
      <c r="BL726" s="18" t="s">
        <v>301</v>
      </c>
      <c r="BM726" s="239" t="s">
        <v>1142</v>
      </c>
    </row>
    <row r="727" s="2" customFormat="1">
      <c r="A727" s="39"/>
      <c r="B727" s="40"/>
      <c r="C727" s="41"/>
      <c r="D727" s="241" t="s">
        <v>203</v>
      </c>
      <c r="E727" s="41"/>
      <c r="F727" s="242" t="s">
        <v>1143</v>
      </c>
      <c r="G727" s="41"/>
      <c r="H727" s="41"/>
      <c r="I727" s="243"/>
      <c r="J727" s="41"/>
      <c r="K727" s="41"/>
      <c r="L727" s="45"/>
      <c r="M727" s="244"/>
      <c r="N727" s="245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203</v>
      </c>
      <c r="AU727" s="18" t="s">
        <v>84</v>
      </c>
    </row>
    <row r="728" s="2" customFormat="1">
      <c r="A728" s="39"/>
      <c r="B728" s="40"/>
      <c r="C728" s="41"/>
      <c r="D728" s="246" t="s">
        <v>205</v>
      </c>
      <c r="E728" s="41"/>
      <c r="F728" s="247" t="s">
        <v>1144</v>
      </c>
      <c r="G728" s="41"/>
      <c r="H728" s="41"/>
      <c r="I728" s="243"/>
      <c r="J728" s="41"/>
      <c r="K728" s="41"/>
      <c r="L728" s="45"/>
      <c r="M728" s="244"/>
      <c r="N728" s="245"/>
      <c r="O728" s="92"/>
      <c r="P728" s="92"/>
      <c r="Q728" s="92"/>
      <c r="R728" s="92"/>
      <c r="S728" s="92"/>
      <c r="T728" s="93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205</v>
      </c>
      <c r="AU728" s="18" t="s">
        <v>84</v>
      </c>
    </row>
    <row r="729" s="13" customFormat="1">
      <c r="A729" s="13"/>
      <c r="B729" s="248"/>
      <c r="C729" s="249"/>
      <c r="D729" s="241" t="s">
        <v>207</v>
      </c>
      <c r="E729" s="250" t="s">
        <v>1</v>
      </c>
      <c r="F729" s="251" t="s">
        <v>1145</v>
      </c>
      <c r="G729" s="249"/>
      <c r="H729" s="252">
        <v>550.38999999999999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8" t="s">
        <v>207</v>
      </c>
      <c r="AU729" s="258" t="s">
        <v>84</v>
      </c>
      <c r="AV729" s="13" t="s">
        <v>84</v>
      </c>
      <c r="AW729" s="13" t="s">
        <v>31</v>
      </c>
      <c r="AX729" s="13" t="s">
        <v>82</v>
      </c>
      <c r="AY729" s="258" t="s">
        <v>193</v>
      </c>
    </row>
    <row r="730" s="2" customFormat="1" ht="22.2" customHeight="1">
      <c r="A730" s="39"/>
      <c r="B730" s="40"/>
      <c r="C730" s="228" t="s">
        <v>1146</v>
      </c>
      <c r="D730" s="228" t="s">
        <v>196</v>
      </c>
      <c r="E730" s="229" t="s">
        <v>1147</v>
      </c>
      <c r="F730" s="230" t="s">
        <v>1148</v>
      </c>
      <c r="G730" s="231" t="s">
        <v>407</v>
      </c>
      <c r="H730" s="232">
        <v>3.9199999999999999</v>
      </c>
      <c r="I730" s="233"/>
      <c r="J730" s="234">
        <f>ROUND(I730*H730,2)</f>
        <v>0</v>
      </c>
      <c r="K730" s="230" t="s">
        <v>200</v>
      </c>
      <c r="L730" s="45"/>
      <c r="M730" s="235" t="s">
        <v>1</v>
      </c>
      <c r="N730" s="236" t="s">
        <v>40</v>
      </c>
      <c r="O730" s="92"/>
      <c r="P730" s="237">
        <f>O730*H730</f>
        <v>0</v>
      </c>
      <c r="Q730" s="237">
        <v>0</v>
      </c>
      <c r="R730" s="237">
        <f>Q730*H730</f>
        <v>0</v>
      </c>
      <c r="S730" s="237">
        <v>0</v>
      </c>
      <c r="T730" s="238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9" t="s">
        <v>301</v>
      </c>
      <c r="AT730" s="239" t="s">
        <v>196</v>
      </c>
      <c r="AU730" s="239" t="s">
        <v>84</v>
      </c>
      <c r="AY730" s="18" t="s">
        <v>193</v>
      </c>
      <c r="BE730" s="240">
        <f>IF(N730="základní",J730,0)</f>
        <v>0</v>
      </c>
      <c r="BF730" s="240">
        <f>IF(N730="snížená",J730,0)</f>
        <v>0</v>
      </c>
      <c r="BG730" s="240">
        <f>IF(N730="zákl. přenesená",J730,0)</f>
        <v>0</v>
      </c>
      <c r="BH730" s="240">
        <f>IF(N730="sníž. přenesená",J730,0)</f>
        <v>0</v>
      </c>
      <c r="BI730" s="240">
        <f>IF(N730="nulová",J730,0)</f>
        <v>0</v>
      </c>
      <c r="BJ730" s="18" t="s">
        <v>82</v>
      </c>
      <c r="BK730" s="240">
        <f>ROUND(I730*H730,2)</f>
        <v>0</v>
      </c>
      <c r="BL730" s="18" t="s">
        <v>301</v>
      </c>
      <c r="BM730" s="239" t="s">
        <v>1149</v>
      </c>
    </row>
    <row r="731" s="2" customFormat="1">
      <c r="A731" s="39"/>
      <c r="B731" s="40"/>
      <c r="C731" s="41"/>
      <c r="D731" s="241" t="s">
        <v>203</v>
      </c>
      <c r="E731" s="41"/>
      <c r="F731" s="242" t="s">
        <v>1150</v>
      </c>
      <c r="G731" s="41"/>
      <c r="H731" s="41"/>
      <c r="I731" s="243"/>
      <c r="J731" s="41"/>
      <c r="K731" s="41"/>
      <c r="L731" s="45"/>
      <c r="M731" s="244"/>
      <c r="N731" s="245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203</v>
      </c>
      <c r="AU731" s="18" t="s">
        <v>84</v>
      </c>
    </row>
    <row r="732" s="2" customFormat="1">
      <c r="A732" s="39"/>
      <c r="B732" s="40"/>
      <c r="C732" s="41"/>
      <c r="D732" s="246" t="s">
        <v>205</v>
      </c>
      <c r="E732" s="41"/>
      <c r="F732" s="247" t="s">
        <v>1151</v>
      </c>
      <c r="G732" s="41"/>
      <c r="H732" s="41"/>
      <c r="I732" s="243"/>
      <c r="J732" s="41"/>
      <c r="K732" s="41"/>
      <c r="L732" s="45"/>
      <c r="M732" s="244"/>
      <c r="N732" s="245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205</v>
      </c>
      <c r="AU732" s="18" t="s">
        <v>84</v>
      </c>
    </row>
    <row r="733" s="12" customFormat="1" ht="22.8" customHeight="1">
      <c r="A733" s="12"/>
      <c r="B733" s="212"/>
      <c r="C733" s="213"/>
      <c r="D733" s="214" t="s">
        <v>74</v>
      </c>
      <c r="E733" s="226" t="s">
        <v>1152</v>
      </c>
      <c r="F733" s="226" t="s">
        <v>1153</v>
      </c>
      <c r="G733" s="213"/>
      <c r="H733" s="213"/>
      <c r="I733" s="216"/>
      <c r="J733" s="227">
        <f>BK733</f>
        <v>0</v>
      </c>
      <c r="K733" s="213"/>
      <c r="L733" s="218"/>
      <c r="M733" s="219"/>
      <c r="N733" s="220"/>
      <c r="O733" s="220"/>
      <c r="P733" s="221">
        <f>SUM(P734:P778)</f>
        <v>0</v>
      </c>
      <c r="Q733" s="220"/>
      <c r="R733" s="221">
        <f>SUM(R734:R778)</f>
        <v>11.003789660000003</v>
      </c>
      <c r="S733" s="220"/>
      <c r="T733" s="222">
        <f>SUM(T734:T778)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23" t="s">
        <v>84</v>
      </c>
      <c r="AT733" s="224" t="s">
        <v>74</v>
      </c>
      <c r="AU733" s="224" t="s">
        <v>82</v>
      </c>
      <c r="AY733" s="223" t="s">
        <v>193</v>
      </c>
      <c r="BK733" s="225">
        <f>SUM(BK734:BK778)</f>
        <v>0</v>
      </c>
    </row>
    <row r="734" s="2" customFormat="1" ht="14.4" customHeight="1">
      <c r="A734" s="39"/>
      <c r="B734" s="40"/>
      <c r="C734" s="228" t="s">
        <v>1154</v>
      </c>
      <c r="D734" s="228" t="s">
        <v>196</v>
      </c>
      <c r="E734" s="229" t="s">
        <v>1155</v>
      </c>
      <c r="F734" s="230" t="s">
        <v>1156</v>
      </c>
      <c r="G734" s="231" t="s">
        <v>199</v>
      </c>
      <c r="H734" s="232">
        <v>568.928</v>
      </c>
      <c r="I734" s="233"/>
      <c r="J734" s="234">
        <f>ROUND(I734*H734,2)</f>
        <v>0</v>
      </c>
      <c r="K734" s="230" t="s">
        <v>200</v>
      </c>
      <c r="L734" s="45"/>
      <c r="M734" s="235" t="s">
        <v>1</v>
      </c>
      <c r="N734" s="236" t="s">
        <v>40</v>
      </c>
      <c r="O734" s="92"/>
      <c r="P734" s="237">
        <f>O734*H734</f>
        <v>0</v>
      </c>
      <c r="Q734" s="237">
        <v>0.00029999999999999997</v>
      </c>
      <c r="R734" s="237">
        <f>Q734*H734</f>
        <v>0.17067839999999998</v>
      </c>
      <c r="S734" s="237">
        <v>0</v>
      </c>
      <c r="T734" s="238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9" t="s">
        <v>301</v>
      </c>
      <c r="AT734" s="239" t="s">
        <v>196</v>
      </c>
      <c r="AU734" s="239" t="s">
        <v>84</v>
      </c>
      <c r="AY734" s="18" t="s">
        <v>193</v>
      </c>
      <c r="BE734" s="240">
        <f>IF(N734="základní",J734,0)</f>
        <v>0</v>
      </c>
      <c r="BF734" s="240">
        <f>IF(N734="snížená",J734,0)</f>
        <v>0</v>
      </c>
      <c r="BG734" s="240">
        <f>IF(N734="zákl. přenesená",J734,0)</f>
        <v>0</v>
      </c>
      <c r="BH734" s="240">
        <f>IF(N734="sníž. přenesená",J734,0)</f>
        <v>0</v>
      </c>
      <c r="BI734" s="240">
        <f>IF(N734="nulová",J734,0)</f>
        <v>0</v>
      </c>
      <c r="BJ734" s="18" t="s">
        <v>82</v>
      </c>
      <c r="BK734" s="240">
        <f>ROUND(I734*H734,2)</f>
        <v>0</v>
      </c>
      <c r="BL734" s="18" t="s">
        <v>301</v>
      </c>
      <c r="BM734" s="239" t="s">
        <v>1157</v>
      </c>
    </row>
    <row r="735" s="2" customFormat="1">
      <c r="A735" s="39"/>
      <c r="B735" s="40"/>
      <c r="C735" s="41"/>
      <c r="D735" s="241" t="s">
        <v>203</v>
      </c>
      <c r="E735" s="41"/>
      <c r="F735" s="242" t="s">
        <v>1158</v>
      </c>
      <c r="G735" s="41"/>
      <c r="H735" s="41"/>
      <c r="I735" s="243"/>
      <c r="J735" s="41"/>
      <c r="K735" s="41"/>
      <c r="L735" s="45"/>
      <c r="M735" s="244"/>
      <c r="N735" s="245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203</v>
      </c>
      <c r="AU735" s="18" t="s">
        <v>84</v>
      </c>
    </row>
    <row r="736" s="2" customFormat="1">
      <c r="A736" s="39"/>
      <c r="B736" s="40"/>
      <c r="C736" s="41"/>
      <c r="D736" s="246" t="s">
        <v>205</v>
      </c>
      <c r="E736" s="41"/>
      <c r="F736" s="247" t="s">
        <v>1159</v>
      </c>
      <c r="G736" s="41"/>
      <c r="H736" s="41"/>
      <c r="I736" s="243"/>
      <c r="J736" s="41"/>
      <c r="K736" s="41"/>
      <c r="L736" s="45"/>
      <c r="M736" s="244"/>
      <c r="N736" s="245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205</v>
      </c>
      <c r="AU736" s="18" t="s">
        <v>84</v>
      </c>
    </row>
    <row r="737" s="13" customFormat="1">
      <c r="A737" s="13"/>
      <c r="B737" s="248"/>
      <c r="C737" s="249"/>
      <c r="D737" s="241" t="s">
        <v>207</v>
      </c>
      <c r="E737" s="250" t="s">
        <v>1</v>
      </c>
      <c r="F737" s="251" t="s">
        <v>1160</v>
      </c>
      <c r="G737" s="249"/>
      <c r="H737" s="252">
        <v>568.928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8" t="s">
        <v>207</v>
      </c>
      <c r="AU737" s="258" t="s">
        <v>84</v>
      </c>
      <c r="AV737" s="13" t="s">
        <v>84</v>
      </c>
      <c r="AW737" s="13" t="s">
        <v>31</v>
      </c>
      <c r="AX737" s="13" t="s">
        <v>82</v>
      </c>
      <c r="AY737" s="258" t="s">
        <v>193</v>
      </c>
    </row>
    <row r="738" s="2" customFormat="1" ht="22.2" customHeight="1">
      <c r="A738" s="39"/>
      <c r="B738" s="40"/>
      <c r="C738" s="228" t="s">
        <v>1161</v>
      </c>
      <c r="D738" s="228" t="s">
        <v>196</v>
      </c>
      <c r="E738" s="229" t="s">
        <v>1162</v>
      </c>
      <c r="F738" s="230" t="s">
        <v>1163</v>
      </c>
      <c r="G738" s="231" t="s">
        <v>199</v>
      </c>
      <c r="H738" s="232">
        <v>449.27699999999999</v>
      </c>
      <c r="I738" s="233"/>
      <c r="J738" s="234">
        <f>ROUND(I738*H738,2)</f>
        <v>0</v>
      </c>
      <c r="K738" s="230" t="s">
        <v>200</v>
      </c>
      <c r="L738" s="45"/>
      <c r="M738" s="235" t="s">
        <v>1</v>
      </c>
      <c r="N738" s="236" t="s">
        <v>40</v>
      </c>
      <c r="O738" s="92"/>
      <c r="P738" s="237">
        <f>O738*H738</f>
        <v>0</v>
      </c>
      <c r="Q738" s="237">
        <v>0.0015</v>
      </c>
      <c r="R738" s="237">
        <f>Q738*H738</f>
        <v>0.6739155</v>
      </c>
      <c r="S738" s="237">
        <v>0</v>
      </c>
      <c r="T738" s="238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9" t="s">
        <v>301</v>
      </c>
      <c r="AT738" s="239" t="s">
        <v>196</v>
      </c>
      <c r="AU738" s="239" t="s">
        <v>84</v>
      </c>
      <c r="AY738" s="18" t="s">
        <v>193</v>
      </c>
      <c r="BE738" s="240">
        <f>IF(N738="základní",J738,0)</f>
        <v>0</v>
      </c>
      <c r="BF738" s="240">
        <f>IF(N738="snížená",J738,0)</f>
        <v>0</v>
      </c>
      <c r="BG738" s="240">
        <f>IF(N738="zákl. přenesená",J738,0)</f>
        <v>0</v>
      </c>
      <c r="BH738" s="240">
        <f>IF(N738="sníž. přenesená",J738,0)</f>
        <v>0</v>
      </c>
      <c r="BI738" s="240">
        <f>IF(N738="nulová",J738,0)</f>
        <v>0</v>
      </c>
      <c r="BJ738" s="18" t="s">
        <v>82</v>
      </c>
      <c r="BK738" s="240">
        <f>ROUND(I738*H738,2)</f>
        <v>0</v>
      </c>
      <c r="BL738" s="18" t="s">
        <v>301</v>
      </c>
      <c r="BM738" s="239" t="s">
        <v>1164</v>
      </c>
    </row>
    <row r="739" s="2" customFormat="1">
      <c r="A739" s="39"/>
      <c r="B739" s="40"/>
      <c r="C739" s="41"/>
      <c r="D739" s="241" t="s">
        <v>203</v>
      </c>
      <c r="E739" s="41"/>
      <c r="F739" s="242" t="s">
        <v>1165</v>
      </c>
      <c r="G739" s="41"/>
      <c r="H739" s="41"/>
      <c r="I739" s="243"/>
      <c r="J739" s="41"/>
      <c r="K739" s="41"/>
      <c r="L739" s="45"/>
      <c r="M739" s="244"/>
      <c r="N739" s="245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203</v>
      </c>
      <c r="AU739" s="18" t="s">
        <v>84</v>
      </c>
    </row>
    <row r="740" s="2" customFormat="1">
      <c r="A740" s="39"/>
      <c r="B740" s="40"/>
      <c r="C740" s="41"/>
      <c r="D740" s="246" t="s">
        <v>205</v>
      </c>
      <c r="E740" s="41"/>
      <c r="F740" s="247" t="s">
        <v>1166</v>
      </c>
      <c r="G740" s="41"/>
      <c r="H740" s="41"/>
      <c r="I740" s="243"/>
      <c r="J740" s="41"/>
      <c r="K740" s="41"/>
      <c r="L740" s="45"/>
      <c r="M740" s="244"/>
      <c r="N740" s="245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205</v>
      </c>
      <c r="AU740" s="18" t="s">
        <v>84</v>
      </c>
    </row>
    <row r="741" s="13" customFormat="1">
      <c r="A741" s="13"/>
      <c r="B741" s="248"/>
      <c r="C741" s="249"/>
      <c r="D741" s="241" t="s">
        <v>207</v>
      </c>
      <c r="E741" s="250" t="s">
        <v>1</v>
      </c>
      <c r="F741" s="251" t="s">
        <v>1167</v>
      </c>
      <c r="G741" s="249"/>
      <c r="H741" s="252">
        <v>78.650000000000006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8" t="s">
        <v>207</v>
      </c>
      <c r="AU741" s="258" t="s">
        <v>84</v>
      </c>
      <c r="AV741" s="13" t="s">
        <v>84</v>
      </c>
      <c r="AW741" s="13" t="s">
        <v>31</v>
      </c>
      <c r="AX741" s="13" t="s">
        <v>75</v>
      </c>
      <c r="AY741" s="258" t="s">
        <v>193</v>
      </c>
    </row>
    <row r="742" s="13" customFormat="1">
      <c r="A742" s="13"/>
      <c r="B742" s="248"/>
      <c r="C742" s="249"/>
      <c r="D742" s="241" t="s">
        <v>207</v>
      </c>
      <c r="E742" s="250" t="s">
        <v>1</v>
      </c>
      <c r="F742" s="251" t="s">
        <v>1168</v>
      </c>
      <c r="G742" s="249"/>
      <c r="H742" s="252">
        <v>214.98599999999999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8" t="s">
        <v>207</v>
      </c>
      <c r="AU742" s="258" t="s">
        <v>84</v>
      </c>
      <c r="AV742" s="13" t="s">
        <v>84</v>
      </c>
      <c r="AW742" s="13" t="s">
        <v>31</v>
      </c>
      <c r="AX742" s="13" t="s">
        <v>75</v>
      </c>
      <c r="AY742" s="258" t="s">
        <v>193</v>
      </c>
    </row>
    <row r="743" s="13" customFormat="1">
      <c r="A743" s="13"/>
      <c r="B743" s="248"/>
      <c r="C743" s="249"/>
      <c r="D743" s="241" t="s">
        <v>207</v>
      </c>
      <c r="E743" s="250" t="s">
        <v>1</v>
      </c>
      <c r="F743" s="251" t="s">
        <v>1169</v>
      </c>
      <c r="G743" s="249"/>
      <c r="H743" s="252">
        <v>155.64099999999999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8" t="s">
        <v>207</v>
      </c>
      <c r="AU743" s="258" t="s">
        <v>84</v>
      </c>
      <c r="AV743" s="13" t="s">
        <v>84</v>
      </c>
      <c r="AW743" s="13" t="s">
        <v>31</v>
      </c>
      <c r="AX743" s="13" t="s">
        <v>75</v>
      </c>
      <c r="AY743" s="258" t="s">
        <v>193</v>
      </c>
    </row>
    <row r="744" s="14" customFormat="1">
      <c r="A744" s="14"/>
      <c r="B744" s="259"/>
      <c r="C744" s="260"/>
      <c r="D744" s="241" t="s">
        <v>207</v>
      </c>
      <c r="E744" s="261" t="s">
        <v>1</v>
      </c>
      <c r="F744" s="262" t="s">
        <v>216</v>
      </c>
      <c r="G744" s="260"/>
      <c r="H744" s="263">
        <v>449.27699999999999</v>
      </c>
      <c r="I744" s="264"/>
      <c r="J744" s="260"/>
      <c r="K744" s="260"/>
      <c r="L744" s="265"/>
      <c r="M744" s="266"/>
      <c r="N744" s="267"/>
      <c r="O744" s="267"/>
      <c r="P744" s="267"/>
      <c r="Q744" s="267"/>
      <c r="R744" s="267"/>
      <c r="S744" s="267"/>
      <c r="T744" s="268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9" t="s">
        <v>207</v>
      </c>
      <c r="AU744" s="269" t="s">
        <v>84</v>
      </c>
      <c r="AV744" s="14" t="s">
        <v>201</v>
      </c>
      <c r="AW744" s="14" t="s">
        <v>31</v>
      </c>
      <c r="AX744" s="14" t="s">
        <v>82</v>
      </c>
      <c r="AY744" s="269" t="s">
        <v>193</v>
      </c>
    </row>
    <row r="745" s="2" customFormat="1" ht="30" customHeight="1">
      <c r="A745" s="39"/>
      <c r="B745" s="40"/>
      <c r="C745" s="228" t="s">
        <v>1170</v>
      </c>
      <c r="D745" s="228" t="s">
        <v>196</v>
      </c>
      <c r="E745" s="229" t="s">
        <v>1171</v>
      </c>
      <c r="F745" s="230" t="s">
        <v>1172</v>
      </c>
      <c r="G745" s="231" t="s">
        <v>199</v>
      </c>
      <c r="H745" s="232">
        <v>553.08799999999997</v>
      </c>
      <c r="I745" s="233"/>
      <c r="J745" s="234">
        <f>ROUND(I745*H745,2)</f>
        <v>0</v>
      </c>
      <c r="K745" s="230" t="s">
        <v>200</v>
      </c>
      <c r="L745" s="45"/>
      <c r="M745" s="235" t="s">
        <v>1</v>
      </c>
      <c r="N745" s="236" t="s">
        <v>40</v>
      </c>
      <c r="O745" s="92"/>
      <c r="P745" s="237">
        <f>O745*H745</f>
        <v>0</v>
      </c>
      <c r="Q745" s="237">
        <v>0.0053800000000000002</v>
      </c>
      <c r="R745" s="237">
        <f>Q745*H745</f>
        <v>2.9756134400000001</v>
      </c>
      <c r="S745" s="237">
        <v>0</v>
      </c>
      <c r="T745" s="238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9" t="s">
        <v>301</v>
      </c>
      <c r="AT745" s="239" t="s">
        <v>196</v>
      </c>
      <c r="AU745" s="239" t="s">
        <v>84</v>
      </c>
      <c r="AY745" s="18" t="s">
        <v>193</v>
      </c>
      <c r="BE745" s="240">
        <f>IF(N745="základní",J745,0)</f>
        <v>0</v>
      </c>
      <c r="BF745" s="240">
        <f>IF(N745="snížená",J745,0)</f>
        <v>0</v>
      </c>
      <c r="BG745" s="240">
        <f>IF(N745="zákl. přenesená",J745,0)</f>
        <v>0</v>
      </c>
      <c r="BH745" s="240">
        <f>IF(N745="sníž. přenesená",J745,0)</f>
        <v>0</v>
      </c>
      <c r="BI745" s="240">
        <f>IF(N745="nulová",J745,0)</f>
        <v>0</v>
      </c>
      <c r="BJ745" s="18" t="s">
        <v>82</v>
      </c>
      <c r="BK745" s="240">
        <f>ROUND(I745*H745,2)</f>
        <v>0</v>
      </c>
      <c r="BL745" s="18" t="s">
        <v>301</v>
      </c>
      <c r="BM745" s="239" t="s">
        <v>1173</v>
      </c>
    </row>
    <row r="746" s="2" customFormat="1">
      <c r="A746" s="39"/>
      <c r="B746" s="40"/>
      <c r="C746" s="41"/>
      <c r="D746" s="241" t="s">
        <v>203</v>
      </c>
      <c r="E746" s="41"/>
      <c r="F746" s="242" t="s">
        <v>1174</v>
      </c>
      <c r="G746" s="41"/>
      <c r="H746" s="41"/>
      <c r="I746" s="243"/>
      <c r="J746" s="41"/>
      <c r="K746" s="41"/>
      <c r="L746" s="45"/>
      <c r="M746" s="244"/>
      <c r="N746" s="245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203</v>
      </c>
      <c r="AU746" s="18" t="s">
        <v>84</v>
      </c>
    </row>
    <row r="747" s="2" customFormat="1">
      <c r="A747" s="39"/>
      <c r="B747" s="40"/>
      <c r="C747" s="41"/>
      <c r="D747" s="246" t="s">
        <v>205</v>
      </c>
      <c r="E747" s="41"/>
      <c r="F747" s="247" t="s">
        <v>1175</v>
      </c>
      <c r="G747" s="41"/>
      <c r="H747" s="41"/>
      <c r="I747" s="243"/>
      <c r="J747" s="41"/>
      <c r="K747" s="41"/>
      <c r="L747" s="45"/>
      <c r="M747" s="244"/>
      <c r="N747" s="245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205</v>
      </c>
      <c r="AU747" s="18" t="s">
        <v>84</v>
      </c>
    </row>
    <row r="748" s="13" customFormat="1">
      <c r="A748" s="13"/>
      <c r="B748" s="248"/>
      <c r="C748" s="249"/>
      <c r="D748" s="241" t="s">
        <v>207</v>
      </c>
      <c r="E748" s="250" t="s">
        <v>1</v>
      </c>
      <c r="F748" s="251" t="s">
        <v>1176</v>
      </c>
      <c r="G748" s="249"/>
      <c r="H748" s="252">
        <v>5.4000000000000004</v>
      </c>
      <c r="I748" s="253"/>
      <c r="J748" s="249"/>
      <c r="K748" s="249"/>
      <c r="L748" s="254"/>
      <c r="M748" s="255"/>
      <c r="N748" s="256"/>
      <c r="O748" s="256"/>
      <c r="P748" s="256"/>
      <c r="Q748" s="256"/>
      <c r="R748" s="256"/>
      <c r="S748" s="256"/>
      <c r="T748" s="257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58" t="s">
        <v>207</v>
      </c>
      <c r="AU748" s="258" t="s">
        <v>84</v>
      </c>
      <c r="AV748" s="13" t="s">
        <v>84</v>
      </c>
      <c r="AW748" s="13" t="s">
        <v>31</v>
      </c>
      <c r="AX748" s="13" t="s">
        <v>75</v>
      </c>
      <c r="AY748" s="258" t="s">
        <v>193</v>
      </c>
    </row>
    <row r="749" s="13" customFormat="1">
      <c r="A749" s="13"/>
      <c r="B749" s="248"/>
      <c r="C749" s="249"/>
      <c r="D749" s="241" t="s">
        <v>207</v>
      </c>
      <c r="E749" s="250" t="s">
        <v>1</v>
      </c>
      <c r="F749" s="251" t="s">
        <v>1177</v>
      </c>
      <c r="G749" s="249"/>
      <c r="H749" s="252">
        <v>47.25</v>
      </c>
      <c r="I749" s="253"/>
      <c r="J749" s="249"/>
      <c r="K749" s="249"/>
      <c r="L749" s="254"/>
      <c r="M749" s="255"/>
      <c r="N749" s="256"/>
      <c r="O749" s="256"/>
      <c r="P749" s="256"/>
      <c r="Q749" s="256"/>
      <c r="R749" s="256"/>
      <c r="S749" s="256"/>
      <c r="T749" s="25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8" t="s">
        <v>207</v>
      </c>
      <c r="AU749" s="258" t="s">
        <v>84</v>
      </c>
      <c r="AV749" s="13" t="s">
        <v>84</v>
      </c>
      <c r="AW749" s="13" t="s">
        <v>31</v>
      </c>
      <c r="AX749" s="13" t="s">
        <v>75</v>
      </c>
      <c r="AY749" s="258" t="s">
        <v>193</v>
      </c>
    </row>
    <row r="750" s="13" customFormat="1">
      <c r="A750" s="13"/>
      <c r="B750" s="248"/>
      <c r="C750" s="249"/>
      <c r="D750" s="241" t="s">
        <v>207</v>
      </c>
      <c r="E750" s="250" t="s">
        <v>1</v>
      </c>
      <c r="F750" s="251" t="s">
        <v>1167</v>
      </c>
      <c r="G750" s="249"/>
      <c r="H750" s="252">
        <v>78.650000000000006</v>
      </c>
      <c r="I750" s="253"/>
      <c r="J750" s="249"/>
      <c r="K750" s="249"/>
      <c r="L750" s="254"/>
      <c r="M750" s="255"/>
      <c r="N750" s="256"/>
      <c r="O750" s="256"/>
      <c r="P750" s="256"/>
      <c r="Q750" s="256"/>
      <c r="R750" s="256"/>
      <c r="S750" s="256"/>
      <c r="T750" s="257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58" t="s">
        <v>207</v>
      </c>
      <c r="AU750" s="258" t="s">
        <v>84</v>
      </c>
      <c r="AV750" s="13" t="s">
        <v>84</v>
      </c>
      <c r="AW750" s="13" t="s">
        <v>31</v>
      </c>
      <c r="AX750" s="13" t="s">
        <v>75</v>
      </c>
      <c r="AY750" s="258" t="s">
        <v>193</v>
      </c>
    </row>
    <row r="751" s="13" customFormat="1">
      <c r="A751" s="13"/>
      <c r="B751" s="248"/>
      <c r="C751" s="249"/>
      <c r="D751" s="241" t="s">
        <v>207</v>
      </c>
      <c r="E751" s="250" t="s">
        <v>1</v>
      </c>
      <c r="F751" s="251" t="s">
        <v>1168</v>
      </c>
      <c r="G751" s="249"/>
      <c r="H751" s="252">
        <v>214.98599999999999</v>
      </c>
      <c r="I751" s="253"/>
      <c r="J751" s="249"/>
      <c r="K751" s="249"/>
      <c r="L751" s="254"/>
      <c r="M751" s="255"/>
      <c r="N751" s="256"/>
      <c r="O751" s="256"/>
      <c r="P751" s="256"/>
      <c r="Q751" s="256"/>
      <c r="R751" s="256"/>
      <c r="S751" s="256"/>
      <c r="T751" s="25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8" t="s">
        <v>207</v>
      </c>
      <c r="AU751" s="258" t="s">
        <v>84</v>
      </c>
      <c r="AV751" s="13" t="s">
        <v>84</v>
      </c>
      <c r="AW751" s="13" t="s">
        <v>31</v>
      </c>
      <c r="AX751" s="13" t="s">
        <v>75</v>
      </c>
      <c r="AY751" s="258" t="s">
        <v>193</v>
      </c>
    </row>
    <row r="752" s="13" customFormat="1">
      <c r="A752" s="13"/>
      <c r="B752" s="248"/>
      <c r="C752" s="249"/>
      <c r="D752" s="241" t="s">
        <v>207</v>
      </c>
      <c r="E752" s="250" t="s">
        <v>1</v>
      </c>
      <c r="F752" s="251" t="s">
        <v>1178</v>
      </c>
      <c r="G752" s="249"/>
      <c r="H752" s="252">
        <v>71.459999999999994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8" t="s">
        <v>207</v>
      </c>
      <c r="AU752" s="258" t="s">
        <v>84</v>
      </c>
      <c r="AV752" s="13" t="s">
        <v>84</v>
      </c>
      <c r="AW752" s="13" t="s">
        <v>31</v>
      </c>
      <c r="AX752" s="13" t="s">
        <v>75</v>
      </c>
      <c r="AY752" s="258" t="s">
        <v>193</v>
      </c>
    </row>
    <row r="753" s="13" customFormat="1">
      <c r="A753" s="13"/>
      <c r="B753" s="248"/>
      <c r="C753" s="249"/>
      <c r="D753" s="241" t="s">
        <v>207</v>
      </c>
      <c r="E753" s="250" t="s">
        <v>1</v>
      </c>
      <c r="F753" s="251" t="s">
        <v>1179</v>
      </c>
      <c r="G753" s="249"/>
      <c r="H753" s="252">
        <v>135.34200000000001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8" t="s">
        <v>207</v>
      </c>
      <c r="AU753" s="258" t="s">
        <v>84</v>
      </c>
      <c r="AV753" s="13" t="s">
        <v>84</v>
      </c>
      <c r="AW753" s="13" t="s">
        <v>31</v>
      </c>
      <c r="AX753" s="13" t="s">
        <v>75</v>
      </c>
      <c r="AY753" s="258" t="s">
        <v>193</v>
      </c>
    </row>
    <row r="754" s="14" customFormat="1">
      <c r="A754" s="14"/>
      <c r="B754" s="259"/>
      <c r="C754" s="260"/>
      <c r="D754" s="241" t="s">
        <v>207</v>
      </c>
      <c r="E754" s="261" t="s">
        <v>132</v>
      </c>
      <c r="F754" s="262" t="s">
        <v>216</v>
      </c>
      <c r="G754" s="260"/>
      <c r="H754" s="263">
        <v>553.08799999999997</v>
      </c>
      <c r="I754" s="264"/>
      <c r="J754" s="260"/>
      <c r="K754" s="260"/>
      <c r="L754" s="265"/>
      <c r="M754" s="266"/>
      <c r="N754" s="267"/>
      <c r="O754" s="267"/>
      <c r="P754" s="267"/>
      <c r="Q754" s="267"/>
      <c r="R754" s="267"/>
      <c r="S754" s="267"/>
      <c r="T754" s="268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9" t="s">
        <v>207</v>
      </c>
      <c r="AU754" s="269" t="s">
        <v>84</v>
      </c>
      <c r="AV754" s="14" t="s">
        <v>201</v>
      </c>
      <c r="AW754" s="14" t="s">
        <v>31</v>
      </c>
      <c r="AX754" s="14" t="s">
        <v>82</v>
      </c>
      <c r="AY754" s="269" t="s">
        <v>193</v>
      </c>
    </row>
    <row r="755" s="2" customFormat="1" ht="22.2" customHeight="1">
      <c r="A755" s="39"/>
      <c r="B755" s="40"/>
      <c r="C755" s="270" t="s">
        <v>1180</v>
      </c>
      <c r="D755" s="270" t="s">
        <v>274</v>
      </c>
      <c r="E755" s="271" t="s">
        <v>1181</v>
      </c>
      <c r="F755" s="272" t="s">
        <v>1182</v>
      </c>
      <c r="G755" s="273" t="s">
        <v>199</v>
      </c>
      <c r="H755" s="274">
        <v>608.39700000000005</v>
      </c>
      <c r="I755" s="275"/>
      <c r="J755" s="276">
        <f>ROUND(I755*H755,2)</f>
        <v>0</v>
      </c>
      <c r="K755" s="272" t="s">
        <v>200</v>
      </c>
      <c r="L755" s="277"/>
      <c r="M755" s="278" t="s">
        <v>1</v>
      </c>
      <c r="N755" s="279" t="s">
        <v>40</v>
      </c>
      <c r="O755" s="92"/>
      <c r="P755" s="237">
        <f>O755*H755</f>
        <v>0</v>
      </c>
      <c r="Q755" s="237">
        <v>0.01112</v>
      </c>
      <c r="R755" s="237">
        <f>Q755*H755</f>
        <v>6.7653746400000001</v>
      </c>
      <c r="S755" s="237">
        <v>0</v>
      </c>
      <c r="T755" s="238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9" t="s">
        <v>448</v>
      </c>
      <c r="AT755" s="239" t="s">
        <v>274</v>
      </c>
      <c r="AU755" s="239" t="s">
        <v>84</v>
      </c>
      <c r="AY755" s="18" t="s">
        <v>193</v>
      </c>
      <c r="BE755" s="240">
        <f>IF(N755="základní",J755,0)</f>
        <v>0</v>
      </c>
      <c r="BF755" s="240">
        <f>IF(N755="snížená",J755,0)</f>
        <v>0</v>
      </c>
      <c r="BG755" s="240">
        <f>IF(N755="zákl. přenesená",J755,0)</f>
        <v>0</v>
      </c>
      <c r="BH755" s="240">
        <f>IF(N755="sníž. přenesená",J755,0)</f>
        <v>0</v>
      </c>
      <c r="BI755" s="240">
        <f>IF(N755="nulová",J755,0)</f>
        <v>0</v>
      </c>
      <c r="BJ755" s="18" t="s">
        <v>82</v>
      </c>
      <c r="BK755" s="240">
        <f>ROUND(I755*H755,2)</f>
        <v>0</v>
      </c>
      <c r="BL755" s="18" t="s">
        <v>301</v>
      </c>
      <c r="BM755" s="239" t="s">
        <v>1183</v>
      </c>
    </row>
    <row r="756" s="2" customFormat="1">
      <c r="A756" s="39"/>
      <c r="B756" s="40"/>
      <c r="C756" s="41"/>
      <c r="D756" s="241" t="s">
        <v>203</v>
      </c>
      <c r="E756" s="41"/>
      <c r="F756" s="242" t="s">
        <v>1182</v>
      </c>
      <c r="G756" s="41"/>
      <c r="H756" s="41"/>
      <c r="I756" s="243"/>
      <c r="J756" s="41"/>
      <c r="K756" s="41"/>
      <c r="L756" s="45"/>
      <c r="M756" s="244"/>
      <c r="N756" s="245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203</v>
      </c>
      <c r="AU756" s="18" t="s">
        <v>84</v>
      </c>
    </row>
    <row r="757" s="2" customFormat="1">
      <c r="A757" s="39"/>
      <c r="B757" s="40"/>
      <c r="C757" s="41"/>
      <c r="D757" s="241" t="s">
        <v>305</v>
      </c>
      <c r="E757" s="41"/>
      <c r="F757" s="280" t="s">
        <v>1184</v>
      </c>
      <c r="G757" s="41"/>
      <c r="H757" s="41"/>
      <c r="I757" s="243"/>
      <c r="J757" s="41"/>
      <c r="K757" s="41"/>
      <c r="L757" s="45"/>
      <c r="M757" s="244"/>
      <c r="N757" s="245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305</v>
      </c>
      <c r="AU757" s="18" t="s">
        <v>84</v>
      </c>
    </row>
    <row r="758" s="13" customFormat="1">
      <c r="A758" s="13"/>
      <c r="B758" s="248"/>
      <c r="C758" s="249"/>
      <c r="D758" s="241" t="s">
        <v>207</v>
      </c>
      <c r="E758" s="250" t="s">
        <v>1</v>
      </c>
      <c r="F758" s="251" t="s">
        <v>1185</v>
      </c>
      <c r="G758" s="249"/>
      <c r="H758" s="252">
        <v>608.39700000000005</v>
      </c>
      <c r="I758" s="253"/>
      <c r="J758" s="249"/>
      <c r="K758" s="249"/>
      <c r="L758" s="254"/>
      <c r="M758" s="255"/>
      <c r="N758" s="256"/>
      <c r="O758" s="256"/>
      <c r="P758" s="256"/>
      <c r="Q758" s="256"/>
      <c r="R758" s="256"/>
      <c r="S758" s="256"/>
      <c r="T758" s="25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8" t="s">
        <v>207</v>
      </c>
      <c r="AU758" s="258" t="s">
        <v>84</v>
      </c>
      <c r="AV758" s="13" t="s">
        <v>84</v>
      </c>
      <c r="AW758" s="13" t="s">
        <v>31</v>
      </c>
      <c r="AX758" s="13" t="s">
        <v>82</v>
      </c>
      <c r="AY758" s="258" t="s">
        <v>193</v>
      </c>
    </row>
    <row r="759" s="2" customFormat="1" ht="30" customHeight="1">
      <c r="A759" s="39"/>
      <c r="B759" s="40"/>
      <c r="C759" s="228" t="s">
        <v>1186</v>
      </c>
      <c r="D759" s="228" t="s">
        <v>196</v>
      </c>
      <c r="E759" s="229" t="s">
        <v>1187</v>
      </c>
      <c r="F759" s="230" t="s">
        <v>1188</v>
      </c>
      <c r="G759" s="231" t="s">
        <v>199</v>
      </c>
      <c r="H759" s="232">
        <v>15.84</v>
      </c>
      <c r="I759" s="233"/>
      <c r="J759" s="234">
        <f>ROUND(I759*H759,2)</f>
        <v>0</v>
      </c>
      <c r="K759" s="230" t="s">
        <v>200</v>
      </c>
      <c r="L759" s="45"/>
      <c r="M759" s="235" t="s">
        <v>1</v>
      </c>
      <c r="N759" s="236" t="s">
        <v>40</v>
      </c>
      <c r="O759" s="92"/>
      <c r="P759" s="237">
        <f>O759*H759</f>
        <v>0</v>
      </c>
      <c r="Q759" s="237">
        <v>0.00562</v>
      </c>
      <c r="R759" s="237">
        <f>Q759*H759</f>
        <v>0.089020799999999997</v>
      </c>
      <c r="S759" s="237">
        <v>0</v>
      </c>
      <c r="T759" s="238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9" t="s">
        <v>301</v>
      </c>
      <c r="AT759" s="239" t="s">
        <v>196</v>
      </c>
      <c r="AU759" s="239" t="s">
        <v>84</v>
      </c>
      <c r="AY759" s="18" t="s">
        <v>193</v>
      </c>
      <c r="BE759" s="240">
        <f>IF(N759="základní",J759,0)</f>
        <v>0</v>
      </c>
      <c r="BF759" s="240">
        <f>IF(N759="snížená",J759,0)</f>
        <v>0</v>
      </c>
      <c r="BG759" s="240">
        <f>IF(N759="zákl. přenesená",J759,0)</f>
        <v>0</v>
      </c>
      <c r="BH759" s="240">
        <f>IF(N759="sníž. přenesená",J759,0)</f>
        <v>0</v>
      </c>
      <c r="BI759" s="240">
        <f>IF(N759="nulová",J759,0)</f>
        <v>0</v>
      </c>
      <c r="BJ759" s="18" t="s">
        <v>82</v>
      </c>
      <c r="BK759" s="240">
        <f>ROUND(I759*H759,2)</f>
        <v>0</v>
      </c>
      <c r="BL759" s="18" t="s">
        <v>301</v>
      </c>
      <c r="BM759" s="239" t="s">
        <v>1189</v>
      </c>
    </row>
    <row r="760" s="2" customFormat="1">
      <c r="A760" s="39"/>
      <c r="B760" s="40"/>
      <c r="C760" s="41"/>
      <c r="D760" s="241" t="s">
        <v>203</v>
      </c>
      <c r="E760" s="41"/>
      <c r="F760" s="242" t="s">
        <v>1190</v>
      </c>
      <c r="G760" s="41"/>
      <c r="H760" s="41"/>
      <c r="I760" s="243"/>
      <c r="J760" s="41"/>
      <c r="K760" s="41"/>
      <c r="L760" s="45"/>
      <c r="M760" s="244"/>
      <c r="N760" s="245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203</v>
      </c>
      <c r="AU760" s="18" t="s">
        <v>84</v>
      </c>
    </row>
    <row r="761" s="2" customFormat="1">
      <c r="A761" s="39"/>
      <c r="B761" s="40"/>
      <c r="C761" s="41"/>
      <c r="D761" s="246" t="s">
        <v>205</v>
      </c>
      <c r="E761" s="41"/>
      <c r="F761" s="247" t="s">
        <v>1191</v>
      </c>
      <c r="G761" s="41"/>
      <c r="H761" s="41"/>
      <c r="I761" s="243"/>
      <c r="J761" s="41"/>
      <c r="K761" s="41"/>
      <c r="L761" s="45"/>
      <c r="M761" s="244"/>
      <c r="N761" s="245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205</v>
      </c>
      <c r="AU761" s="18" t="s">
        <v>84</v>
      </c>
    </row>
    <row r="762" s="13" customFormat="1">
      <c r="A762" s="13"/>
      <c r="B762" s="248"/>
      <c r="C762" s="249"/>
      <c r="D762" s="241" t="s">
        <v>207</v>
      </c>
      <c r="E762" s="250" t="s">
        <v>134</v>
      </c>
      <c r="F762" s="251" t="s">
        <v>1192</v>
      </c>
      <c r="G762" s="249"/>
      <c r="H762" s="252">
        <v>15.84</v>
      </c>
      <c r="I762" s="253"/>
      <c r="J762" s="249"/>
      <c r="K762" s="249"/>
      <c r="L762" s="254"/>
      <c r="M762" s="255"/>
      <c r="N762" s="256"/>
      <c r="O762" s="256"/>
      <c r="P762" s="256"/>
      <c r="Q762" s="256"/>
      <c r="R762" s="256"/>
      <c r="S762" s="256"/>
      <c r="T762" s="25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8" t="s">
        <v>207</v>
      </c>
      <c r="AU762" s="258" t="s">
        <v>84</v>
      </c>
      <c r="AV762" s="13" t="s">
        <v>84</v>
      </c>
      <c r="AW762" s="13" t="s">
        <v>31</v>
      </c>
      <c r="AX762" s="13" t="s">
        <v>82</v>
      </c>
      <c r="AY762" s="258" t="s">
        <v>193</v>
      </c>
    </row>
    <row r="763" s="2" customFormat="1" ht="30" customHeight="1">
      <c r="A763" s="39"/>
      <c r="B763" s="40"/>
      <c r="C763" s="270" t="s">
        <v>1193</v>
      </c>
      <c r="D763" s="270" t="s">
        <v>274</v>
      </c>
      <c r="E763" s="271" t="s">
        <v>1194</v>
      </c>
      <c r="F763" s="272" t="s">
        <v>1195</v>
      </c>
      <c r="G763" s="273" t="s">
        <v>199</v>
      </c>
      <c r="H763" s="274">
        <v>17.423999999999999</v>
      </c>
      <c r="I763" s="275"/>
      <c r="J763" s="276">
        <f>ROUND(I763*H763,2)</f>
        <v>0</v>
      </c>
      <c r="K763" s="272" t="s">
        <v>1</v>
      </c>
      <c r="L763" s="277"/>
      <c r="M763" s="278" t="s">
        <v>1</v>
      </c>
      <c r="N763" s="279" t="s">
        <v>40</v>
      </c>
      <c r="O763" s="92"/>
      <c r="P763" s="237">
        <f>O763*H763</f>
        <v>0</v>
      </c>
      <c r="Q763" s="237">
        <v>0.010120000000000001</v>
      </c>
      <c r="R763" s="237">
        <f>Q763*H763</f>
        <v>0.17633088</v>
      </c>
      <c r="S763" s="237">
        <v>0</v>
      </c>
      <c r="T763" s="238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9" t="s">
        <v>448</v>
      </c>
      <c r="AT763" s="239" t="s">
        <v>274</v>
      </c>
      <c r="AU763" s="239" t="s">
        <v>84</v>
      </c>
      <c r="AY763" s="18" t="s">
        <v>193</v>
      </c>
      <c r="BE763" s="240">
        <f>IF(N763="základní",J763,0)</f>
        <v>0</v>
      </c>
      <c r="BF763" s="240">
        <f>IF(N763="snížená",J763,0)</f>
        <v>0</v>
      </c>
      <c r="BG763" s="240">
        <f>IF(N763="zákl. přenesená",J763,0)</f>
        <v>0</v>
      </c>
      <c r="BH763" s="240">
        <f>IF(N763="sníž. přenesená",J763,0)</f>
        <v>0</v>
      </c>
      <c r="BI763" s="240">
        <f>IF(N763="nulová",J763,0)</f>
        <v>0</v>
      </c>
      <c r="BJ763" s="18" t="s">
        <v>82</v>
      </c>
      <c r="BK763" s="240">
        <f>ROUND(I763*H763,2)</f>
        <v>0</v>
      </c>
      <c r="BL763" s="18" t="s">
        <v>301</v>
      </c>
      <c r="BM763" s="239" t="s">
        <v>1196</v>
      </c>
    </row>
    <row r="764" s="2" customFormat="1">
      <c r="A764" s="39"/>
      <c r="B764" s="40"/>
      <c r="C764" s="41"/>
      <c r="D764" s="241" t="s">
        <v>203</v>
      </c>
      <c r="E764" s="41"/>
      <c r="F764" s="242" t="s">
        <v>1195</v>
      </c>
      <c r="G764" s="41"/>
      <c r="H764" s="41"/>
      <c r="I764" s="243"/>
      <c r="J764" s="41"/>
      <c r="K764" s="41"/>
      <c r="L764" s="45"/>
      <c r="M764" s="244"/>
      <c r="N764" s="245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203</v>
      </c>
      <c r="AU764" s="18" t="s">
        <v>84</v>
      </c>
    </row>
    <row r="765" s="13" customFormat="1">
      <c r="A765" s="13"/>
      <c r="B765" s="248"/>
      <c r="C765" s="249"/>
      <c r="D765" s="241" t="s">
        <v>207</v>
      </c>
      <c r="E765" s="250" t="s">
        <v>1</v>
      </c>
      <c r="F765" s="251" t="s">
        <v>1197</v>
      </c>
      <c r="G765" s="249"/>
      <c r="H765" s="252">
        <v>17.423999999999999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8" t="s">
        <v>207</v>
      </c>
      <c r="AU765" s="258" t="s">
        <v>84</v>
      </c>
      <c r="AV765" s="13" t="s">
        <v>84</v>
      </c>
      <c r="AW765" s="13" t="s">
        <v>31</v>
      </c>
      <c r="AX765" s="13" t="s">
        <v>82</v>
      </c>
      <c r="AY765" s="258" t="s">
        <v>193</v>
      </c>
    </row>
    <row r="766" s="2" customFormat="1" ht="22.2" customHeight="1">
      <c r="A766" s="39"/>
      <c r="B766" s="40"/>
      <c r="C766" s="228" t="s">
        <v>1198</v>
      </c>
      <c r="D766" s="228" t="s">
        <v>196</v>
      </c>
      <c r="E766" s="229" t="s">
        <v>1199</v>
      </c>
      <c r="F766" s="230" t="s">
        <v>1200</v>
      </c>
      <c r="G766" s="231" t="s">
        <v>199</v>
      </c>
      <c r="H766" s="232">
        <v>13.199999999999999</v>
      </c>
      <c r="I766" s="233"/>
      <c r="J766" s="234">
        <f>ROUND(I766*H766,2)</f>
        <v>0</v>
      </c>
      <c r="K766" s="230" t="s">
        <v>200</v>
      </c>
      <c r="L766" s="45"/>
      <c r="M766" s="235" t="s">
        <v>1</v>
      </c>
      <c r="N766" s="236" t="s">
        <v>40</v>
      </c>
      <c r="O766" s="92"/>
      <c r="P766" s="237">
        <f>O766*H766</f>
        <v>0</v>
      </c>
      <c r="Q766" s="237">
        <v>0.00058</v>
      </c>
      <c r="R766" s="237">
        <f>Q766*H766</f>
        <v>0.0076559999999999996</v>
      </c>
      <c r="S766" s="237">
        <v>0</v>
      </c>
      <c r="T766" s="238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9" t="s">
        <v>301</v>
      </c>
      <c r="AT766" s="239" t="s">
        <v>196</v>
      </c>
      <c r="AU766" s="239" t="s">
        <v>84</v>
      </c>
      <c r="AY766" s="18" t="s">
        <v>193</v>
      </c>
      <c r="BE766" s="240">
        <f>IF(N766="základní",J766,0)</f>
        <v>0</v>
      </c>
      <c r="BF766" s="240">
        <f>IF(N766="snížená",J766,0)</f>
        <v>0</v>
      </c>
      <c r="BG766" s="240">
        <f>IF(N766="zákl. přenesená",J766,0)</f>
        <v>0</v>
      </c>
      <c r="BH766" s="240">
        <f>IF(N766="sníž. přenesená",J766,0)</f>
        <v>0</v>
      </c>
      <c r="BI766" s="240">
        <f>IF(N766="nulová",J766,0)</f>
        <v>0</v>
      </c>
      <c r="BJ766" s="18" t="s">
        <v>82</v>
      </c>
      <c r="BK766" s="240">
        <f>ROUND(I766*H766,2)</f>
        <v>0</v>
      </c>
      <c r="BL766" s="18" t="s">
        <v>301</v>
      </c>
      <c r="BM766" s="239" t="s">
        <v>1201</v>
      </c>
    </row>
    <row r="767" s="2" customFormat="1">
      <c r="A767" s="39"/>
      <c r="B767" s="40"/>
      <c r="C767" s="41"/>
      <c r="D767" s="241" t="s">
        <v>203</v>
      </c>
      <c r="E767" s="41"/>
      <c r="F767" s="242" t="s">
        <v>1202</v>
      </c>
      <c r="G767" s="41"/>
      <c r="H767" s="41"/>
      <c r="I767" s="243"/>
      <c r="J767" s="41"/>
      <c r="K767" s="41"/>
      <c r="L767" s="45"/>
      <c r="M767" s="244"/>
      <c r="N767" s="245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203</v>
      </c>
      <c r="AU767" s="18" t="s">
        <v>84</v>
      </c>
    </row>
    <row r="768" s="2" customFormat="1">
      <c r="A768" s="39"/>
      <c r="B768" s="40"/>
      <c r="C768" s="41"/>
      <c r="D768" s="246" t="s">
        <v>205</v>
      </c>
      <c r="E768" s="41"/>
      <c r="F768" s="247" t="s">
        <v>1203</v>
      </c>
      <c r="G768" s="41"/>
      <c r="H768" s="41"/>
      <c r="I768" s="243"/>
      <c r="J768" s="41"/>
      <c r="K768" s="41"/>
      <c r="L768" s="45"/>
      <c r="M768" s="244"/>
      <c r="N768" s="245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205</v>
      </c>
      <c r="AU768" s="18" t="s">
        <v>84</v>
      </c>
    </row>
    <row r="769" s="13" customFormat="1">
      <c r="A769" s="13"/>
      <c r="B769" s="248"/>
      <c r="C769" s="249"/>
      <c r="D769" s="241" t="s">
        <v>207</v>
      </c>
      <c r="E769" s="250" t="s">
        <v>1</v>
      </c>
      <c r="F769" s="251" t="s">
        <v>1204</v>
      </c>
      <c r="G769" s="249"/>
      <c r="H769" s="252">
        <v>2.3999999999999999</v>
      </c>
      <c r="I769" s="253"/>
      <c r="J769" s="249"/>
      <c r="K769" s="249"/>
      <c r="L769" s="254"/>
      <c r="M769" s="255"/>
      <c r="N769" s="256"/>
      <c r="O769" s="256"/>
      <c r="P769" s="256"/>
      <c r="Q769" s="256"/>
      <c r="R769" s="256"/>
      <c r="S769" s="256"/>
      <c r="T769" s="25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8" t="s">
        <v>207</v>
      </c>
      <c r="AU769" s="258" t="s">
        <v>84</v>
      </c>
      <c r="AV769" s="13" t="s">
        <v>84</v>
      </c>
      <c r="AW769" s="13" t="s">
        <v>31</v>
      </c>
      <c r="AX769" s="13" t="s">
        <v>75</v>
      </c>
      <c r="AY769" s="258" t="s">
        <v>193</v>
      </c>
    </row>
    <row r="770" s="13" customFormat="1">
      <c r="A770" s="13"/>
      <c r="B770" s="248"/>
      <c r="C770" s="249"/>
      <c r="D770" s="241" t="s">
        <v>207</v>
      </c>
      <c r="E770" s="250" t="s">
        <v>1</v>
      </c>
      <c r="F770" s="251" t="s">
        <v>1205</v>
      </c>
      <c r="G770" s="249"/>
      <c r="H770" s="252">
        <v>1.0800000000000001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58" t="s">
        <v>207</v>
      </c>
      <c r="AU770" s="258" t="s">
        <v>84</v>
      </c>
      <c r="AV770" s="13" t="s">
        <v>84</v>
      </c>
      <c r="AW770" s="13" t="s">
        <v>31</v>
      </c>
      <c r="AX770" s="13" t="s">
        <v>75</v>
      </c>
      <c r="AY770" s="258" t="s">
        <v>193</v>
      </c>
    </row>
    <row r="771" s="13" customFormat="1">
      <c r="A771" s="13"/>
      <c r="B771" s="248"/>
      <c r="C771" s="249"/>
      <c r="D771" s="241" t="s">
        <v>207</v>
      </c>
      <c r="E771" s="250" t="s">
        <v>1</v>
      </c>
      <c r="F771" s="251" t="s">
        <v>1206</v>
      </c>
      <c r="G771" s="249"/>
      <c r="H771" s="252">
        <v>9.7200000000000006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8" t="s">
        <v>207</v>
      </c>
      <c r="AU771" s="258" t="s">
        <v>84</v>
      </c>
      <c r="AV771" s="13" t="s">
        <v>84</v>
      </c>
      <c r="AW771" s="13" t="s">
        <v>31</v>
      </c>
      <c r="AX771" s="13" t="s">
        <v>75</v>
      </c>
      <c r="AY771" s="258" t="s">
        <v>193</v>
      </c>
    </row>
    <row r="772" s="14" customFormat="1">
      <c r="A772" s="14"/>
      <c r="B772" s="259"/>
      <c r="C772" s="260"/>
      <c r="D772" s="241" t="s">
        <v>207</v>
      </c>
      <c r="E772" s="261" t="s">
        <v>136</v>
      </c>
      <c r="F772" s="262" t="s">
        <v>216</v>
      </c>
      <c r="G772" s="260"/>
      <c r="H772" s="263">
        <v>13.199999999999999</v>
      </c>
      <c r="I772" s="264"/>
      <c r="J772" s="260"/>
      <c r="K772" s="260"/>
      <c r="L772" s="265"/>
      <c r="M772" s="266"/>
      <c r="N772" s="267"/>
      <c r="O772" s="267"/>
      <c r="P772" s="267"/>
      <c r="Q772" s="267"/>
      <c r="R772" s="267"/>
      <c r="S772" s="267"/>
      <c r="T772" s="268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9" t="s">
        <v>207</v>
      </c>
      <c r="AU772" s="269" t="s">
        <v>84</v>
      </c>
      <c r="AV772" s="14" t="s">
        <v>201</v>
      </c>
      <c r="AW772" s="14" t="s">
        <v>31</v>
      </c>
      <c r="AX772" s="14" t="s">
        <v>82</v>
      </c>
      <c r="AY772" s="269" t="s">
        <v>193</v>
      </c>
    </row>
    <row r="773" s="2" customFormat="1" ht="22.2" customHeight="1">
      <c r="A773" s="39"/>
      <c r="B773" s="40"/>
      <c r="C773" s="270" t="s">
        <v>1207</v>
      </c>
      <c r="D773" s="270" t="s">
        <v>274</v>
      </c>
      <c r="E773" s="271" t="s">
        <v>1208</v>
      </c>
      <c r="F773" s="272" t="s">
        <v>1209</v>
      </c>
      <c r="G773" s="273" t="s">
        <v>199</v>
      </c>
      <c r="H773" s="274">
        <v>14.52</v>
      </c>
      <c r="I773" s="275"/>
      <c r="J773" s="276">
        <f>ROUND(I773*H773,2)</f>
        <v>0</v>
      </c>
      <c r="K773" s="272" t="s">
        <v>200</v>
      </c>
      <c r="L773" s="277"/>
      <c r="M773" s="278" t="s">
        <v>1</v>
      </c>
      <c r="N773" s="279" t="s">
        <v>40</v>
      </c>
      <c r="O773" s="92"/>
      <c r="P773" s="237">
        <f>O773*H773</f>
        <v>0</v>
      </c>
      <c r="Q773" s="237">
        <v>0.01</v>
      </c>
      <c r="R773" s="237">
        <f>Q773*H773</f>
        <v>0.1452</v>
      </c>
      <c r="S773" s="237">
        <v>0</v>
      </c>
      <c r="T773" s="238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9" t="s">
        <v>448</v>
      </c>
      <c r="AT773" s="239" t="s">
        <v>274</v>
      </c>
      <c r="AU773" s="239" t="s">
        <v>84</v>
      </c>
      <c r="AY773" s="18" t="s">
        <v>193</v>
      </c>
      <c r="BE773" s="240">
        <f>IF(N773="základní",J773,0)</f>
        <v>0</v>
      </c>
      <c r="BF773" s="240">
        <f>IF(N773="snížená",J773,0)</f>
        <v>0</v>
      </c>
      <c r="BG773" s="240">
        <f>IF(N773="zákl. přenesená",J773,0)</f>
        <v>0</v>
      </c>
      <c r="BH773" s="240">
        <f>IF(N773="sníž. přenesená",J773,0)</f>
        <v>0</v>
      </c>
      <c r="BI773" s="240">
        <f>IF(N773="nulová",J773,0)</f>
        <v>0</v>
      </c>
      <c r="BJ773" s="18" t="s">
        <v>82</v>
      </c>
      <c r="BK773" s="240">
        <f>ROUND(I773*H773,2)</f>
        <v>0</v>
      </c>
      <c r="BL773" s="18" t="s">
        <v>301</v>
      </c>
      <c r="BM773" s="239" t="s">
        <v>1210</v>
      </c>
    </row>
    <row r="774" s="2" customFormat="1">
      <c r="A774" s="39"/>
      <c r="B774" s="40"/>
      <c r="C774" s="41"/>
      <c r="D774" s="241" t="s">
        <v>203</v>
      </c>
      <c r="E774" s="41"/>
      <c r="F774" s="242" t="s">
        <v>1209</v>
      </c>
      <c r="G774" s="41"/>
      <c r="H774" s="41"/>
      <c r="I774" s="243"/>
      <c r="J774" s="41"/>
      <c r="K774" s="41"/>
      <c r="L774" s="45"/>
      <c r="M774" s="244"/>
      <c r="N774" s="245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203</v>
      </c>
      <c r="AU774" s="18" t="s">
        <v>84</v>
      </c>
    </row>
    <row r="775" s="13" customFormat="1">
      <c r="A775" s="13"/>
      <c r="B775" s="248"/>
      <c r="C775" s="249"/>
      <c r="D775" s="241" t="s">
        <v>207</v>
      </c>
      <c r="E775" s="250" t="s">
        <v>1</v>
      </c>
      <c r="F775" s="251" t="s">
        <v>1211</v>
      </c>
      <c r="G775" s="249"/>
      <c r="H775" s="252">
        <v>14.52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8" t="s">
        <v>207</v>
      </c>
      <c r="AU775" s="258" t="s">
        <v>84</v>
      </c>
      <c r="AV775" s="13" t="s">
        <v>84</v>
      </c>
      <c r="AW775" s="13" t="s">
        <v>31</v>
      </c>
      <c r="AX775" s="13" t="s">
        <v>82</v>
      </c>
      <c r="AY775" s="258" t="s">
        <v>193</v>
      </c>
    </row>
    <row r="776" s="2" customFormat="1" ht="22.2" customHeight="1">
      <c r="A776" s="39"/>
      <c r="B776" s="40"/>
      <c r="C776" s="228" t="s">
        <v>1212</v>
      </c>
      <c r="D776" s="228" t="s">
        <v>196</v>
      </c>
      <c r="E776" s="229" t="s">
        <v>1213</v>
      </c>
      <c r="F776" s="230" t="s">
        <v>1214</v>
      </c>
      <c r="G776" s="231" t="s">
        <v>407</v>
      </c>
      <c r="H776" s="232">
        <v>11.004</v>
      </c>
      <c r="I776" s="233"/>
      <c r="J776" s="234">
        <f>ROUND(I776*H776,2)</f>
        <v>0</v>
      </c>
      <c r="K776" s="230" t="s">
        <v>200</v>
      </c>
      <c r="L776" s="45"/>
      <c r="M776" s="235" t="s">
        <v>1</v>
      </c>
      <c r="N776" s="236" t="s">
        <v>40</v>
      </c>
      <c r="O776" s="92"/>
      <c r="P776" s="237">
        <f>O776*H776</f>
        <v>0</v>
      </c>
      <c r="Q776" s="237">
        <v>0</v>
      </c>
      <c r="R776" s="237">
        <f>Q776*H776</f>
        <v>0</v>
      </c>
      <c r="S776" s="237">
        <v>0</v>
      </c>
      <c r="T776" s="238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39" t="s">
        <v>301</v>
      </c>
      <c r="AT776" s="239" t="s">
        <v>196</v>
      </c>
      <c r="AU776" s="239" t="s">
        <v>84</v>
      </c>
      <c r="AY776" s="18" t="s">
        <v>193</v>
      </c>
      <c r="BE776" s="240">
        <f>IF(N776="základní",J776,0)</f>
        <v>0</v>
      </c>
      <c r="BF776" s="240">
        <f>IF(N776="snížená",J776,0)</f>
        <v>0</v>
      </c>
      <c r="BG776" s="240">
        <f>IF(N776="zákl. přenesená",J776,0)</f>
        <v>0</v>
      </c>
      <c r="BH776" s="240">
        <f>IF(N776="sníž. přenesená",J776,0)</f>
        <v>0</v>
      </c>
      <c r="BI776" s="240">
        <f>IF(N776="nulová",J776,0)</f>
        <v>0</v>
      </c>
      <c r="BJ776" s="18" t="s">
        <v>82</v>
      </c>
      <c r="BK776" s="240">
        <f>ROUND(I776*H776,2)</f>
        <v>0</v>
      </c>
      <c r="BL776" s="18" t="s">
        <v>301</v>
      </c>
      <c r="BM776" s="239" t="s">
        <v>1215</v>
      </c>
    </row>
    <row r="777" s="2" customFormat="1">
      <c r="A777" s="39"/>
      <c r="B777" s="40"/>
      <c r="C777" s="41"/>
      <c r="D777" s="241" t="s">
        <v>203</v>
      </c>
      <c r="E777" s="41"/>
      <c r="F777" s="242" t="s">
        <v>1216</v>
      </c>
      <c r="G777" s="41"/>
      <c r="H777" s="41"/>
      <c r="I777" s="243"/>
      <c r="J777" s="41"/>
      <c r="K777" s="41"/>
      <c r="L777" s="45"/>
      <c r="M777" s="244"/>
      <c r="N777" s="245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203</v>
      </c>
      <c r="AU777" s="18" t="s">
        <v>84</v>
      </c>
    </row>
    <row r="778" s="2" customFormat="1">
      <c r="A778" s="39"/>
      <c r="B778" s="40"/>
      <c r="C778" s="41"/>
      <c r="D778" s="246" t="s">
        <v>205</v>
      </c>
      <c r="E778" s="41"/>
      <c r="F778" s="247" t="s">
        <v>1217</v>
      </c>
      <c r="G778" s="41"/>
      <c r="H778" s="41"/>
      <c r="I778" s="243"/>
      <c r="J778" s="41"/>
      <c r="K778" s="41"/>
      <c r="L778" s="45"/>
      <c r="M778" s="244"/>
      <c r="N778" s="245"/>
      <c r="O778" s="92"/>
      <c r="P778" s="92"/>
      <c r="Q778" s="92"/>
      <c r="R778" s="92"/>
      <c r="S778" s="92"/>
      <c r="T778" s="93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205</v>
      </c>
      <c r="AU778" s="18" t="s">
        <v>84</v>
      </c>
    </row>
    <row r="779" s="12" customFormat="1" ht="22.8" customHeight="1">
      <c r="A779" s="12"/>
      <c r="B779" s="212"/>
      <c r="C779" s="213"/>
      <c r="D779" s="214" t="s">
        <v>74</v>
      </c>
      <c r="E779" s="226" t="s">
        <v>1218</v>
      </c>
      <c r="F779" s="226" t="s">
        <v>1219</v>
      </c>
      <c r="G779" s="213"/>
      <c r="H779" s="213"/>
      <c r="I779" s="216"/>
      <c r="J779" s="227">
        <f>BK779</f>
        <v>0</v>
      </c>
      <c r="K779" s="213"/>
      <c r="L779" s="218"/>
      <c r="M779" s="219"/>
      <c r="N779" s="220"/>
      <c r="O779" s="220"/>
      <c r="P779" s="221">
        <f>SUM(P780:P800)</f>
        <v>0</v>
      </c>
      <c r="Q779" s="220"/>
      <c r="R779" s="221">
        <f>SUM(R780:R800)</f>
        <v>0.0051110600000000006</v>
      </c>
      <c r="S779" s="220"/>
      <c r="T779" s="222">
        <f>SUM(T780:T800)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23" t="s">
        <v>84</v>
      </c>
      <c r="AT779" s="224" t="s">
        <v>74</v>
      </c>
      <c r="AU779" s="224" t="s">
        <v>82</v>
      </c>
      <c r="AY779" s="223" t="s">
        <v>193</v>
      </c>
      <c r="BK779" s="225">
        <f>SUM(BK780:BK800)</f>
        <v>0</v>
      </c>
    </row>
    <row r="780" s="2" customFormat="1" ht="22.2" customHeight="1">
      <c r="A780" s="39"/>
      <c r="B780" s="40"/>
      <c r="C780" s="228" t="s">
        <v>1220</v>
      </c>
      <c r="D780" s="228" t="s">
        <v>196</v>
      </c>
      <c r="E780" s="229" t="s">
        <v>1221</v>
      </c>
      <c r="F780" s="230" t="s">
        <v>1222</v>
      </c>
      <c r="G780" s="231" t="s">
        <v>199</v>
      </c>
      <c r="H780" s="232">
        <v>3.8140000000000001</v>
      </c>
      <c r="I780" s="233"/>
      <c r="J780" s="234">
        <f>ROUND(I780*H780,2)</f>
        <v>0</v>
      </c>
      <c r="K780" s="230" t="s">
        <v>200</v>
      </c>
      <c r="L780" s="45"/>
      <c r="M780" s="235" t="s">
        <v>1</v>
      </c>
      <c r="N780" s="236" t="s">
        <v>40</v>
      </c>
      <c r="O780" s="92"/>
      <c r="P780" s="237">
        <f>O780*H780</f>
        <v>0</v>
      </c>
      <c r="Q780" s="237">
        <v>0</v>
      </c>
      <c r="R780" s="237">
        <f>Q780*H780</f>
        <v>0</v>
      </c>
      <c r="S780" s="237">
        <v>0</v>
      </c>
      <c r="T780" s="238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39" t="s">
        <v>301</v>
      </c>
      <c r="AT780" s="239" t="s">
        <v>196</v>
      </c>
      <c r="AU780" s="239" t="s">
        <v>84</v>
      </c>
      <c r="AY780" s="18" t="s">
        <v>193</v>
      </c>
      <c r="BE780" s="240">
        <f>IF(N780="základní",J780,0)</f>
        <v>0</v>
      </c>
      <c r="BF780" s="240">
        <f>IF(N780="snížená",J780,0)</f>
        <v>0</v>
      </c>
      <c r="BG780" s="240">
        <f>IF(N780="zákl. přenesená",J780,0)</f>
        <v>0</v>
      </c>
      <c r="BH780" s="240">
        <f>IF(N780="sníž. přenesená",J780,0)</f>
        <v>0</v>
      </c>
      <c r="BI780" s="240">
        <f>IF(N780="nulová",J780,0)</f>
        <v>0</v>
      </c>
      <c r="BJ780" s="18" t="s">
        <v>82</v>
      </c>
      <c r="BK780" s="240">
        <f>ROUND(I780*H780,2)</f>
        <v>0</v>
      </c>
      <c r="BL780" s="18" t="s">
        <v>301</v>
      </c>
      <c r="BM780" s="239" t="s">
        <v>1223</v>
      </c>
    </row>
    <row r="781" s="2" customFormat="1">
      <c r="A781" s="39"/>
      <c r="B781" s="40"/>
      <c r="C781" s="41"/>
      <c r="D781" s="241" t="s">
        <v>203</v>
      </c>
      <c r="E781" s="41"/>
      <c r="F781" s="242" t="s">
        <v>1224</v>
      </c>
      <c r="G781" s="41"/>
      <c r="H781" s="41"/>
      <c r="I781" s="243"/>
      <c r="J781" s="41"/>
      <c r="K781" s="41"/>
      <c r="L781" s="45"/>
      <c r="M781" s="244"/>
      <c r="N781" s="245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203</v>
      </c>
      <c r="AU781" s="18" t="s">
        <v>84</v>
      </c>
    </row>
    <row r="782" s="2" customFormat="1">
      <c r="A782" s="39"/>
      <c r="B782" s="40"/>
      <c r="C782" s="41"/>
      <c r="D782" s="246" t="s">
        <v>205</v>
      </c>
      <c r="E782" s="41"/>
      <c r="F782" s="247" t="s">
        <v>1225</v>
      </c>
      <c r="G782" s="41"/>
      <c r="H782" s="41"/>
      <c r="I782" s="243"/>
      <c r="J782" s="41"/>
      <c r="K782" s="41"/>
      <c r="L782" s="45"/>
      <c r="M782" s="244"/>
      <c r="N782" s="245"/>
      <c r="O782" s="92"/>
      <c r="P782" s="92"/>
      <c r="Q782" s="92"/>
      <c r="R782" s="92"/>
      <c r="S782" s="92"/>
      <c r="T782" s="93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205</v>
      </c>
      <c r="AU782" s="18" t="s">
        <v>84</v>
      </c>
    </row>
    <row r="783" s="13" customFormat="1">
      <c r="A783" s="13"/>
      <c r="B783" s="248"/>
      <c r="C783" s="249"/>
      <c r="D783" s="241" t="s">
        <v>207</v>
      </c>
      <c r="E783" s="250" t="s">
        <v>1</v>
      </c>
      <c r="F783" s="251" t="s">
        <v>1226</v>
      </c>
      <c r="G783" s="249"/>
      <c r="H783" s="252">
        <v>2.4649999999999999</v>
      </c>
      <c r="I783" s="253"/>
      <c r="J783" s="249"/>
      <c r="K783" s="249"/>
      <c r="L783" s="254"/>
      <c r="M783" s="255"/>
      <c r="N783" s="256"/>
      <c r="O783" s="256"/>
      <c r="P783" s="256"/>
      <c r="Q783" s="256"/>
      <c r="R783" s="256"/>
      <c r="S783" s="256"/>
      <c r="T783" s="25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8" t="s">
        <v>207</v>
      </c>
      <c r="AU783" s="258" t="s">
        <v>84</v>
      </c>
      <c r="AV783" s="13" t="s">
        <v>84</v>
      </c>
      <c r="AW783" s="13" t="s">
        <v>31</v>
      </c>
      <c r="AX783" s="13" t="s">
        <v>75</v>
      </c>
      <c r="AY783" s="258" t="s">
        <v>193</v>
      </c>
    </row>
    <row r="784" s="13" customFormat="1">
      <c r="A784" s="13"/>
      <c r="B784" s="248"/>
      <c r="C784" s="249"/>
      <c r="D784" s="241" t="s">
        <v>207</v>
      </c>
      <c r="E784" s="250" t="s">
        <v>1</v>
      </c>
      <c r="F784" s="251" t="s">
        <v>1227</v>
      </c>
      <c r="G784" s="249"/>
      <c r="H784" s="252">
        <v>1.349</v>
      </c>
      <c r="I784" s="253"/>
      <c r="J784" s="249"/>
      <c r="K784" s="249"/>
      <c r="L784" s="254"/>
      <c r="M784" s="255"/>
      <c r="N784" s="256"/>
      <c r="O784" s="256"/>
      <c r="P784" s="256"/>
      <c r="Q784" s="256"/>
      <c r="R784" s="256"/>
      <c r="S784" s="256"/>
      <c r="T784" s="25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8" t="s">
        <v>207</v>
      </c>
      <c r="AU784" s="258" t="s">
        <v>84</v>
      </c>
      <c r="AV784" s="13" t="s">
        <v>84</v>
      </c>
      <c r="AW784" s="13" t="s">
        <v>31</v>
      </c>
      <c r="AX784" s="13" t="s">
        <v>75</v>
      </c>
      <c r="AY784" s="258" t="s">
        <v>193</v>
      </c>
    </row>
    <row r="785" s="14" customFormat="1">
      <c r="A785" s="14"/>
      <c r="B785" s="259"/>
      <c r="C785" s="260"/>
      <c r="D785" s="241" t="s">
        <v>207</v>
      </c>
      <c r="E785" s="261" t="s">
        <v>102</v>
      </c>
      <c r="F785" s="262" t="s">
        <v>216</v>
      </c>
      <c r="G785" s="260"/>
      <c r="H785" s="263">
        <v>3.8140000000000001</v>
      </c>
      <c r="I785" s="264"/>
      <c r="J785" s="260"/>
      <c r="K785" s="260"/>
      <c r="L785" s="265"/>
      <c r="M785" s="266"/>
      <c r="N785" s="267"/>
      <c r="O785" s="267"/>
      <c r="P785" s="267"/>
      <c r="Q785" s="267"/>
      <c r="R785" s="267"/>
      <c r="S785" s="267"/>
      <c r="T785" s="268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9" t="s">
        <v>207</v>
      </c>
      <c r="AU785" s="269" t="s">
        <v>84</v>
      </c>
      <c r="AV785" s="14" t="s">
        <v>201</v>
      </c>
      <c r="AW785" s="14" t="s">
        <v>31</v>
      </c>
      <c r="AX785" s="14" t="s">
        <v>82</v>
      </c>
      <c r="AY785" s="269" t="s">
        <v>193</v>
      </c>
    </row>
    <row r="786" s="2" customFormat="1" ht="22.2" customHeight="1">
      <c r="A786" s="39"/>
      <c r="B786" s="40"/>
      <c r="C786" s="228" t="s">
        <v>1228</v>
      </c>
      <c r="D786" s="228" t="s">
        <v>196</v>
      </c>
      <c r="E786" s="229" t="s">
        <v>1229</v>
      </c>
      <c r="F786" s="230" t="s">
        <v>1230</v>
      </c>
      <c r="G786" s="231" t="s">
        <v>199</v>
      </c>
      <c r="H786" s="232">
        <v>12.465999999999999</v>
      </c>
      <c r="I786" s="233"/>
      <c r="J786" s="234">
        <f>ROUND(I786*H786,2)</f>
        <v>0</v>
      </c>
      <c r="K786" s="230" t="s">
        <v>200</v>
      </c>
      <c r="L786" s="45"/>
      <c r="M786" s="235" t="s">
        <v>1</v>
      </c>
      <c r="N786" s="236" t="s">
        <v>40</v>
      </c>
      <c r="O786" s="92"/>
      <c r="P786" s="237">
        <f>O786*H786</f>
        <v>0</v>
      </c>
      <c r="Q786" s="237">
        <v>0.00017000000000000001</v>
      </c>
      <c r="R786" s="237">
        <f>Q786*H786</f>
        <v>0.0021192200000000002</v>
      </c>
      <c r="S786" s="237">
        <v>0</v>
      </c>
      <c r="T786" s="238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9" t="s">
        <v>301</v>
      </c>
      <c r="AT786" s="239" t="s">
        <v>196</v>
      </c>
      <c r="AU786" s="239" t="s">
        <v>84</v>
      </c>
      <c r="AY786" s="18" t="s">
        <v>193</v>
      </c>
      <c r="BE786" s="240">
        <f>IF(N786="základní",J786,0)</f>
        <v>0</v>
      </c>
      <c r="BF786" s="240">
        <f>IF(N786="snížená",J786,0)</f>
        <v>0</v>
      </c>
      <c r="BG786" s="240">
        <f>IF(N786="zákl. přenesená",J786,0)</f>
        <v>0</v>
      </c>
      <c r="BH786" s="240">
        <f>IF(N786="sníž. přenesená",J786,0)</f>
        <v>0</v>
      </c>
      <c r="BI786" s="240">
        <f>IF(N786="nulová",J786,0)</f>
        <v>0</v>
      </c>
      <c r="BJ786" s="18" t="s">
        <v>82</v>
      </c>
      <c r="BK786" s="240">
        <f>ROUND(I786*H786,2)</f>
        <v>0</v>
      </c>
      <c r="BL786" s="18" t="s">
        <v>301</v>
      </c>
      <c r="BM786" s="239" t="s">
        <v>1231</v>
      </c>
    </row>
    <row r="787" s="2" customFormat="1">
      <c r="A787" s="39"/>
      <c r="B787" s="40"/>
      <c r="C787" s="41"/>
      <c r="D787" s="241" t="s">
        <v>203</v>
      </c>
      <c r="E787" s="41"/>
      <c r="F787" s="242" t="s">
        <v>1232</v>
      </c>
      <c r="G787" s="41"/>
      <c r="H787" s="41"/>
      <c r="I787" s="243"/>
      <c r="J787" s="41"/>
      <c r="K787" s="41"/>
      <c r="L787" s="45"/>
      <c r="M787" s="244"/>
      <c r="N787" s="245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203</v>
      </c>
      <c r="AU787" s="18" t="s">
        <v>84</v>
      </c>
    </row>
    <row r="788" s="2" customFormat="1">
      <c r="A788" s="39"/>
      <c r="B788" s="40"/>
      <c r="C788" s="41"/>
      <c r="D788" s="246" t="s">
        <v>205</v>
      </c>
      <c r="E788" s="41"/>
      <c r="F788" s="247" t="s">
        <v>1233</v>
      </c>
      <c r="G788" s="41"/>
      <c r="H788" s="41"/>
      <c r="I788" s="243"/>
      <c r="J788" s="41"/>
      <c r="K788" s="41"/>
      <c r="L788" s="45"/>
      <c r="M788" s="244"/>
      <c r="N788" s="245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205</v>
      </c>
      <c r="AU788" s="18" t="s">
        <v>84</v>
      </c>
    </row>
    <row r="789" s="13" customFormat="1">
      <c r="A789" s="13"/>
      <c r="B789" s="248"/>
      <c r="C789" s="249"/>
      <c r="D789" s="241" t="s">
        <v>207</v>
      </c>
      <c r="E789" s="250" t="s">
        <v>1</v>
      </c>
      <c r="F789" s="251" t="s">
        <v>102</v>
      </c>
      <c r="G789" s="249"/>
      <c r="H789" s="252">
        <v>3.8140000000000001</v>
      </c>
      <c r="I789" s="253"/>
      <c r="J789" s="249"/>
      <c r="K789" s="249"/>
      <c r="L789" s="254"/>
      <c r="M789" s="255"/>
      <c r="N789" s="256"/>
      <c r="O789" s="256"/>
      <c r="P789" s="256"/>
      <c r="Q789" s="256"/>
      <c r="R789" s="256"/>
      <c r="S789" s="256"/>
      <c r="T789" s="257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8" t="s">
        <v>207</v>
      </c>
      <c r="AU789" s="258" t="s">
        <v>84</v>
      </c>
      <c r="AV789" s="13" t="s">
        <v>84</v>
      </c>
      <c r="AW789" s="13" t="s">
        <v>31</v>
      </c>
      <c r="AX789" s="13" t="s">
        <v>75</v>
      </c>
      <c r="AY789" s="258" t="s">
        <v>193</v>
      </c>
    </row>
    <row r="790" s="13" customFormat="1">
      <c r="A790" s="13"/>
      <c r="B790" s="248"/>
      <c r="C790" s="249"/>
      <c r="D790" s="241" t="s">
        <v>207</v>
      </c>
      <c r="E790" s="250" t="s">
        <v>1</v>
      </c>
      <c r="F790" s="251" t="s">
        <v>1234</v>
      </c>
      <c r="G790" s="249"/>
      <c r="H790" s="252">
        <v>7.3940000000000001</v>
      </c>
      <c r="I790" s="253"/>
      <c r="J790" s="249"/>
      <c r="K790" s="249"/>
      <c r="L790" s="254"/>
      <c r="M790" s="255"/>
      <c r="N790" s="256"/>
      <c r="O790" s="256"/>
      <c r="P790" s="256"/>
      <c r="Q790" s="256"/>
      <c r="R790" s="256"/>
      <c r="S790" s="256"/>
      <c r="T790" s="25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8" t="s">
        <v>207</v>
      </c>
      <c r="AU790" s="258" t="s">
        <v>84</v>
      </c>
      <c r="AV790" s="13" t="s">
        <v>84</v>
      </c>
      <c r="AW790" s="13" t="s">
        <v>31</v>
      </c>
      <c r="AX790" s="13" t="s">
        <v>75</v>
      </c>
      <c r="AY790" s="258" t="s">
        <v>193</v>
      </c>
    </row>
    <row r="791" s="13" customFormat="1">
      <c r="A791" s="13"/>
      <c r="B791" s="248"/>
      <c r="C791" s="249"/>
      <c r="D791" s="241" t="s">
        <v>207</v>
      </c>
      <c r="E791" s="250" t="s">
        <v>1</v>
      </c>
      <c r="F791" s="251" t="s">
        <v>1235</v>
      </c>
      <c r="G791" s="249"/>
      <c r="H791" s="252">
        <v>1.258</v>
      </c>
      <c r="I791" s="253"/>
      <c r="J791" s="249"/>
      <c r="K791" s="249"/>
      <c r="L791" s="254"/>
      <c r="M791" s="255"/>
      <c r="N791" s="256"/>
      <c r="O791" s="256"/>
      <c r="P791" s="256"/>
      <c r="Q791" s="256"/>
      <c r="R791" s="256"/>
      <c r="S791" s="256"/>
      <c r="T791" s="257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8" t="s">
        <v>207</v>
      </c>
      <c r="AU791" s="258" t="s">
        <v>84</v>
      </c>
      <c r="AV791" s="13" t="s">
        <v>84</v>
      </c>
      <c r="AW791" s="13" t="s">
        <v>31</v>
      </c>
      <c r="AX791" s="13" t="s">
        <v>75</v>
      </c>
      <c r="AY791" s="258" t="s">
        <v>193</v>
      </c>
    </row>
    <row r="792" s="14" customFormat="1">
      <c r="A792" s="14"/>
      <c r="B792" s="259"/>
      <c r="C792" s="260"/>
      <c r="D792" s="241" t="s">
        <v>207</v>
      </c>
      <c r="E792" s="261" t="s">
        <v>128</v>
      </c>
      <c r="F792" s="262" t="s">
        <v>216</v>
      </c>
      <c r="G792" s="260"/>
      <c r="H792" s="263">
        <v>12.465999999999999</v>
      </c>
      <c r="I792" s="264"/>
      <c r="J792" s="260"/>
      <c r="K792" s="260"/>
      <c r="L792" s="265"/>
      <c r="M792" s="266"/>
      <c r="N792" s="267"/>
      <c r="O792" s="267"/>
      <c r="P792" s="267"/>
      <c r="Q792" s="267"/>
      <c r="R792" s="267"/>
      <c r="S792" s="267"/>
      <c r="T792" s="268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9" t="s">
        <v>207</v>
      </c>
      <c r="AU792" s="269" t="s">
        <v>84</v>
      </c>
      <c r="AV792" s="14" t="s">
        <v>201</v>
      </c>
      <c r="AW792" s="14" t="s">
        <v>31</v>
      </c>
      <c r="AX792" s="14" t="s">
        <v>82</v>
      </c>
      <c r="AY792" s="269" t="s">
        <v>193</v>
      </c>
    </row>
    <row r="793" s="2" customFormat="1" ht="22.2" customHeight="1">
      <c r="A793" s="39"/>
      <c r="B793" s="40"/>
      <c r="C793" s="228" t="s">
        <v>1236</v>
      </c>
      <c r="D793" s="228" t="s">
        <v>196</v>
      </c>
      <c r="E793" s="229" t="s">
        <v>1237</v>
      </c>
      <c r="F793" s="230" t="s">
        <v>1238</v>
      </c>
      <c r="G793" s="231" t="s">
        <v>199</v>
      </c>
      <c r="H793" s="232">
        <v>12.465999999999999</v>
      </c>
      <c r="I793" s="233"/>
      <c r="J793" s="234">
        <f>ROUND(I793*H793,2)</f>
        <v>0</v>
      </c>
      <c r="K793" s="230" t="s">
        <v>200</v>
      </c>
      <c r="L793" s="45"/>
      <c r="M793" s="235" t="s">
        <v>1</v>
      </c>
      <c r="N793" s="236" t="s">
        <v>40</v>
      </c>
      <c r="O793" s="92"/>
      <c r="P793" s="237">
        <f>O793*H793</f>
        <v>0</v>
      </c>
      <c r="Q793" s="237">
        <v>0.00012</v>
      </c>
      <c r="R793" s="237">
        <f>Q793*H793</f>
        <v>0.00149592</v>
      </c>
      <c r="S793" s="237">
        <v>0</v>
      </c>
      <c r="T793" s="238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9" t="s">
        <v>301</v>
      </c>
      <c r="AT793" s="239" t="s">
        <v>196</v>
      </c>
      <c r="AU793" s="239" t="s">
        <v>84</v>
      </c>
      <c r="AY793" s="18" t="s">
        <v>193</v>
      </c>
      <c r="BE793" s="240">
        <f>IF(N793="základní",J793,0)</f>
        <v>0</v>
      </c>
      <c r="BF793" s="240">
        <f>IF(N793="snížená",J793,0)</f>
        <v>0</v>
      </c>
      <c r="BG793" s="240">
        <f>IF(N793="zákl. přenesená",J793,0)</f>
        <v>0</v>
      </c>
      <c r="BH793" s="240">
        <f>IF(N793="sníž. přenesená",J793,0)</f>
        <v>0</v>
      </c>
      <c r="BI793" s="240">
        <f>IF(N793="nulová",J793,0)</f>
        <v>0</v>
      </c>
      <c r="BJ793" s="18" t="s">
        <v>82</v>
      </c>
      <c r="BK793" s="240">
        <f>ROUND(I793*H793,2)</f>
        <v>0</v>
      </c>
      <c r="BL793" s="18" t="s">
        <v>301</v>
      </c>
      <c r="BM793" s="239" t="s">
        <v>1239</v>
      </c>
    </row>
    <row r="794" s="2" customFormat="1">
      <c r="A794" s="39"/>
      <c r="B794" s="40"/>
      <c r="C794" s="41"/>
      <c r="D794" s="241" t="s">
        <v>203</v>
      </c>
      <c r="E794" s="41"/>
      <c r="F794" s="242" t="s">
        <v>1240</v>
      </c>
      <c r="G794" s="41"/>
      <c r="H794" s="41"/>
      <c r="I794" s="243"/>
      <c r="J794" s="41"/>
      <c r="K794" s="41"/>
      <c r="L794" s="45"/>
      <c r="M794" s="244"/>
      <c r="N794" s="245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203</v>
      </c>
      <c r="AU794" s="18" t="s">
        <v>84</v>
      </c>
    </row>
    <row r="795" s="2" customFormat="1">
      <c r="A795" s="39"/>
      <c r="B795" s="40"/>
      <c r="C795" s="41"/>
      <c r="D795" s="246" t="s">
        <v>205</v>
      </c>
      <c r="E795" s="41"/>
      <c r="F795" s="247" t="s">
        <v>1241</v>
      </c>
      <c r="G795" s="41"/>
      <c r="H795" s="41"/>
      <c r="I795" s="243"/>
      <c r="J795" s="41"/>
      <c r="K795" s="41"/>
      <c r="L795" s="45"/>
      <c r="M795" s="244"/>
      <c r="N795" s="245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205</v>
      </c>
      <c r="AU795" s="18" t="s">
        <v>84</v>
      </c>
    </row>
    <row r="796" s="13" customFormat="1">
      <c r="A796" s="13"/>
      <c r="B796" s="248"/>
      <c r="C796" s="249"/>
      <c r="D796" s="241" t="s">
        <v>207</v>
      </c>
      <c r="E796" s="250" t="s">
        <v>1</v>
      </c>
      <c r="F796" s="251" t="s">
        <v>128</v>
      </c>
      <c r="G796" s="249"/>
      <c r="H796" s="252">
        <v>12.465999999999999</v>
      </c>
      <c r="I796" s="253"/>
      <c r="J796" s="249"/>
      <c r="K796" s="249"/>
      <c r="L796" s="254"/>
      <c r="M796" s="255"/>
      <c r="N796" s="256"/>
      <c r="O796" s="256"/>
      <c r="P796" s="256"/>
      <c r="Q796" s="256"/>
      <c r="R796" s="256"/>
      <c r="S796" s="256"/>
      <c r="T796" s="257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8" t="s">
        <v>207</v>
      </c>
      <c r="AU796" s="258" t="s">
        <v>84</v>
      </c>
      <c r="AV796" s="13" t="s">
        <v>84</v>
      </c>
      <c r="AW796" s="13" t="s">
        <v>31</v>
      </c>
      <c r="AX796" s="13" t="s">
        <v>82</v>
      </c>
      <c r="AY796" s="258" t="s">
        <v>193</v>
      </c>
    </row>
    <row r="797" s="2" customFormat="1" ht="22.2" customHeight="1">
      <c r="A797" s="39"/>
      <c r="B797" s="40"/>
      <c r="C797" s="228" t="s">
        <v>1242</v>
      </c>
      <c r="D797" s="228" t="s">
        <v>196</v>
      </c>
      <c r="E797" s="229" t="s">
        <v>1243</v>
      </c>
      <c r="F797" s="230" t="s">
        <v>1244</v>
      </c>
      <c r="G797" s="231" t="s">
        <v>199</v>
      </c>
      <c r="H797" s="232">
        <v>12.465999999999999</v>
      </c>
      <c r="I797" s="233"/>
      <c r="J797" s="234">
        <f>ROUND(I797*H797,2)</f>
        <v>0</v>
      </c>
      <c r="K797" s="230" t="s">
        <v>200</v>
      </c>
      <c r="L797" s="45"/>
      <c r="M797" s="235" t="s">
        <v>1</v>
      </c>
      <c r="N797" s="236" t="s">
        <v>40</v>
      </c>
      <c r="O797" s="92"/>
      <c r="P797" s="237">
        <f>O797*H797</f>
        <v>0</v>
      </c>
      <c r="Q797" s="237">
        <v>0.00012</v>
      </c>
      <c r="R797" s="237">
        <f>Q797*H797</f>
        <v>0.00149592</v>
      </c>
      <c r="S797" s="237">
        <v>0</v>
      </c>
      <c r="T797" s="238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9" t="s">
        <v>301</v>
      </c>
      <c r="AT797" s="239" t="s">
        <v>196</v>
      </c>
      <c r="AU797" s="239" t="s">
        <v>84</v>
      </c>
      <c r="AY797" s="18" t="s">
        <v>193</v>
      </c>
      <c r="BE797" s="240">
        <f>IF(N797="základní",J797,0)</f>
        <v>0</v>
      </c>
      <c r="BF797" s="240">
        <f>IF(N797="snížená",J797,0)</f>
        <v>0</v>
      </c>
      <c r="BG797" s="240">
        <f>IF(N797="zákl. přenesená",J797,0)</f>
        <v>0</v>
      </c>
      <c r="BH797" s="240">
        <f>IF(N797="sníž. přenesená",J797,0)</f>
        <v>0</v>
      </c>
      <c r="BI797" s="240">
        <f>IF(N797="nulová",J797,0)</f>
        <v>0</v>
      </c>
      <c r="BJ797" s="18" t="s">
        <v>82</v>
      </c>
      <c r="BK797" s="240">
        <f>ROUND(I797*H797,2)</f>
        <v>0</v>
      </c>
      <c r="BL797" s="18" t="s">
        <v>301</v>
      </c>
      <c r="BM797" s="239" t="s">
        <v>1245</v>
      </c>
    </row>
    <row r="798" s="2" customFormat="1">
      <c r="A798" s="39"/>
      <c r="B798" s="40"/>
      <c r="C798" s="41"/>
      <c r="D798" s="241" t="s">
        <v>203</v>
      </c>
      <c r="E798" s="41"/>
      <c r="F798" s="242" t="s">
        <v>1246</v>
      </c>
      <c r="G798" s="41"/>
      <c r="H798" s="41"/>
      <c r="I798" s="243"/>
      <c r="J798" s="41"/>
      <c r="K798" s="41"/>
      <c r="L798" s="45"/>
      <c r="M798" s="244"/>
      <c r="N798" s="245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203</v>
      </c>
      <c r="AU798" s="18" t="s">
        <v>84</v>
      </c>
    </row>
    <row r="799" s="2" customFormat="1">
      <c r="A799" s="39"/>
      <c r="B799" s="40"/>
      <c r="C799" s="41"/>
      <c r="D799" s="246" t="s">
        <v>205</v>
      </c>
      <c r="E799" s="41"/>
      <c r="F799" s="247" t="s">
        <v>1247</v>
      </c>
      <c r="G799" s="41"/>
      <c r="H799" s="41"/>
      <c r="I799" s="243"/>
      <c r="J799" s="41"/>
      <c r="K799" s="41"/>
      <c r="L799" s="45"/>
      <c r="M799" s="244"/>
      <c r="N799" s="245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205</v>
      </c>
      <c r="AU799" s="18" t="s">
        <v>84</v>
      </c>
    </row>
    <row r="800" s="13" customFormat="1">
      <c r="A800" s="13"/>
      <c r="B800" s="248"/>
      <c r="C800" s="249"/>
      <c r="D800" s="241" t="s">
        <v>207</v>
      </c>
      <c r="E800" s="250" t="s">
        <v>1</v>
      </c>
      <c r="F800" s="251" t="s">
        <v>128</v>
      </c>
      <c r="G800" s="249"/>
      <c r="H800" s="252">
        <v>12.465999999999999</v>
      </c>
      <c r="I800" s="253"/>
      <c r="J800" s="249"/>
      <c r="K800" s="249"/>
      <c r="L800" s="254"/>
      <c r="M800" s="255"/>
      <c r="N800" s="256"/>
      <c r="O800" s="256"/>
      <c r="P800" s="256"/>
      <c r="Q800" s="256"/>
      <c r="R800" s="256"/>
      <c r="S800" s="256"/>
      <c r="T800" s="25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58" t="s">
        <v>207</v>
      </c>
      <c r="AU800" s="258" t="s">
        <v>84</v>
      </c>
      <c r="AV800" s="13" t="s">
        <v>84</v>
      </c>
      <c r="AW800" s="13" t="s">
        <v>31</v>
      </c>
      <c r="AX800" s="13" t="s">
        <v>82</v>
      </c>
      <c r="AY800" s="258" t="s">
        <v>193</v>
      </c>
    </row>
    <row r="801" s="12" customFormat="1" ht="22.8" customHeight="1">
      <c r="A801" s="12"/>
      <c r="B801" s="212"/>
      <c r="C801" s="213"/>
      <c r="D801" s="214" t="s">
        <v>74</v>
      </c>
      <c r="E801" s="226" t="s">
        <v>1248</v>
      </c>
      <c r="F801" s="226" t="s">
        <v>1249</v>
      </c>
      <c r="G801" s="213"/>
      <c r="H801" s="213"/>
      <c r="I801" s="216"/>
      <c r="J801" s="227">
        <f>BK801</f>
        <v>0</v>
      </c>
      <c r="K801" s="213"/>
      <c r="L801" s="218"/>
      <c r="M801" s="219"/>
      <c r="N801" s="220"/>
      <c r="O801" s="220"/>
      <c r="P801" s="221">
        <f>SUM(P802:P815)</f>
        <v>0</v>
      </c>
      <c r="Q801" s="220"/>
      <c r="R801" s="221">
        <f>SUM(R802:R815)</f>
        <v>1.7402148000000002</v>
      </c>
      <c r="S801" s="220"/>
      <c r="T801" s="222">
        <f>SUM(T802:T815)</f>
        <v>0.34730881000000002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23" t="s">
        <v>84</v>
      </c>
      <c r="AT801" s="224" t="s">
        <v>74</v>
      </c>
      <c r="AU801" s="224" t="s">
        <v>82</v>
      </c>
      <c r="AY801" s="223" t="s">
        <v>193</v>
      </c>
      <c r="BK801" s="225">
        <f>SUM(BK802:BK815)</f>
        <v>0</v>
      </c>
    </row>
    <row r="802" s="2" customFormat="1" ht="14.4" customHeight="1">
      <c r="A802" s="39"/>
      <c r="B802" s="40"/>
      <c r="C802" s="228" t="s">
        <v>1250</v>
      </c>
      <c r="D802" s="228" t="s">
        <v>196</v>
      </c>
      <c r="E802" s="229" t="s">
        <v>1251</v>
      </c>
      <c r="F802" s="230" t="s">
        <v>1252</v>
      </c>
      <c r="G802" s="231" t="s">
        <v>199</v>
      </c>
      <c r="H802" s="232">
        <v>1120.3510000000001</v>
      </c>
      <c r="I802" s="233"/>
      <c r="J802" s="234">
        <f>ROUND(I802*H802,2)</f>
        <v>0</v>
      </c>
      <c r="K802" s="230" t="s">
        <v>200</v>
      </c>
      <c r="L802" s="45"/>
      <c r="M802" s="235" t="s">
        <v>1</v>
      </c>
      <c r="N802" s="236" t="s">
        <v>40</v>
      </c>
      <c r="O802" s="92"/>
      <c r="P802" s="237">
        <f>O802*H802</f>
        <v>0</v>
      </c>
      <c r="Q802" s="237">
        <v>0.001</v>
      </c>
      <c r="R802" s="237">
        <f>Q802*H802</f>
        <v>1.1203510000000001</v>
      </c>
      <c r="S802" s="237">
        <v>0.00031</v>
      </c>
      <c r="T802" s="238">
        <f>S802*H802</f>
        <v>0.34730881000000002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9" t="s">
        <v>301</v>
      </c>
      <c r="AT802" s="239" t="s">
        <v>196</v>
      </c>
      <c r="AU802" s="239" t="s">
        <v>84</v>
      </c>
      <c r="AY802" s="18" t="s">
        <v>193</v>
      </c>
      <c r="BE802" s="240">
        <f>IF(N802="základní",J802,0)</f>
        <v>0</v>
      </c>
      <c r="BF802" s="240">
        <f>IF(N802="snížená",J802,0)</f>
        <v>0</v>
      </c>
      <c r="BG802" s="240">
        <f>IF(N802="zákl. přenesená",J802,0)</f>
        <v>0</v>
      </c>
      <c r="BH802" s="240">
        <f>IF(N802="sníž. přenesená",J802,0)</f>
        <v>0</v>
      </c>
      <c r="BI802" s="240">
        <f>IF(N802="nulová",J802,0)</f>
        <v>0</v>
      </c>
      <c r="BJ802" s="18" t="s">
        <v>82</v>
      </c>
      <c r="BK802" s="240">
        <f>ROUND(I802*H802,2)</f>
        <v>0</v>
      </c>
      <c r="BL802" s="18" t="s">
        <v>301</v>
      </c>
      <c r="BM802" s="239" t="s">
        <v>1253</v>
      </c>
    </row>
    <row r="803" s="2" customFormat="1">
      <c r="A803" s="39"/>
      <c r="B803" s="40"/>
      <c r="C803" s="41"/>
      <c r="D803" s="241" t="s">
        <v>203</v>
      </c>
      <c r="E803" s="41"/>
      <c r="F803" s="242" t="s">
        <v>1254</v>
      </c>
      <c r="G803" s="41"/>
      <c r="H803" s="41"/>
      <c r="I803" s="243"/>
      <c r="J803" s="41"/>
      <c r="K803" s="41"/>
      <c r="L803" s="45"/>
      <c r="M803" s="244"/>
      <c r="N803" s="245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203</v>
      </c>
      <c r="AU803" s="18" t="s">
        <v>84</v>
      </c>
    </row>
    <row r="804" s="2" customFormat="1">
      <c r="A804" s="39"/>
      <c r="B804" s="40"/>
      <c r="C804" s="41"/>
      <c r="D804" s="246" t="s">
        <v>205</v>
      </c>
      <c r="E804" s="41"/>
      <c r="F804" s="247" t="s">
        <v>1255</v>
      </c>
      <c r="G804" s="41"/>
      <c r="H804" s="41"/>
      <c r="I804" s="243"/>
      <c r="J804" s="41"/>
      <c r="K804" s="41"/>
      <c r="L804" s="45"/>
      <c r="M804" s="244"/>
      <c r="N804" s="245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205</v>
      </c>
      <c r="AU804" s="18" t="s">
        <v>84</v>
      </c>
    </row>
    <row r="805" s="13" customFormat="1">
      <c r="A805" s="13"/>
      <c r="B805" s="248"/>
      <c r="C805" s="249"/>
      <c r="D805" s="241" t="s">
        <v>207</v>
      </c>
      <c r="E805" s="250" t="s">
        <v>1</v>
      </c>
      <c r="F805" s="251" t="s">
        <v>1256</v>
      </c>
      <c r="G805" s="249"/>
      <c r="H805" s="252">
        <v>1120.3510000000001</v>
      </c>
      <c r="I805" s="253"/>
      <c r="J805" s="249"/>
      <c r="K805" s="249"/>
      <c r="L805" s="254"/>
      <c r="M805" s="255"/>
      <c r="N805" s="256"/>
      <c r="O805" s="256"/>
      <c r="P805" s="256"/>
      <c r="Q805" s="256"/>
      <c r="R805" s="256"/>
      <c r="S805" s="256"/>
      <c r="T805" s="25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8" t="s">
        <v>207</v>
      </c>
      <c r="AU805" s="258" t="s">
        <v>84</v>
      </c>
      <c r="AV805" s="13" t="s">
        <v>84</v>
      </c>
      <c r="AW805" s="13" t="s">
        <v>31</v>
      </c>
      <c r="AX805" s="13" t="s">
        <v>82</v>
      </c>
      <c r="AY805" s="258" t="s">
        <v>193</v>
      </c>
    </row>
    <row r="806" s="2" customFormat="1" ht="22.2" customHeight="1">
      <c r="A806" s="39"/>
      <c r="B806" s="40"/>
      <c r="C806" s="228" t="s">
        <v>1257</v>
      </c>
      <c r="D806" s="228" t="s">
        <v>196</v>
      </c>
      <c r="E806" s="229" t="s">
        <v>1258</v>
      </c>
      <c r="F806" s="230" t="s">
        <v>1259</v>
      </c>
      <c r="G806" s="231" t="s">
        <v>199</v>
      </c>
      <c r="H806" s="232">
        <v>1560.28</v>
      </c>
      <c r="I806" s="233"/>
      <c r="J806" s="234">
        <f>ROUND(I806*H806,2)</f>
        <v>0</v>
      </c>
      <c r="K806" s="230" t="s">
        <v>200</v>
      </c>
      <c r="L806" s="45"/>
      <c r="M806" s="235" t="s">
        <v>1</v>
      </c>
      <c r="N806" s="236" t="s">
        <v>40</v>
      </c>
      <c r="O806" s="92"/>
      <c r="P806" s="237">
        <f>O806*H806</f>
        <v>0</v>
      </c>
      <c r="Q806" s="237">
        <v>0.00029</v>
      </c>
      <c r="R806" s="237">
        <f>Q806*H806</f>
        <v>0.45248119999999997</v>
      </c>
      <c r="S806" s="237">
        <v>0</v>
      </c>
      <c r="T806" s="238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9" t="s">
        <v>301</v>
      </c>
      <c r="AT806" s="239" t="s">
        <v>196</v>
      </c>
      <c r="AU806" s="239" t="s">
        <v>84</v>
      </c>
      <c r="AY806" s="18" t="s">
        <v>193</v>
      </c>
      <c r="BE806" s="240">
        <f>IF(N806="základní",J806,0)</f>
        <v>0</v>
      </c>
      <c r="BF806" s="240">
        <f>IF(N806="snížená",J806,0)</f>
        <v>0</v>
      </c>
      <c r="BG806" s="240">
        <f>IF(N806="zákl. přenesená",J806,0)</f>
        <v>0</v>
      </c>
      <c r="BH806" s="240">
        <f>IF(N806="sníž. přenesená",J806,0)</f>
        <v>0</v>
      </c>
      <c r="BI806" s="240">
        <f>IF(N806="nulová",J806,0)</f>
        <v>0</v>
      </c>
      <c r="BJ806" s="18" t="s">
        <v>82</v>
      </c>
      <c r="BK806" s="240">
        <f>ROUND(I806*H806,2)</f>
        <v>0</v>
      </c>
      <c r="BL806" s="18" t="s">
        <v>301</v>
      </c>
      <c r="BM806" s="239" t="s">
        <v>1260</v>
      </c>
    </row>
    <row r="807" s="2" customFormat="1">
      <c r="A807" s="39"/>
      <c r="B807" s="40"/>
      <c r="C807" s="41"/>
      <c r="D807" s="241" t="s">
        <v>203</v>
      </c>
      <c r="E807" s="41"/>
      <c r="F807" s="242" t="s">
        <v>1261</v>
      </c>
      <c r="G807" s="41"/>
      <c r="H807" s="41"/>
      <c r="I807" s="243"/>
      <c r="J807" s="41"/>
      <c r="K807" s="41"/>
      <c r="L807" s="45"/>
      <c r="M807" s="244"/>
      <c r="N807" s="245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203</v>
      </c>
      <c r="AU807" s="18" t="s">
        <v>84</v>
      </c>
    </row>
    <row r="808" s="2" customFormat="1">
      <c r="A808" s="39"/>
      <c r="B808" s="40"/>
      <c r="C808" s="41"/>
      <c r="D808" s="246" t="s">
        <v>205</v>
      </c>
      <c r="E808" s="41"/>
      <c r="F808" s="247" t="s">
        <v>1262</v>
      </c>
      <c r="G808" s="41"/>
      <c r="H808" s="41"/>
      <c r="I808" s="243"/>
      <c r="J808" s="41"/>
      <c r="K808" s="41"/>
      <c r="L808" s="45"/>
      <c r="M808" s="244"/>
      <c r="N808" s="245"/>
      <c r="O808" s="92"/>
      <c r="P808" s="92"/>
      <c r="Q808" s="92"/>
      <c r="R808" s="92"/>
      <c r="S808" s="92"/>
      <c r="T808" s="93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205</v>
      </c>
      <c r="AU808" s="18" t="s">
        <v>84</v>
      </c>
    </row>
    <row r="809" s="13" customFormat="1">
      <c r="A809" s="13"/>
      <c r="B809" s="248"/>
      <c r="C809" s="249"/>
      <c r="D809" s="241" t="s">
        <v>207</v>
      </c>
      <c r="E809" s="250" t="s">
        <v>1</v>
      </c>
      <c r="F809" s="251" t="s">
        <v>1263</v>
      </c>
      <c r="G809" s="249"/>
      <c r="H809" s="252">
        <v>1560.28</v>
      </c>
      <c r="I809" s="253"/>
      <c r="J809" s="249"/>
      <c r="K809" s="249"/>
      <c r="L809" s="254"/>
      <c r="M809" s="255"/>
      <c r="N809" s="256"/>
      <c r="O809" s="256"/>
      <c r="P809" s="256"/>
      <c r="Q809" s="256"/>
      <c r="R809" s="256"/>
      <c r="S809" s="256"/>
      <c r="T809" s="257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8" t="s">
        <v>207</v>
      </c>
      <c r="AU809" s="258" t="s">
        <v>84</v>
      </c>
      <c r="AV809" s="13" t="s">
        <v>84</v>
      </c>
      <c r="AW809" s="13" t="s">
        <v>31</v>
      </c>
      <c r="AX809" s="13" t="s">
        <v>82</v>
      </c>
      <c r="AY809" s="258" t="s">
        <v>193</v>
      </c>
    </row>
    <row r="810" s="2" customFormat="1" ht="19.8" customHeight="1">
      <c r="A810" s="39"/>
      <c r="B810" s="40"/>
      <c r="C810" s="228" t="s">
        <v>1264</v>
      </c>
      <c r="D810" s="228" t="s">
        <v>196</v>
      </c>
      <c r="E810" s="229" t="s">
        <v>1265</v>
      </c>
      <c r="F810" s="230" t="s">
        <v>1266</v>
      </c>
      <c r="G810" s="231" t="s">
        <v>199</v>
      </c>
      <c r="H810" s="232">
        <v>507.22000000000003</v>
      </c>
      <c r="I810" s="233"/>
      <c r="J810" s="234">
        <f>ROUND(I810*H810,2)</f>
        <v>0</v>
      </c>
      <c r="K810" s="230" t="s">
        <v>200</v>
      </c>
      <c r="L810" s="45"/>
      <c r="M810" s="235" t="s">
        <v>1</v>
      </c>
      <c r="N810" s="236" t="s">
        <v>40</v>
      </c>
      <c r="O810" s="92"/>
      <c r="P810" s="237">
        <f>O810*H810</f>
        <v>0</v>
      </c>
      <c r="Q810" s="237">
        <v>0.00033</v>
      </c>
      <c r="R810" s="237">
        <f>Q810*H810</f>
        <v>0.16738260000000002</v>
      </c>
      <c r="S810" s="237">
        <v>0</v>
      </c>
      <c r="T810" s="238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9" t="s">
        <v>301</v>
      </c>
      <c r="AT810" s="239" t="s">
        <v>196</v>
      </c>
      <c r="AU810" s="239" t="s">
        <v>84</v>
      </c>
      <c r="AY810" s="18" t="s">
        <v>193</v>
      </c>
      <c r="BE810" s="240">
        <f>IF(N810="základní",J810,0)</f>
        <v>0</v>
      </c>
      <c r="BF810" s="240">
        <f>IF(N810="snížená",J810,0)</f>
        <v>0</v>
      </c>
      <c r="BG810" s="240">
        <f>IF(N810="zákl. přenesená",J810,0)</f>
        <v>0</v>
      </c>
      <c r="BH810" s="240">
        <f>IF(N810="sníž. přenesená",J810,0)</f>
        <v>0</v>
      </c>
      <c r="BI810" s="240">
        <f>IF(N810="nulová",J810,0)</f>
        <v>0</v>
      </c>
      <c r="BJ810" s="18" t="s">
        <v>82</v>
      </c>
      <c r="BK810" s="240">
        <f>ROUND(I810*H810,2)</f>
        <v>0</v>
      </c>
      <c r="BL810" s="18" t="s">
        <v>301</v>
      </c>
      <c r="BM810" s="239" t="s">
        <v>1267</v>
      </c>
    </row>
    <row r="811" s="2" customFormat="1">
      <c r="A811" s="39"/>
      <c r="B811" s="40"/>
      <c r="C811" s="41"/>
      <c r="D811" s="241" t="s">
        <v>203</v>
      </c>
      <c r="E811" s="41"/>
      <c r="F811" s="242" t="s">
        <v>1268</v>
      </c>
      <c r="G811" s="41"/>
      <c r="H811" s="41"/>
      <c r="I811" s="243"/>
      <c r="J811" s="41"/>
      <c r="K811" s="41"/>
      <c r="L811" s="45"/>
      <c r="M811" s="244"/>
      <c r="N811" s="245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203</v>
      </c>
      <c r="AU811" s="18" t="s">
        <v>84</v>
      </c>
    </row>
    <row r="812" s="2" customFormat="1">
      <c r="A812" s="39"/>
      <c r="B812" s="40"/>
      <c r="C812" s="41"/>
      <c r="D812" s="246" t="s">
        <v>205</v>
      </c>
      <c r="E812" s="41"/>
      <c r="F812" s="247" t="s">
        <v>1269</v>
      </c>
      <c r="G812" s="41"/>
      <c r="H812" s="41"/>
      <c r="I812" s="243"/>
      <c r="J812" s="41"/>
      <c r="K812" s="41"/>
      <c r="L812" s="45"/>
      <c r="M812" s="244"/>
      <c r="N812" s="245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205</v>
      </c>
      <c r="AU812" s="18" t="s">
        <v>84</v>
      </c>
    </row>
    <row r="813" s="13" customFormat="1">
      <c r="A813" s="13"/>
      <c r="B813" s="248"/>
      <c r="C813" s="249"/>
      <c r="D813" s="241" t="s">
        <v>207</v>
      </c>
      <c r="E813" s="250" t="s">
        <v>1</v>
      </c>
      <c r="F813" s="251" t="s">
        <v>1270</v>
      </c>
      <c r="G813" s="249"/>
      <c r="H813" s="252">
        <v>2.1560000000000001</v>
      </c>
      <c r="I813" s="253"/>
      <c r="J813" s="249"/>
      <c r="K813" s="249"/>
      <c r="L813" s="254"/>
      <c r="M813" s="255"/>
      <c r="N813" s="256"/>
      <c r="O813" s="256"/>
      <c r="P813" s="256"/>
      <c r="Q813" s="256"/>
      <c r="R813" s="256"/>
      <c r="S813" s="256"/>
      <c r="T813" s="257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8" t="s">
        <v>207</v>
      </c>
      <c r="AU813" s="258" t="s">
        <v>84</v>
      </c>
      <c r="AV813" s="13" t="s">
        <v>84</v>
      </c>
      <c r="AW813" s="13" t="s">
        <v>31</v>
      </c>
      <c r="AX813" s="13" t="s">
        <v>75</v>
      </c>
      <c r="AY813" s="258" t="s">
        <v>193</v>
      </c>
    </row>
    <row r="814" s="13" customFormat="1">
      <c r="A814" s="13"/>
      <c r="B814" s="248"/>
      <c r="C814" s="249"/>
      <c r="D814" s="241" t="s">
        <v>207</v>
      </c>
      <c r="E814" s="250" t="s">
        <v>1</v>
      </c>
      <c r="F814" s="251" t="s">
        <v>1271</v>
      </c>
      <c r="G814" s="249"/>
      <c r="H814" s="252">
        <v>505.06400000000002</v>
      </c>
      <c r="I814" s="253"/>
      <c r="J814" s="249"/>
      <c r="K814" s="249"/>
      <c r="L814" s="254"/>
      <c r="M814" s="255"/>
      <c r="N814" s="256"/>
      <c r="O814" s="256"/>
      <c r="P814" s="256"/>
      <c r="Q814" s="256"/>
      <c r="R814" s="256"/>
      <c r="S814" s="256"/>
      <c r="T814" s="25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8" t="s">
        <v>207</v>
      </c>
      <c r="AU814" s="258" t="s">
        <v>84</v>
      </c>
      <c r="AV814" s="13" t="s">
        <v>84</v>
      </c>
      <c r="AW814" s="13" t="s">
        <v>31</v>
      </c>
      <c r="AX814" s="13" t="s">
        <v>75</v>
      </c>
      <c r="AY814" s="258" t="s">
        <v>193</v>
      </c>
    </row>
    <row r="815" s="14" customFormat="1">
      <c r="A815" s="14"/>
      <c r="B815" s="259"/>
      <c r="C815" s="260"/>
      <c r="D815" s="241" t="s">
        <v>207</v>
      </c>
      <c r="E815" s="261" t="s">
        <v>1</v>
      </c>
      <c r="F815" s="262" t="s">
        <v>216</v>
      </c>
      <c r="G815" s="260"/>
      <c r="H815" s="263">
        <v>507.22000000000003</v>
      </c>
      <c r="I815" s="264"/>
      <c r="J815" s="260"/>
      <c r="K815" s="260"/>
      <c r="L815" s="265"/>
      <c r="M815" s="266"/>
      <c r="N815" s="267"/>
      <c r="O815" s="267"/>
      <c r="P815" s="267"/>
      <c r="Q815" s="267"/>
      <c r="R815" s="267"/>
      <c r="S815" s="267"/>
      <c r="T815" s="26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9" t="s">
        <v>207</v>
      </c>
      <c r="AU815" s="269" t="s">
        <v>84</v>
      </c>
      <c r="AV815" s="14" t="s">
        <v>201</v>
      </c>
      <c r="AW815" s="14" t="s">
        <v>31</v>
      </c>
      <c r="AX815" s="14" t="s">
        <v>82</v>
      </c>
      <c r="AY815" s="269" t="s">
        <v>193</v>
      </c>
    </row>
    <row r="816" s="12" customFormat="1" ht="22.8" customHeight="1">
      <c r="A816" s="12"/>
      <c r="B816" s="212"/>
      <c r="C816" s="213"/>
      <c r="D816" s="214" t="s">
        <v>74</v>
      </c>
      <c r="E816" s="226" t="s">
        <v>1272</v>
      </c>
      <c r="F816" s="226" t="s">
        <v>1273</v>
      </c>
      <c r="G816" s="213"/>
      <c r="H816" s="213"/>
      <c r="I816" s="216"/>
      <c r="J816" s="227">
        <f>BK816</f>
        <v>0</v>
      </c>
      <c r="K816" s="213"/>
      <c r="L816" s="218"/>
      <c r="M816" s="219"/>
      <c r="N816" s="220"/>
      <c r="O816" s="220"/>
      <c r="P816" s="221">
        <f>SUM(P817:P828)</f>
        <v>0</v>
      </c>
      <c r="Q816" s="220"/>
      <c r="R816" s="221">
        <f>SUM(R817:R828)</f>
        <v>0.33600000000000002</v>
      </c>
      <c r="S816" s="220"/>
      <c r="T816" s="222">
        <f>SUM(T817:T828)</f>
        <v>0.34120800000000007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23" t="s">
        <v>84</v>
      </c>
      <c r="AT816" s="224" t="s">
        <v>74</v>
      </c>
      <c r="AU816" s="224" t="s">
        <v>82</v>
      </c>
      <c r="AY816" s="223" t="s">
        <v>193</v>
      </c>
      <c r="BK816" s="225">
        <f>SUM(BK817:BK828)</f>
        <v>0</v>
      </c>
    </row>
    <row r="817" s="2" customFormat="1" ht="14.4" customHeight="1">
      <c r="A817" s="39"/>
      <c r="B817" s="40"/>
      <c r="C817" s="228" t="s">
        <v>1274</v>
      </c>
      <c r="D817" s="228" t="s">
        <v>196</v>
      </c>
      <c r="E817" s="229" t="s">
        <v>1275</v>
      </c>
      <c r="F817" s="230" t="s">
        <v>1276</v>
      </c>
      <c r="G817" s="231" t="s">
        <v>199</v>
      </c>
      <c r="H817" s="232">
        <v>16.800000000000001</v>
      </c>
      <c r="I817" s="233"/>
      <c r="J817" s="234">
        <f>ROUND(I817*H817,2)</f>
        <v>0</v>
      </c>
      <c r="K817" s="230" t="s">
        <v>200</v>
      </c>
      <c r="L817" s="45"/>
      <c r="M817" s="235" t="s">
        <v>1</v>
      </c>
      <c r="N817" s="236" t="s">
        <v>40</v>
      </c>
      <c r="O817" s="92"/>
      <c r="P817" s="237">
        <f>O817*H817</f>
        <v>0</v>
      </c>
      <c r="Q817" s="237">
        <v>0</v>
      </c>
      <c r="R817" s="237">
        <f>Q817*H817</f>
        <v>0</v>
      </c>
      <c r="S817" s="237">
        <v>0.020310000000000002</v>
      </c>
      <c r="T817" s="238">
        <f>S817*H817</f>
        <v>0.34120800000000007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9" t="s">
        <v>301</v>
      </c>
      <c r="AT817" s="239" t="s">
        <v>196</v>
      </c>
      <c r="AU817" s="239" t="s">
        <v>84</v>
      </c>
      <c r="AY817" s="18" t="s">
        <v>193</v>
      </c>
      <c r="BE817" s="240">
        <f>IF(N817="základní",J817,0)</f>
        <v>0</v>
      </c>
      <c r="BF817" s="240">
        <f>IF(N817="snížená",J817,0)</f>
        <v>0</v>
      </c>
      <c r="BG817" s="240">
        <f>IF(N817="zákl. přenesená",J817,0)</f>
        <v>0</v>
      </c>
      <c r="BH817" s="240">
        <f>IF(N817="sníž. přenesená",J817,0)</f>
        <v>0</v>
      </c>
      <c r="BI817" s="240">
        <f>IF(N817="nulová",J817,0)</f>
        <v>0</v>
      </c>
      <c r="BJ817" s="18" t="s">
        <v>82</v>
      </c>
      <c r="BK817" s="240">
        <f>ROUND(I817*H817,2)</f>
        <v>0</v>
      </c>
      <c r="BL817" s="18" t="s">
        <v>301</v>
      </c>
      <c r="BM817" s="239" t="s">
        <v>1277</v>
      </c>
    </row>
    <row r="818" s="2" customFormat="1">
      <c r="A818" s="39"/>
      <c r="B818" s="40"/>
      <c r="C818" s="41"/>
      <c r="D818" s="241" t="s">
        <v>203</v>
      </c>
      <c r="E818" s="41"/>
      <c r="F818" s="242" t="s">
        <v>1276</v>
      </c>
      <c r="G818" s="41"/>
      <c r="H818" s="41"/>
      <c r="I818" s="243"/>
      <c r="J818" s="41"/>
      <c r="K818" s="41"/>
      <c r="L818" s="45"/>
      <c r="M818" s="244"/>
      <c r="N818" s="245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203</v>
      </c>
      <c r="AU818" s="18" t="s">
        <v>84</v>
      </c>
    </row>
    <row r="819" s="2" customFormat="1">
      <c r="A819" s="39"/>
      <c r="B819" s="40"/>
      <c r="C819" s="41"/>
      <c r="D819" s="246" t="s">
        <v>205</v>
      </c>
      <c r="E819" s="41"/>
      <c r="F819" s="247" t="s">
        <v>1278</v>
      </c>
      <c r="G819" s="41"/>
      <c r="H819" s="41"/>
      <c r="I819" s="243"/>
      <c r="J819" s="41"/>
      <c r="K819" s="41"/>
      <c r="L819" s="45"/>
      <c r="M819" s="244"/>
      <c r="N819" s="245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205</v>
      </c>
      <c r="AU819" s="18" t="s">
        <v>84</v>
      </c>
    </row>
    <row r="820" s="13" customFormat="1">
      <c r="A820" s="13"/>
      <c r="B820" s="248"/>
      <c r="C820" s="249"/>
      <c r="D820" s="241" t="s">
        <v>207</v>
      </c>
      <c r="E820" s="250" t="s">
        <v>144</v>
      </c>
      <c r="F820" s="251" t="s">
        <v>1279</v>
      </c>
      <c r="G820" s="249"/>
      <c r="H820" s="252">
        <v>16.800000000000001</v>
      </c>
      <c r="I820" s="253"/>
      <c r="J820" s="249"/>
      <c r="K820" s="249"/>
      <c r="L820" s="254"/>
      <c r="M820" s="255"/>
      <c r="N820" s="256"/>
      <c r="O820" s="256"/>
      <c r="P820" s="256"/>
      <c r="Q820" s="256"/>
      <c r="R820" s="256"/>
      <c r="S820" s="256"/>
      <c r="T820" s="257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8" t="s">
        <v>207</v>
      </c>
      <c r="AU820" s="258" t="s">
        <v>84</v>
      </c>
      <c r="AV820" s="13" t="s">
        <v>84</v>
      </c>
      <c r="AW820" s="13" t="s">
        <v>31</v>
      </c>
      <c r="AX820" s="13" t="s">
        <v>82</v>
      </c>
      <c r="AY820" s="258" t="s">
        <v>193</v>
      </c>
    </row>
    <row r="821" s="2" customFormat="1" ht="30" customHeight="1">
      <c r="A821" s="39"/>
      <c r="B821" s="40"/>
      <c r="C821" s="228" t="s">
        <v>1280</v>
      </c>
      <c r="D821" s="228" t="s">
        <v>196</v>
      </c>
      <c r="E821" s="229" t="s">
        <v>1281</v>
      </c>
      <c r="F821" s="230" t="s">
        <v>1282</v>
      </c>
      <c r="G821" s="231" t="s">
        <v>199</v>
      </c>
      <c r="H821" s="232">
        <v>16.800000000000001</v>
      </c>
      <c r="I821" s="233"/>
      <c r="J821" s="234">
        <f>ROUND(I821*H821,2)</f>
        <v>0</v>
      </c>
      <c r="K821" s="230" t="s">
        <v>200</v>
      </c>
      <c r="L821" s="45"/>
      <c r="M821" s="235" t="s">
        <v>1</v>
      </c>
      <c r="N821" s="236" t="s">
        <v>40</v>
      </c>
      <c r="O821" s="92"/>
      <c r="P821" s="237">
        <f>O821*H821</f>
        <v>0</v>
      </c>
      <c r="Q821" s="237">
        <v>0.02</v>
      </c>
      <c r="R821" s="237">
        <f>Q821*H821</f>
        <v>0.33600000000000002</v>
      </c>
      <c r="S821" s="237">
        <v>0</v>
      </c>
      <c r="T821" s="238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9" t="s">
        <v>301</v>
      </c>
      <c r="AT821" s="239" t="s">
        <v>196</v>
      </c>
      <c r="AU821" s="239" t="s">
        <v>84</v>
      </c>
      <c r="AY821" s="18" t="s">
        <v>193</v>
      </c>
      <c r="BE821" s="240">
        <f>IF(N821="základní",J821,0)</f>
        <v>0</v>
      </c>
      <c r="BF821" s="240">
        <f>IF(N821="snížená",J821,0)</f>
        <v>0</v>
      </c>
      <c r="BG821" s="240">
        <f>IF(N821="zákl. přenesená",J821,0)</f>
        <v>0</v>
      </c>
      <c r="BH821" s="240">
        <f>IF(N821="sníž. přenesená",J821,0)</f>
        <v>0</v>
      </c>
      <c r="BI821" s="240">
        <f>IF(N821="nulová",J821,0)</f>
        <v>0</v>
      </c>
      <c r="BJ821" s="18" t="s">
        <v>82</v>
      </c>
      <c r="BK821" s="240">
        <f>ROUND(I821*H821,2)</f>
        <v>0</v>
      </c>
      <c r="BL821" s="18" t="s">
        <v>301</v>
      </c>
      <c r="BM821" s="239" t="s">
        <v>1283</v>
      </c>
    </row>
    <row r="822" s="2" customFormat="1">
      <c r="A822" s="39"/>
      <c r="B822" s="40"/>
      <c r="C822" s="41"/>
      <c r="D822" s="241" t="s">
        <v>203</v>
      </c>
      <c r="E822" s="41"/>
      <c r="F822" s="242" t="s">
        <v>1284</v>
      </c>
      <c r="G822" s="41"/>
      <c r="H822" s="41"/>
      <c r="I822" s="243"/>
      <c r="J822" s="41"/>
      <c r="K822" s="41"/>
      <c r="L822" s="45"/>
      <c r="M822" s="244"/>
      <c r="N822" s="245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203</v>
      </c>
      <c r="AU822" s="18" t="s">
        <v>84</v>
      </c>
    </row>
    <row r="823" s="2" customFormat="1">
      <c r="A823" s="39"/>
      <c r="B823" s="40"/>
      <c r="C823" s="41"/>
      <c r="D823" s="246" t="s">
        <v>205</v>
      </c>
      <c r="E823" s="41"/>
      <c r="F823" s="247" t="s">
        <v>1285</v>
      </c>
      <c r="G823" s="41"/>
      <c r="H823" s="41"/>
      <c r="I823" s="243"/>
      <c r="J823" s="41"/>
      <c r="K823" s="41"/>
      <c r="L823" s="45"/>
      <c r="M823" s="244"/>
      <c r="N823" s="245"/>
      <c r="O823" s="92"/>
      <c r="P823" s="92"/>
      <c r="Q823" s="92"/>
      <c r="R823" s="92"/>
      <c r="S823" s="92"/>
      <c r="T823" s="93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205</v>
      </c>
      <c r="AU823" s="18" t="s">
        <v>84</v>
      </c>
    </row>
    <row r="824" s="2" customFormat="1">
      <c r="A824" s="39"/>
      <c r="B824" s="40"/>
      <c r="C824" s="41"/>
      <c r="D824" s="241" t="s">
        <v>305</v>
      </c>
      <c r="E824" s="41"/>
      <c r="F824" s="280" t="s">
        <v>1286</v>
      </c>
      <c r="G824" s="41"/>
      <c r="H824" s="41"/>
      <c r="I824" s="243"/>
      <c r="J824" s="41"/>
      <c r="K824" s="41"/>
      <c r="L824" s="45"/>
      <c r="M824" s="244"/>
      <c r="N824" s="245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305</v>
      </c>
      <c r="AU824" s="18" t="s">
        <v>84</v>
      </c>
    </row>
    <row r="825" s="13" customFormat="1">
      <c r="A825" s="13"/>
      <c r="B825" s="248"/>
      <c r="C825" s="249"/>
      <c r="D825" s="241" t="s">
        <v>207</v>
      </c>
      <c r="E825" s="250" t="s">
        <v>1</v>
      </c>
      <c r="F825" s="251" t="s">
        <v>144</v>
      </c>
      <c r="G825" s="249"/>
      <c r="H825" s="252">
        <v>16.800000000000001</v>
      </c>
      <c r="I825" s="253"/>
      <c r="J825" s="249"/>
      <c r="K825" s="249"/>
      <c r="L825" s="254"/>
      <c r="M825" s="255"/>
      <c r="N825" s="256"/>
      <c r="O825" s="256"/>
      <c r="P825" s="256"/>
      <c r="Q825" s="256"/>
      <c r="R825" s="256"/>
      <c r="S825" s="256"/>
      <c r="T825" s="25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8" t="s">
        <v>207</v>
      </c>
      <c r="AU825" s="258" t="s">
        <v>84</v>
      </c>
      <c r="AV825" s="13" t="s">
        <v>84</v>
      </c>
      <c r="AW825" s="13" t="s">
        <v>31</v>
      </c>
      <c r="AX825" s="13" t="s">
        <v>82</v>
      </c>
      <c r="AY825" s="258" t="s">
        <v>193</v>
      </c>
    </row>
    <row r="826" s="2" customFormat="1" ht="22.2" customHeight="1">
      <c r="A826" s="39"/>
      <c r="B826" s="40"/>
      <c r="C826" s="228" t="s">
        <v>1287</v>
      </c>
      <c r="D826" s="228" t="s">
        <v>196</v>
      </c>
      <c r="E826" s="229" t="s">
        <v>1288</v>
      </c>
      <c r="F826" s="230" t="s">
        <v>1289</v>
      </c>
      <c r="G826" s="231" t="s">
        <v>407</v>
      </c>
      <c r="H826" s="232">
        <v>0.33600000000000002</v>
      </c>
      <c r="I826" s="233"/>
      <c r="J826" s="234">
        <f>ROUND(I826*H826,2)</f>
        <v>0</v>
      </c>
      <c r="K826" s="230" t="s">
        <v>200</v>
      </c>
      <c r="L826" s="45"/>
      <c r="M826" s="235" t="s">
        <v>1</v>
      </c>
      <c r="N826" s="236" t="s">
        <v>40</v>
      </c>
      <c r="O826" s="92"/>
      <c r="P826" s="237">
        <f>O826*H826</f>
        <v>0</v>
      </c>
      <c r="Q826" s="237">
        <v>0</v>
      </c>
      <c r="R826" s="237">
        <f>Q826*H826</f>
        <v>0</v>
      </c>
      <c r="S826" s="237">
        <v>0</v>
      </c>
      <c r="T826" s="238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9" t="s">
        <v>301</v>
      </c>
      <c r="AT826" s="239" t="s">
        <v>196</v>
      </c>
      <c r="AU826" s="239" t="s">
        <v>84</v>
      </c>
      <c r="AY826" s="18" t="s">
        <v>193</v>
      </c>
      <c r="BE826" s="240">
        <f>IF(N826="základní",J826,0)</f>
        <v>0</v>
      </c>
      <c r="BF826" s="240">
        <f>IF(N826="snížená",J826,0)</f>
        <v>0</v>
      </c>
      <c r="BG826" s="240">
        <f>IF(N826="zákl. přenesená",J826,0)</f>
        <v>0</v>
      </c>
      <c r="BH826" s="240">
        <f>IF(N826="sníž. přenesená",J826,0)</f>
        <v>0</v>
      </c>
      <c r="BI826" s="240">
        <f>IF(N826="nulová",J826,0)</f>
        <v>0</v>
      </c>
      <c r="BJ826" s="18" t="s">
        <v>82</v>
      </c>
      <c r="BK826" s="240">
        <f>ROUND(I826*H826,2)</f>
        <v>0</v>
      </c>
      <c r="BL826" s="18" t="s">
        <v>301</v>
      </c>
      <c r="BM826" s="239" t="s">
        <v>1290</v>
      </c>
    </row>
    <row r="827" s="2" customFormat="1">
      <c r="A827" s="39"/>
      <c r="B827" s="40"/>
      <c r="C827" s="41"/>
      <c r="D827" s="241" t="s">
        <v>203</v>
      </c>
      <c r="E827" s="41"/>
      <c r="F827" s="242" t="s">
        <v>1291</v>
      </c>
      <c r="G827" s="41"/>
      <c r="H827" s="41"/>
      <c r="I827" s="243"/>
      <c r="J827" s="41"/>
      <c r="K827" s="41"/>
      <c r="L827" s="45"/>
      <c r="M827" s="244"/>
      <c r="N827" s="245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203</v>
      </c>
      <c r="AU827" s="18" t="s">
        <v>84</v>
      </c>
    </row>
    <row r="828" s="2" customFormat="1">
      <c r="A828" s="39"/>
      <c r="B828" s="40"/>
      <c r="C828" s="41"/>
      <c r="D828" s="246" t="s">
        <v>205</v>
      </c>
      <c r="E828" s="41"/>
      <c r="F828" s="247" t="s">
        <v>1292</v>
      </c>
      <c r="G828" s="41"/>
      <c r="H828" s="41"/>
      <c r="I828" s="243"/>
      <c r="J828" s="41"/>
      <c r="K828" s="41"/>
      <c r="L828" s="45"/>
      <c r="M828" s="244"/>
      <c r="N828" s="245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205</v>
      </c>
      <c r="AU828" s="18" t="s">
        <v>84</v>
      </c>
    </row>
    <row r="829" s="12" customFormat="1" ht="25.92" customHeight="1">
      <c r="A829" s="12"/>
      <c r="B829" s="212"/>
      <c r="C829" s="213"/>
      <c r="D829" s="214" t="s">
        <v>74</v>
      </c>
      <c r="E829" s="215" t="s">
        <v>274</v>
      </c>
      <c r="F829" s="215" t="s">
        <v>1293</v>
      </c>
      <c r="G829" s="213"/>
      <c r="H829" s="213"/>
      <c r="I829" s="216"/>
      <c r="J829" s="217">
        <f>BK829</f>
        <v>0</v>
      </c>
      <c r="K829" s="213"/>
      <c r="L829" s="218"/>
      <c r="M829" s="219"/>
      <c r="N829" s="220"/>
      <c r="O829" s="220"/>
      <c r="P829" s="221">
        <f>P830</f>
        <v>0</v>
      </c>
      <c r="Q829" s="220"/>
      <c r="R829" s="221">
        <f>R830</f>
        <v>0</v>
      </c>
      <c r="S829" s="220"/>
      <c r="T829" s="222">
        <f>T830</f>
        <v>0</v>
      </c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R829" s="223" t="s">
        <v>194</v>
      </c>
      <c r="AT829" s="224" t="s">
        <v>74</v>
      </c>
      <c r="AU829" s="224" t="s">
        <v>75</v>
      </c>
      <c r="AY829" s="223" t="s">
        <v>193</v>
      </c>
      <c r="BK829" s="225">
        <f>BK830</f>
        <v>0</v>
      </c>
    </row>
    <row r="830" s="12" customFormat="1" ht="22.8" customHeight="1">
      <c r="A830" s="12"/>
      <c r="B830" s="212"/>
      <c r="C830" s="213"/>
      <c r="D830" s="214" t="s">
        <v>74</v>
      </c>
      <c r="E830" s="226" t="s">
        <v>1294</v>
      </c>
      <c r="F830" s="226" t="s">
        <v>1295</v>
      </c>
      <c r="G830" s="213"/>
      <c r="H830" s="213"/>
      <c r="I830" s="216"/>
      <c r="J830" s="227">
        <f>BK830</f>
        <v>0</v>
      </c>
      <c r="K830" s="213"/>
      <c r="L830" s="218"/>
      <c r="M830" s="219"/>
      <c r="N830" s="220"/>
      <c r="O830" s="220"/>
      <c r="P830" s="221">
        <f>SUM(P831:P833)</f>
        <v>0</v>
      </c>
      <c r="Q830" s="220"/>
      <c r="R830" s="221">
        <f>SUM(R831:R833)</f>
        <v>0</v>
      </c>
      <c r="S830" s="220"/>
      <c r="T830" s="222">
        <f>SUM(T831:T833)</f>
        <v>0</v>
      </c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R830" s="223" t="s">
        <v>194</v>
      </c>
      <c r="AT830" s="224" t="s">
        <v>74</v>
      </c>
      <c r="AU830" s="224" t="s">
        <v>82</v>
      </c>
      <c r="AY830" s="223" t="s">
        <v>193</v>
      </c>
      <c r="BK830" s="225">
        <f>SUM(BK831:BK833)</f>
        <v>0</v>
      </c>
    </row>
    <row r="831" s="2" customFormat="1" ht="34.8" customHeight="1">
      <c r="A831" s="39"/>
      <c r="B831" s="40"/>
      <c r="C831" s="228" t="s">
        <v>1296</v>
      </c>
      <c r="D831" s="228" t="s">
        <v>196</v>
      </c>
      <c r="E831" s="229" t="s">
        <v>1297</v>
      </c>
      <c r="F831" s="230" t="s">
        <v>1298</v>
      </c>
      <c r="G831" s="231" t="s">
        <v>268</v>
      </c>
      <c r="H831" s="232">
        <v>1</v>
      </c>
      <c r="I831" s="233"/>
      <c r="J831" s="234">
        <f>ROUND(I831*H831,2)</f>
        <v>0</v>
      </c>
      <c r="K831" s="230" t="s">
        <v>1</v>
      </c>
      <c r="L831" s="45"/>
      <c r="M831" s="235" t="s">
        <v>1</v>
      </c>
      <c r="N831" s="236" t="s">
        <v>40</v>
      </c>
      <c r="O831" s="92"/>
      <c r="P831" s="237">
        <f>O831*H831</f>
        <v>0</v>
      </c>
      <c r="Q831" s="237">
        <v>0</v>
      </c>
      <c r="R831" s="237">
        <f>Q831*H831</f>
        <v>0</v>
      </c>
      <c r="S831" s="237">
        <v>0</v>
      </c>
      <c r="T831" s="238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9" t="s">
        <v>670</v>
      </c>
      <c r="AT831" s="239" t="s">
        <v>196</v>
      </c>
      <c r="AU831" s="239" t="s">
        <v>84</v>
      </c>
      <c r="AY831" s="18" t="s">
        <v>193</v>
      </c>
      <c r="BE831" s="240">
        <f>IF(N831="základní",J831,0)</f>
        <v>0</v>
      </c>
      <c r="BF831" s="240">
        <f>IF(N831="snížená",J831,0)</f>
        <v>0</v>
      </c>
      <c r="BG831" s="240">
        <f>IF(N831="zákl. přenesená",J831,0)</f>
        <v>0</v>
      </c>
      <c r="BH831" s="240">
        <f>IF(N831="sníž. přenesená",J831,0)</f>
        <v>0</v>
      </c>
      <c r="BI831" s="240">
        <f>IF(N831="nulová",J831,0)</f>
        <v>0</v>
      </c>
      <c r="BJ831" s="18" t="s">
        <v>82</v>
      </c>
      <c r="BK831" s="240">
        <f>ROUND(I831*H831,2)</f>
        <v>0</v>
      </c>
      <c r="BL831" s="18" t="s">
        <v>670</v>
      </c>
      <c r="BM831" s="239" t="s">
        <v>1299</v>
      </c>
    </row>
    <row r="832" s="2" customFormat="1">
      <c r="A832" s="39"/>
      <c r="B832" s="40"/>
      <c r="C832" s="41"/>
      <c r="D832" s="241" t="s">
        <v>203</v>
      </c>
      <c r="E832" s="41"/>
      <c r="F832" s="242" t="s">
        <v>1298</v>
      </c>
      <c r="G832" s="41"/>
      <c r="H832" s="41"/>
      <c r="I832" s="243"/>
      <c r="J832" s="41"/>
      <c r="K832" s="41"/>
      <c r="L832" s="45"/>
      <c r="M832" s="244"/>
      <c r="N832" s="245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203</v>
      </c>
      <c r="AU832" s="18" t="s">
        <v>84</v>
      </c>
    </row>
    <row r="833" s="2" customFormat="1">
      <c r="A833" s="39"/>
      <c r="B833" s="40"/>
      <c r="C833" s="41"/>
      <c r="D833" s="241" t="s">
        <v>305</v>
      </c>
      <c r="E833" s="41"/>
      <c r="F833" s="280" t="s">
        <v>1300</v>
      </c>
      <c r="G833" s="41"/>
      <c r="H833" s="41"/>
      <c r="I833" s="243"/>
      <c r="J833" s="41"/>
      <c r="K833" s="41"/>
      <c r="L833" s="45"/>
      <c r="M833" s="244"/>
      <c r="N833" s="245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305</v>
      </c>
      <c r="AU833" s="18" t="s">
        <v>84</v>
      </c>
    </row>
    <row r="834" s="12" customFormat="1" ht="25.92" customHeight="1">
      <c r="A834" s="12"/>
      <c r="B834" s="212"/>
      <c r="C834" s="213"/>
      <c r="D834" s="214" t="s">
        <v>74</v>
      </c>
      <c r="E834" s="215" t="s">
        <v>1301</v>
      </c>
      <c r="F834" s="215" t="s">
        <v>1302</v>
      </c>
      <c r="G834" s="213"/>
      <c r="H834" s="213"/>
      <c r="I834" s="216"/>
      <c r="J834" s="217">
        <f>BK834</f>
        <v>0</v>
      </c>
      <c r="K834" s="213"/>
      <c r="L834" s="218"/>
      <c r="M834" s="219"/>
      <c r="N834" s="220"/>
      <c r="O834" s="220"/>
      <c r="P834" s="221">
        <f>SUM(P835:P838)</f>
        <v>0</v>
      </c>
      <c r="Q834" s="220"/>
      <c r="R834" s="221">
        <f>SUM(R835:R838)</f>
        <v>0</v>
      </c>
      <c r="S834" s="220"/>
      <c r="T834" s="222">
        <f>SUM(T835:T838)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23" t="s">
        <v>201</v>
      </c>
      <c r="AT834" s="224" t="s">
        <v>74</v>
      </c>
      <c r="AU834" s="224" t="s">
        <v>75</v>
      </c>
      <c r="AY834" s="223" t="s">
        <v>193</v>
      </c>
      <c r="BK834" s="225">
        <f>SUM(BK835:BK838)</f>
        <v>0</v>
      </c>
    </row>
    <row r="835" s="2" customFormat="1" ht="14.4" customHeight="1">
      <c r="A835" s="39"/>
      <c r="B835" s="40"/>
      <c r="C835" s="228" t="s">
        <v>1303</v>
      </c>
      <c r="D835" s="228" t="s">
        <v>196</v>
      </c>
      <c r="E835" s="229" t="s">
        <v>1304</v>
      </c>
      <c r="F835" s="230" t="s">
        <v>1305</v>
      </c>
      <c r="G835" s="231" t="s">
        <v>1306</v>
      </c>
      <c r="H835" s="232">
        <v>80</v>
      </c>
      <c r="I835" s="233"/>
      <c r="J835" s="234">
        <f>ROUND(I835*H835,2)</f>
        <v>0</v>
      </c>
      <c r="K835" s="230" t="s">
        <v>200</v>
      </c>
      <c r="L835" s="45"/>
      <c r="M835" s="235" t="s">
        <v>1</v>
      </c>
      <c r="N835" s="236" t="s">
        <v>40</v>
      </c>
      <c r="O835" s="92"/>
      <c r="P835" s="237">
        <f>O835*H835</f>
        <v>0</v>
      </c>
      <c r="Q835" s="237">
        <v>0</v>
      </c>
      <c r="R835" s="237">
        <f>Q835*H835</f>
        <v>0</v>
      </c>
      <c r="S835" s="237">
        <v>0</v>
      </c>
      <c r="T835" s="238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9" t="s">
        <v>1307</v>
      </c>
      <c r="AT835" s="239" t="s">
        <v>196</v>
      </c>
      <c r="AU835" s="239" t="s">
        <v>82</v>
      </c>
      <c r="AY835" s="18" t="s">
        <v>193</v>
      </c>
      <c r="BE835" s="240">
        <f>IF(N835="základní",J835,0)</f>
        <v>0</v>
      </c>
      <c r="BF835" s="240">
        <f>IF(N835="snížená",J835,0)</f>
        <v>0</v>
      </c>
      <c r="BG835" s="240">
        <f>IF(N835="zákl. přenesená",J835,0)</f>
        <v>0</v>
      </c>
      <c r="BH835" s="240">
        <f>IF(N835="sníž. přenesená",J835,0)</f>
        <v>0</v>
      </c>
      <c r="BI835" s="240">
        <f>IF(N835="nulová",J835,0)</f>
        <v>0</v>
      </c>
      <c r="BJ835" s="18" t="s">
        <v>82</v>
      </c>
      <c r="BK835" s="240">
        <f>ROUND(I835*H835,2)</f>
        <v>0</v>
      </c>
      <c r="BL835" s="18" t="s">
        <v>1307</v>
      </c>
      <c r="BM835" s="239" t="s">
        <v>1308</v>
      </c>
    </row>
    <row r="836" s="2" customFormat="1">
      <c r="A836" s="39"/>
      <c r="B836" s="40"/>
      <c r="C836" s="41"/>
      <c r="D836" s="241" t="s">
        <v>203</v>
      </c>
      <c r="E836" s="41"/>
      <c r="F836" s="242" t="s">
        <v>1309</v>
      </c>
      <c r="G836" s="41"/>
      <c r="H836" s="41"/>
      <c r="I836" s="243"/>
      <c r="J836" s="41"/>
      <c r="K836" s="41"/>
      <c r="L836" s="45"/>
      <c r="M836" s="244"/>
      <c r="N836" s="245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203</v>
      </c>
      <c r="AU836" s="18" t="s">
        <v>82</v>
      </c>
    </row>
    <row r="837" s="2" customFormat="1">
      <c r="A837" s="39"/>
      <c r="B837" s="40"/>
      <c r="C837" s="41"/>
      <c r="D837" s="246" t="s">
        <v>205</v>
      </c>
      <c r="E837" s="41"/>
      <c r="F837" s="247" t="s">
        <v>1310</v>
      </c>
      <c r="G837" s="41"/>
      <c r="H837" s="41"/>
      <c r="I837" s="243"/>
      <c r="J837" s="41"/>
      <c r="K837" s="41"/>
      <c r="L837" s="45"/>
      <c r="M837" s="244"/>
      <c r="N837" s="245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205</v>
      </c>
      <c r="AU837" s="18" t="s">
        <v>82</v>
      </c>
    </row>
    <row r="838" s="2" customFormat="1">
      <c r="A838" s="39"/>
      <c r="B838" s="40"/>
      <c r="C838" s="41"/>
      <c r="D838" s="241" t="s">
        <v>305</v>
      </c>
      <c r="E838" s="41"/>
      <c r="F838" s="280" t="s">
        <v>1311</v>
      </c>
      <c r="G838" s="41"/>
      <c r="H838" s="41"/>
      <c r="I838" s="243"/>
      <c r="J838" s="41"/>
      <c r="K838" s="41"/>
      <c r="L838" s="45"/>
      <c r="M838" s="302"/>
      <c r="N838" s="303"/>
      <c r="O838" s="304"/>
      <c r="P838" s="304"/>
      <c r="Q838" s="304"/>
      <c r="R838" s="304"/>
      <c r="S838" s="304"/>
      <c r="T838" s="305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305</v>
      </c>
      <c r="AU838" s="18" t="s">
        <v>82</v>
      </c>
    </row>
    <row r="839" s="2" customFormat="1" ht="6.96" customHeight="1">
      <c r="A839" s="39"/>
      <c r="B839" s="67"/>
      <c r="C839" s="68"/>
      <c r="D839" s="68"/>
      <c r="E839" s="68"/>
      <c r="F839" s="68"/>
      <c r="G839" s="68"/>
      <c r="H839" s="68"/>
      <c r="I839" s="68"/>
      <c r="J839" s="68"/>
      <c r="K839" s="68"/>
      <c r="L839" s="45"/>
      <c r="M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</row>
  </sheetData>
  <sheetProtection sheet="1" autoFilter="0" formatColumns="0" formatRows="0" objects="1" scenarios="1" spinCount="100000" saltValue="QTs5dO1UpEqFWhBbyjV8UEl6cinO8wZtS1BEM12QWrwZGxn9gIhnwHfvrjC7Pjc8uCoGZesy5nR0oQI5qAvd9Q==" hashValue="yZyqTghRilBy7IGzCOtXsCgDWAWxuRW2b1v3qb1WbBAs0pASa9GXF43i8cy7m9/KmfCYOmkJ695jnm62x/ri6g==" algorithmName="SHA-512" password="CC35"/>
  <autoFilter ref="C142:K8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hyperlinks>
    <hyperlink ref="F148" r:id="rId1" display="https://podminky.urs.cz/item/CS_URS_2024_01/340271041"/>
    <hyperlink ref="F152" r:id="rId2" display="https://podminky.urs.cz/item/CS_URS_2024_01/340271045"/>
    <hyperlink ref="F158" r:id="rId3" display="https://podminky.urs.cz/item/CS_URS_2024_01/342272225"/>
    <hyperlink ref="F163" r:id="rId4" display="https://podminky.urs.cz/item/CS_URS_2024_01/611323111"/>
    <hyperlink ref="F167" r:id="rId5" display="https://podminky.urs.cz/item/CS_URS_2024_01/612142001"/>
    <hyperlink ref="F172" r:id="rId6" display="https://podminky.urs.cz/item/CS_URS_2024_01/612323111"/>
    <hyperlink ref="F176" r:id="rId7" display="https://podminky.urs.cz/item/CS_URS_2024_01/632451234"/>
    <hyperlink ref="F180" r:id="rId8" display="https://podminky.urs.cz/item/CS_URS_2024_01/632451292"/>
    <hyperlink ref="F184" r:id="rId9" display="https://podminky.urs.cz/item/CS_URS_2024_01/634112113"/>
    <hyperlink ref="F188" r:id="rId10" display="https://podminky.urs.cz/item/CS_URS_2024_01/642942611"/>
    <hyperlink ref="F197" r:id="rId11" display="https://podminky.urs.cz/item/CS_URS_2024_01/949101111"/>
    <hyperlink ref="F201" r:id="rId12" display="https://podminky.urs.cz/item/CS_URS_2024_01/952901111"/>
    <hyperlink ref="F205" r:id="rId13" display="https://podminky.urs.cz/item/CS_URS_2024_01/953943211"/>
    <hyperlink ref="F212" r:id="rId14" display="https://podminky.urs.cz/item/CS_URS_2024_01/953993311"/>
    <hyperlink ref="F218" r:id="rId15" display="https://podminky.urs.cz/item/CS_URS_2024_01/962031011"/>
    <hyperlink ref="F230" r:id="rId16" display="https://podminky.urs.cz/item/CS_URS_2024_01/962031013"/>
    <hyperlink ref="F234" r:id="rId17" display="https://podminky.urs.cz/item/CS_URS_2024_01/962051114"/>
    <hyperlink ref="F238" r:id="rId18" display="https://podminky.urs.cz/item/CS_URS_2024_01/965042141"/>
    <hyperlink ref="F242" r:id="rId19" display="https://podminky.urs.cz/item/CS_URS_2024_01/965081213"/>
    <hyperlink ref="F246" r:id="rId20" display="https://podminky.urs.cz/item/CS_URS_2024_01/968072455"/>
    <hyperlink ref="F250" r:id="rId21" display="https://podminky.urs.cz/item/CS_URS_2024_01/978035121"/>
    <hyperlink ref="F266" r:id="rId22" display="https://podminky.urs.cz/item/CS_URS_2024_01/978059541"/>
    <hyperlink ref="F276" r:id="rId23" display="https://podminky.urs.cz/item/CS_URS_2024_01/985131411"/>
    <hyperlink ref="F281" r:id="rId24" display="https://podminky.urs.cz/item/CS_URS_2024_01/997013117"/>
    <hyperlink ref="F284" r:id="rId25" display="https://podminky.urs.cz/item/CS_URS_2024_01/997013501"/>
    <hyperlink ref="F287" r:id="rId26" display="https://podminky.urs.cz/item/CS_URS_2024_01/997013509"/>
    <hyperlink ref="F291" r:id="rId27" display="https://podminky.urs.cz/item/CS_URS_2024_01/997013631"/>
    <hyperlink ref="F295" r:id="rId28" display="https://podminky.urs.cz/item/CS_URS_2024_01/998014022"/>
    <hyperlink ref="F306" r:id="rId29" display="https://podminky.urs.cz/item/CS_URS_2024_01/725291652"/>
    <hyperlink ref="F313" r:id="rId30" display="https://podminky.urs.cz/item/CS_URS_2024_01/725291653"/>
    <hyperlink ref="F321" r:id="rId31" display="https://podminky.urs.cz/item/CS_URS_2024_01/725291654"/>
    <hyperlink ref="F329" r:id="rId32" display="https://podminky.urs.cz/item/CS_URS_2024_01/725291665"/>
    <hyperlink ref="F337" r:id="rId33" display="https://podminky.urs.cz/item/CS_URS_2024_01/725291666"/>
    <hyperlink ref="F349" r:id="rId34" display="https://podminky.urs.cz/item/CS_URS_2024_01/725291664"/>
    <hyperlink ref="F357" r:id="rId35" display="https://podminky.urs.cz/item/CS_URS_2024_01/725291668"/>
    <hyperlink ref="F371" r:id="rId36" display="https://podminky.urs.cz/item/CS_URS_2024_01/725291674"/>
    <hyperlink ref="F379" r:id="rId37" display="https://podminky.urs.cz/item/CS_URS_2024_01/725291676"/>
    <hyperlink ref="F387" r:id="rId38" display="https://podminky.urs.cz/item/CS_URS_2024_01/998725103"/>
    <hyperlink ref="F400" r:id="rId39" display="https://podminky.urs.cz/item/CS_URS_2024_01/751581356"/>
    <hyperlink ref="F405" r:id="rId40" display="https://podminky.urs.cz/item/CS_URS_2024_01/763111333"/>
    <hyperlink ref="F409" r:id="rId41" display="https://podminky.urs.cz/item/CS_URS_2024_01/763111335"/>
    <hyperlink ref="F413" r:id="rId42" display="https://podminky.urs.cz/item/CS_URS_2024_01/763113330"/>
    <hyperlink ref="F417" r:id="rId43" display="https://podminky.urs.cz/item/CS_URS_2024_01/763121422"/>
    <hyperlink ref="F425" r:id="rId44" display="https://podminky.urs.cz/item/CS_URS_2024_01/763121590"/>
    <hyperlink ref="F431" r:id="rId45" display="https://podminky.urs.cz/item/CS_URS_2024_01/763131451"/>
    <hyperlink ref="F435" r:id="rId46" display="https://podminky.urs.cz/item/CS_URS_2024_01/763164521"/>
    <hyperlink ref="F439" r:id="rId47" display="https://podminky.urs.cz/item/CS_URS_2024_01/763164561"/>
    <hyperlink ref="F443" r:id="rId48" display="https://podminky.urs.cz/item/CS_URS_2024_01/763172347"/>
    <hyperlink ref="F450" r:id="rId49" display="https://podminky.urs.cz/item/CS_URS_2024_01/763172455"/>
    <hyperlink ref="F457" r:id="rId50" display="https://podminky.urs.cz/item/CS_URS_2024_01/763411115"/>
    <hyperlink ref="F463" r:id="rId51" display="https://podminky.urs.cz/item/CS_URS_2024_01/763411124"/>
    <hyperlink ref="F470" r:id="rId52" display="https://podminky.urs.cz/item/CS_URS_2024_01/998763303"/>
    <hyperlink ref="F474" r:id="rId53" display="https://podminky.urs.cz/item/CS_URS_2024_01/766660001"/>
    <hyperlink ref="F482" r:id="rId54" display="https://podminky.urs.cz/item/CS_URS_2024_01/766660021"/>
    <hyperlink ref="F490" r:id="rId55" display="https://podminky.urs.cz/item/CS_URS_2024_01/766660022"/>
    <hyperlink ref="F498" r:id="rId56" display="https://podminky.urs.cz/item/CS_URS_2024_01/766660031"/>
    <hyperlink ref="F505" r:id="rId57" display="https://podminky.urs.cz/item/CS_URS_2024_01/766660171"/>
    <hyperlink ref="F519" r:id="rId58" display="https://podminky.urs.cz/item/CS_URS_2024_01/766660181"/>
    <hyperlink ref="F528" r:id="rId59" display="https://podminky.urs.cz/item/CS_URS_2024_01/766660352"/>
    <hyperlink ref="F536" r:id="rId60" display="https://podminky.urs.cz/item/CS_URS_2024_01/766660716"/>
    <hyperlink ref="F541" r:id="rId61" display="https://podminky.urs.cz/item/CS_URS_2024_01/766660717"/>
    <hyperlink ref="F544" r:id="rId62" display="https://podminky.urs.cz/item/CS_URS_2024_01/766663916"/>
    <hyperlink ref="F551" r:id="rId63" display="https://podminky.urs.cz/item/CS_URS_2024_01/766682111"/>
    <hyperlink ref="F559" r:id="rId64" display="https://podminky.urs.cz/item/CS_URS_2024_01/766682211"/>
    <hyperlink ref="F564" r:id="rId65" display="https://podminky.urs.cz/item/CS_URS_2024_01/766691914"/>
    <hyperlink ref="F568" r:id="rId66" display="https://podminky.urs.cz/item/CS_URS_2024_01/766693412"/>
    <hyperlink ref="F577" r:id="rId67" display="https://podminky.urs.cz/item/CS_URS_2024_01/766693421"/>
    <hyperlink ref="F580" r:id="rId68" display="https://podminky.urs.cz/item/CS_URS_2024_01/766811115"/>
    <hyperlink ref="F583" r:id="rId69" display="https://podminky.urs.cz/item/CS_URS_2024_01/766811116"/>
    <hyperlink ref="F586" r:id="rId70" display="https://podminky.urs.cz/item/CS_URS_2024_01/766811152"/>
    <hyperlink ref="F589" r:id="rId71" display="https://podminky.urs.cz/item/CS_URS_2024_01/766811213"/>
    <hyperlink ref="F592" r:id="rId72" display="https://podminky.urs.cz/item/CS_URS_2024_01/766811221"/>
    <hyperlink ref="F595" r:id="rId73" display="https://podminky.urs.cz/item/CS_URS_2024_01/766811223"/>
    <hyperlink ref="F598" r:id="rId74" display="https://podminky.urs.cz/item/CS_URS_2024_01/766811311"/>
    <hyperlink ref="F601" r:id="rId75" display="https://podminky.urs.cz/item/CS_URS_2024_01/766811351"/>
    <hyperlink ref="F604" r:id="rId76" display="https://podminky.urs.cz/item/CS_URS_2024_01/766811411"/>
    <hyperlink ref="F607" r:id="rId77" display="https://podminky.urs.cz/item/CS_URS_2024_01/766811412"/>
    <hyperlink ref="F610" r:id="rId78" display="https://podminky.urs.cz/item/CS_URS_2024_01/766811441"/>
    <hyperlink ref="F613" r:id="rId79" display="https://podminky.urs.cz/item/CS_URS_2024_01/766811461"/>
    <hyperlink ref="F616" r:id="rId80" display="https://podminky.urs.cz/item/CS_URS_2024_01/766811462"/>
    <hyperlink ref="F622" r:id="rId81" display="https://podminky.urs.cz/item/CS_URS_2024_01/766812840"/>
    <hyperlink ref="F625" r:id="rId82" display="https://podminky.urs.cz/item/CS_URS_2024_01/998766103"/>
    <hyperlink ref="F629" r:id="rId83" display="https://podminky.urs.cz/item/CS_URS_2024_01/767132812"/>
    <hyperlink ref="F634" r:id="rId84" display="https://podminky.urs.cz/item/CS_URS_2024_01/771121011"/>
    <hyperlink ref="F638" r:id="rId85" display="https://podminky.urs.cz/item/CS_URS_2024_01/771151021"/>
    <hyperlink ref="F642" r:id="rId86" display="https://podminky.urs.cz/item/CS_URS_2024_01/771474141"/>
    <hyperlink ref="F652" r:id="rId87" display="https://podminky.urs.cz/item/CS_URS_2024_01/771574419"/>
    <hyperlink ref="F659" r:id="rId88" display="https://podminky.urs.cz/item/CS_URS_2024_01/771591112"/>
    <hyperlink ref="F666" r:id="rId89" display="https://podminky.urs.cz/item/CS_URS_2024_01/771591264"/>
    <hyperlink ref="F672" r:id="rId90" display="https://podminky.urs.cz/item/CS_URS_2024_01/998771103"/>
    <hyperlink ref="F676" r:id="rId91" display="https://podminky.urs.cz/item/CS_URS_2024_01/776121112"/>
    <hyperlink ref="F680" r:id="rId92" display="https://podminky.urs.cz/item/CS_URS_2024_01/776141121"/>
    <hyperlink ref="F685" r:id="rId93" display="https://podminky.urs.cz/item/CS_URS_2024_01/776221111"/>
    <hyperlink ref="F703" r:id="rId94" display="https://podminky.urs.cz/item/CS_URS_2024_01/776223111"/>
    <hyperlink ref="F707" r:id="rId95" display="https://podminky.urs.cz/item/CS_URS_2024_01/776411212"/>
    <hyperlink ref="F720" r:id="rId96" display="https://podminky.urs.cz/item/CS_URS_2024_01/776411213"/>
    <hyperlink ref="F724" r:id="rId97" display="https://podminky.urs.cz/item/CS_URS_2024_01/776411214"/>
    <hyperlink ref="F728" r:id="rId98" display="https://podminky.urs.cz/item/CS_URS_2024_01/776991121"/>
    <hyperlink ref="F732" r:id="rId99" display="https://podminky.urs.cz/item/CS_URS_2024_01/998776103"/>
    <hyperlink ref="F736" r:id="rId100" display="https://podminky.urs.cz/item/CS_URS_2024_01/781121011"/>
    <hyperlink ref="F740" r:id="rId101" display="https://podminky.urs.cz/item/CS_URS_2024_01/781131112"/>
    <hyperlink ref="F747" r:id="rId102" display="https://podminky.urs.cz/item/CS_URS_2024_01/781472219"/>
    <hyperlink ref="F761" r:id="rId103" display="https://podminky.urs.cz/item/CS_URS_2024_01/781472222"/>
    <hyperlink ref="F768" r:id="rId104" display="https://podminky.urs.cz/item/CS_URS_2024_01/781491011"/>
    <hyperlink ref="F778" r:id="rId105" display="https://podminky.urs.cz/item/CS_URS_2024_01/998781103"/>
    <hyperlink ref="F782" r:id="rId106" display="https://podminky.urs.cz/item/CS_URS_2024_01/783306811"/>
    <hyperlink ref="F788" r:id="rId107" display="https://podminky.urs.cz/item/CS_URS_2024_01/783314201"/>
    <hyperlink ref="F795" r:id="rId108" display="https://podminky.urs.cz/item/CS_URS_2024_01/783315101"/>
    <hyperlink ref="F799" r:id="rId109" display="https://podminky.urs.cz/item/CS_URS_2024_01/783317101"/>
    <hyperlink ref="F804" r:id="rId110" display="https://podminky.urs.cz/item/CS_URS_2024_01/784121001"/>
    <hyperlink ref="F808" r:id="rId111" display="https://podminky.urs.cz/item/CS_URS_2024_01/784221101"/>
    <hyperlink ref="F812" r:id="rId112" display="https://podminky.urs.cz/item/CS_URS_2024_01/784321031"/>
    <hyperlink ref="F819" r:id="rId113" display="https://podminky.urs.cz/item/CS_URS_2024_01/787600831"/>
    <hyperlink ref="F823" r:id="rId114" display="https://podminky.urs.cz/item/CS_URS_2024_01/787616371"/>
    <hyperlink ref="F828" r:id="rId115" display="https://podminky.urs.cz/item/CS_URS_2024_01/998787103"/>
    <hyperlink ref="F837" r:id="rId116" display="https://podminky.urs.cz/item/CS_URS_2024_01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4.4" customHeight="1">
      <c r="B7" s="21"/>
      <c r="E7" s="153" t="str">
        <f>'Rekapitulace stavby'!K6</f>
        <v>Domov mládeže při gymnáziu a SOŠPg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4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54" t="s">
        <v>1312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1313</v>
      </c>
      <c r="G14" s="39"/>
      <c r="H14" s="39"/>
      <c r="I14" s="152" t="s">
        <v>22</v>
      </c>
      <c r="J14" s="155" t="str">
        <f>'Rekapitulace stavby'!AN8</f>
        <v>29. 10. 2024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35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37</v>
      </c>
      <c r="G34" s="39"/>
      <c r="H34" s="39"/>
      <c r="I34" s="163" t="s">
        <v>36</v>
      </c>
      <c r="J34" s="163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39</v>
      </c>
      <c r="E35" s="152" t="s">
        <v>40</v>
      </c>
      <c r="F35" s="165">
        <f>ROUND((SUM(BE126:BE527)),  2)</f>
        <v>0</v>
      </c>
      <c r="G35" s="39"/>
      <c r="H35" s="39"/>
      <c r="I35" s="166">
        <v>0.20999999999999999</v>
      </c>
      <c r="J35" s="165">
        <f>ROUND(((SUM(BE126:BE527))*I35),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41</v>
      </c>
      <c r="F36" s="165">
        <f>ROUND((SUM(BF126:BF527)),  2)</f>
        <v>0</v>
      </c>
      <c r="G36" s="39"/>
      <c r="H36" s="39"/>
      <c r="I36" s="166">
        <v>0.12</v>
      </c>
      <c r="J36" s="165">
        <f>ROUND(((SUM(BF126:BF527))*I36),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42</v>
      </c>
      <c r="F37" s="165">
        <f>ROUND((SUM(BG126:BG527)),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43</v>
      </c>
      <c r="F38" s="165">
        <f>ROUND((SUM(BH126:BH527)),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ROUND((SUM(BI126:BI527)),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85" t="str">
        <f>E7</f>
        <v>Domov mládeže při gymnáziu a SOŠPg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4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77" t="str">
        <f>E11</f>
        <v>ZTI - Zdravotní 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Nová Paka</v>
      </c>
      <c r="G91" s="41"/>
      <c r="H91" s="41"/>
      <c r="I91" s="33" t="s">
        <v>22</v>
      </c>
      <c r="J91" s="80" t="str">
        <f>IF(J14="","",J14)</f>
        <v>29. 10. 2024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6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151</v>
      </c>
      <c r="D96" s="187"/>
      <c r="E96" s="187"/>
      <c r="F96" s="187"/>
      <c r="G96" s="187"/>
      <c r="H96" s="187"/>
      <c r="I96" s="187"/>
      <c r="J96" s="188" t="s">
        <v>152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153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154</v>
      </c>
    </row>
    <row r="99" s="9" customFormat="1" ht="24.96" customHeight="1">
      <c r="A99" s="9"/>
      <c r="B99" s="190"/>
      <c r="C99" s="191"/>
      <c r="D99" s="192" t="s">
        <v>161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1314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1315</v>
      </c>
      <c r="E101" s="198"/>
      <c r="F101" s="198"/>
      <c r="G101" s="198"/>
      <c r="H101" s="198"/>
      <c r="I101" s="198"/>
      <c r="J101" s="199">
        <f>J211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162</v>
      </c>
      <c r="E102" s="198"/>
      <c r="F102" s="198"/>
      <c r="G102" s="198"/>
      <c r="H102" s="198"/>
      <c r="I102" s="198"/>
      <c r="J102" s="199">
        <f>J352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1316</v>
      </c>
      <c r="E103" s="198"/>
      <c r="F103" s="198"/>
      <c r="G103" s="198"/>
      <c r="H103" s="198"/>
      <c r="I103" s="198"/>
      <c r="J103" s="199">
        <f>J495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177</v>
      </c>
      <c r="E104" s="193"/>
      <c r="F104" s="193"/>
      <c r="G104" s="193"/>
      <c r="H104" s="193"/>
      <c r="I104" s="193"/>
      <c r="J104" s="194">
        <f>J519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4" customHeight="1">
      <c r="A114" s="39"/>
      <c r="B114" s="40"/>
      <c r="C114" s="41"/>
      <c r="D114" s="41"/>
      <c r="E114" s="185" t="str">
        <f>E7</f>
        <v>Domov mládeže při gymnáziu a SOŠPg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24" customHeight="1">
      <c r="A116" s="39"/>
      <c r="B116" s="40"/>
      <c r="C116" s="41"/>
      <c r="D116" s="41"/>
      <c r="E116" s="185" t="s">
        <v>118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6" customHeight="1">
      <c r="A118" s="39"/>
      <c r="B118" s="40"/>
      <c r="C118" s="41"/>
      <c r="D118" s="41"/>
      <c r="E118" s="77" t="str">
        <f>E11</f>
        <v>ZTI - Zdravotní technika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Nová Paka</v>
      </c>
      <c r="G120" s="41"/>
      <c r="H120" s="41"/>
      <c r="I120" s="33" t="s">
        <v>22</v>
      </c>
      <c r="J120" s="80" t="str">
        <f>IF(J14="","",J14)</f>
        <v>29. 10. 2024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6" customHeight="1">
      <c r="A122" s="39"/>
      <c r="B122" s="40"/>
      <c r="C122" s="33" t="s">
        <v>24</v>
      </c>
      <c r="D122" s="41"/>
      <c r="E122" s="41"/>
      <c r="F122" s="28" t="str">
        <f>E17</f>
        <v xml:space="preserve"> </v>
      </c>
      <c r="G122" s="41"/>
      <c r="H122" s="41"/>
      <c r="I122" s="33" t="s">
        <v>30</v>
      </c>
      <c r="J122" s="37" t="str">
        <f>E23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6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32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179</v>
      </c>
      <c r="D125" s="204" t="s">
        <v>60</v>
      </c>
      <c r="E125" s="204" t="s">
        <v>56</v>
      </c>
      <c r="F125" s="204" t="s">
        <v>57</v>
      </c>
      <c r="G125" s="204" t="s">
        <v>180</v>
      </c>
      <c r="H125" s="204" t="s">
        <v>181</v>
      </c>
      <c r="I125" s="204" t="s">
        <v>182</v>
      </c>
      <c r="J125" s="204" t="s">
        <v>152</v>
      </c>
      <c r="K125" s="205" t="s">
        <v>183</v>
      </c>
      <c r="L125" s="206"/>
      <c r="M125" s="101" t="s">
        <v>1</v>
      </c>
      <c r="N125" s="102" t="s">
        <v>39</v>
      </c>
      <c r="O125" s="102" t="s">
        <v>184</v>
      </c>
      <c r="P125" s="102" t="s">
        <v>185</v>
      </c>
      <c r="Q125" s="102" t="s">
        <v>186</v>
      </c>
      <c r="R125" s="102" t="s">
        <v>187</v>
      </c>
      <c r="S125" s="102" t="s">
        <v>188</v>
      </c>
      <c r="T125" s="103" t="s">
        <v>189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190</v>
      </c>
      <c r="D126" s="41"/>
      <c r="E126" s="41"/>
      <c r="F126" s="41"/>
      <c r="G126" s="41"/>
      <c r="H126" s="41"/>
      <c r="I126" s="41"/>
      <c r="J126" s="207">
        <f>BK126</f>
        <v>0</v>
      </c>
      <c r="K126" s="41"/>
      <c r="L126" s="45"/>
      <c r="M126" s="104"/>
      <c r="N126" s="208"/>
      <c r="O126" s="105"/>
      <c r="P126" s="209">
        <f>P127+P519</f>
        <v>0</v>
      </c>
      <c r="Q126" s="105"/>
      <c r="R126" s="209">
        <f>R127+R519</f>
        <v>0.31380000000000002</v>
      </c>
      <c r="S126" s="105"/>
      <c r="T126" s="210">
        <f>T127+T519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154</v>
      </c>
      <c r="BK126" s="211">
        <f>BK127+BK519</f>
        <v>0</v>
      </c>
    </row>
    <row r="127" s="12" customFormat="1" ht="25.92" customHeight="1">
      <c r="A127" s="12"/>
      <c r="B127" s="212"/>
      <c r="C127" s="213"/>
      <c r="D127" s="214" t="s">
        <v>74</v>
      </c>
      <c r="E127" s="215" t="s">
        <v>438</v>
      </c>
      <c r="F127" s="215" t="s">
        <v>439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P128+P211+P352+P495</f>
        <v>0</v>
      </c>
      <c r="Q127" s="220"/>
      <c r="R127" s="221">
        <f>R128+R211+R352+R495</f>
        <v>0.31380000000000002</v>
      </c>
      <c r="S127" s="220"/>
      <c r="T127" s="222">
        <f>T128+T211+T352+T495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84</v>
      </c>
      <c r="AT127" s="224" t="s">
        <v>74</v>
      </c>
      <c r="AU127" s="224" t="s">
        <v>75</v>
      </c>
      <c r="AY127" s="223" t="s">
        <v>193</v>
      </c>
      <c r="BK127" s="225">
        <f>BK128+BK211+BK352+BK495</f>
        <v>0</v>
      </c>
    </row>
    <row r="128" s="12" customFormat="1" ht="22.8" customHeight="1">
      <c r="A128" s="12"/>
      <c r="B128" s="212"/>
      <c r="C128" s="213"/>
      <c r="D128" s="214" t="s">
        <v>74</v>
      </c>
      <c r="E128" s="226" t="s">
        <v>1317</v>
      </c>
      <c r="F128" s="226" t="s">
        <v>1318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SUM(P129:P210)</f>
        <v>0</v>
      </c>
      <c r="Q128" s="220"/>
      <c r="R128" s="221">
        <f>SUM(R129:R210)</f>
        <v>0</v>
      </c>
      <c r="S128" s="220"/>
      <c r="T128" s="222">
        <f>SUM(T129:T210)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84</v>
      </c>
      <c r="AT128" s="224" t="s">
        <v>74</v>
      </c>
      <c r="AU128" s="224" t="s">
        <v>82</v>
      </c>
      <c r="AY128" s="223" t="s">
        <v>193</v>
      </c>
      <c r="BK128" s="225">
        <f>SUM(BK129:BK210)</f>
        <v>0</v>
      </c>
    </row>
    <row r="129" s="2" customFormat="1" ht="14.4" customHeight="1">
      <c r="A129" s="39"/>
      <c r="B129" s="40"/>
      <c r="C129" s="228" t="s">
        <v>82</v>
      </c>
      <c r="D129" s="228" t="s">
        <v>196</v>
      </c>
      <c r="E129" s="229" t="s">
        <v>1319</v>
      </c>
      <c r="F129" s="230" t="s">
        <v>1320</v>
      </c>
      <c r="G129" s="231" t="s">
        <v>260</v>
      </c>
      <c r="H129" s="232">
        <v>105</v>
      </c>
      <c r="I129" s="233"/>
      <c r="J129" s="234">
        <f>ROUND(I129*H129,2)</f>
        <v>0</v>
      </c>
      <c r="K129" s="230" t="s">
        <v>1</v>
      </c>
      <c r="L129" s="45"/>
      <c r="M129" s="235" t="s">
        <v>1</v>
      </c>
      <c r="N129" s="236" t="s">
        <v>40</v>
      </c>
      <c r="O129" s="92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9" t="s">
        <v>301</v>
      </c>
      <c r="AT129" s="239" t="s">
        <v>196</v>
      </c>
      <c r="AU129" s="239" t="s">
        <v>84</v>
      </c>
      <c r="AY129" s="18" t="s">
        <v>193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8" t="s">
        <v>82</v>
      </c>
      <c r="BK129" s="240">
        <f>ROUND(I129*H129,2)</f>
        <v>0</v>
      </c>
      <c r="BL129" s="18" t="s">
        <v>301</v>
      </c>
      <c r="BM129" s="239" t="s">
        <v>84</v>
      </c>
    </row>
    <row r="130" s="2" customFormat="1">
      <c r="A130" s="39"/>
      <c r="B130" s="40"/>
      <c r="C130" s="41"/>
      <c r="D130" s="241" t="s">
        <v>203</v>
      </c>
      <c r="E130" s="41"/>
      <c r="F130" s="242" t="s">
        <v>1320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203</v>
      </c>
      <c r="AU130" s="18" t="s">
        <v>84</v>
      </c>
    </row>
    <row r="131" s="13" customFormat="1">
      <c r="A131" s="13"/>
      <c r="B131" s="248"/>
      <c r="C131" s="249"/>
      <c r="D131" s="241" t="s">
        <v>207</v>
      </c>
      <c r="E131" s="250" t="s">
        <v>1</v>
      </c>
      <c r="F131" s="251" t="s">
        <v>1321</v>
      </c>
      <c r="G131" s="249"/>
      <c r="H131" s="252">
        <v>105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207</v>
      </c>
      <c r="AU131" s="258" t="s">
        <v>84</v>
      </c>
      <c r="AV131" s="13" t="s">
        <v>84</v>
      </c>
      <c r="AW131" s="13" t="s">
        <v>31</v>
      </c>
      <c r="AX131" s="13" t="s">
        <v>75</v>
      </c>
      <c r="AY131" s="258" t="s">
        <v>193</v>
      </c>
    </row>
    <row r="132" s="14" customFormat="1">
      <c r="A132" s="14"/>
      <c r="B132" s="259"/>
      <c r="C132" s="260"/>
      <c r="D132" s="241" t="s">
        <v>207</v>
      </c>
      <c r="E132" s="261" t="s">
        <v>1</v>
      </c>
      <c r="F132" s="262" t="s">
        <v>216</v>
      </c>
      <c r="G132" s="260"/>
      <c r="H132" s="263">
        <v>105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9" t="s">
        <v>207</v>
      </c>
      <c r="AU132" s="269" t="s">
        <v>84</v>
      </c>
      <c r="AV132" s="14" t="s">
        <v>201</v>
      </c>
      <c r="AW132" s="14" t="s">
        <v>31</v>
      </c>
      <c r="AX132" s="14" t="s">
        <v>82</v>
      </c>
      <c r="AY132" s="269" t="s">
        <v>193</v>
      </c>
    </row>
    <row r="133" s="2" customFormat="1" ht="14.4" customHeight="1">
      <c r="A133" s="39"/>
      <c r="B133" s="40"/>
      <c r="C133" s="228" t="s">
        <v>84</v>
      </c>
      <c r="D133" s="228" t="s">
        <v>196</v>
      </c>
      <c r="E133" s="229" t="s">
        <v>1322</v>
      </c>
      <c r="F133" s="230" t="s">
        <v>1323</v>
      </c>
      <c r="G133" s="231" t="s">
        <v>268</v>
      </c>
      <c r="H133" s="232">
        <v>11</v>
      </c>
      <c r="I133" s="233"/>
      <c r="J133" s="234">
        <f>ROUND(I133*H133,2)</f>
        <v>0</v>
      </c>
      <c r="K133" s="230" t="s">
        <v>1</v>
      </c>
      <c r="L133" s="45"/>
      <c r="M133" s="235" t="s">
        <v>1</v>
      </c>
      <c r="N133" s="236" t="s">
        <v>40</v>
      </c>
      <c r="O133" s="92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9" t="s">
        <v>301</v>
      </c>
      <c r="AT133" s="239" t="s">
        <v>196</v>
      </c>
      <c r="AU133" s="239" t="s">
        <v>84</v>
      </c>
      <c r="AY133" s="18" t="s">
        <v>193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8" t="s">
        <v>82</v>
      </c>
      <c r="BK133" s="240">
        <f>ROUND(I133*H133,2)</f>
        <v>0</v>
      </c>
      <c r="BL133" s="18" t="s">
        <v>301</v>
      </c>
      <c r="BM133" s="239" t="s">
        <v>201</v>
      </c>
    </row>
    <row r="134" s="2" customFormat="1">
      <c r="A134" s="39"/>
      <c r="B134" s="40"/>
      <c r="C134" s="41"/>
      <c r="D134" s="241" t="s">
        <v>203</v>
      </c>
      <c r="E134" s="41"/>
      <c r="F134" s="242" t="s">
        <v>1323</v>
      </c>
      <c r="G134" s="41"/>
      <c r="H134" s="41"/>
      <c r="I134" s="243"/>
      <c r="J134" s="41"/>
      <c r="K134" s="41"/>
      <c r="L134" s="45"/>
      <c r="M134" s="244"/>
      <c r="N134" s="245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203</v>
      </c>
      <c r="AU134" s="18" t="s">
        <v>84</v>
      </c>
    </row>
    <row r="135" s="13" customFormat="1">
      <c r="A135" s="13"/>
      <c r="B135" s="248"/>
      <c r="C135" s="249"/>
      <c r="D135" s="241" t="s">
        <v>207</v>
      </c>
      <c r="E135" s="250" t="s">
        <v>1</v>
      </c>
      <c r="F135" s="251" t="s">
        <v>1324</v>
      </c>
      <c r="G135" s="249"/>
      <c r="H135" s="252">
        <v>11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207</v>
      </c>
      <c r="AU135" s="258" t="s">
        <v>84</v>
      </c>
      <c r="AV135" s="13" t="s">
        <v>84</v>
      </c>
      <c r="AW135" s="13" t="s">
        <v>31</v>
      </c>
      <c r="AX135" s="13" t="s">
        <v>75</v>
      </c>
      <c r="AY135" s="258" t="s">
        <v>193</v>
      </c>
    </row>
    <row r="136" s="14" customFormat="1">
      <c r="A136" s="14"/>
      <c r="B136" s="259"/>
      <c r="C136" s="260"/>
      <c r="D136" s="241" t="s">
        <v>207</v>
      </c>
      <c r="E136" s="261" t="s">
        <v>1</v>
      </c>
      <c r="F136" s="262" t="s">
        <v>216</v>
      </c>
      <c r="G136" s="260"/>
      <c r="H136" s="263">
        <v>11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9" t="s">
        <v>207</v>
      </c>
      <c r="AU136" s="269" t="s">
        <v>84</v>
      </c>
      <c r="AV136" s="14" t="s">
        <v>201</v>
      </c>
      <c r="AW136" s="14" t="s">
        <v>31</v>
      </c>
      <c r="AX136" s="14" t="s">
        <v>82</v>
      </c>
      <c r="AY136" s="269" t="s">
        <v>193</v>
      </c>
    </row>
    <row r="137" s="2" customFormat="1" ht="14.4" customHeight="1">
      <c r="A137" s="39"/>
      <c r="B137" s="40"/>
      <c r="C137" s="228" t="s">
        <v>194</v>
      </c>
      <c r="D137" s="228" t="s">
        <v>196</v>
      </c>
      <c r="E137" s="229" t="s">
        <v>1325</v>
      </c>
      <c r="F137" s="230" t="s">
        <v>1326</v>
      </c>
      <c r="G137" s="231" t="s">
        <v>268</v>
      </c>
      <c r="H137" s="232">
        <v>11</v>
      </c>
      <c r="I137" s="233"/>
      <c r="J137" s="234">
        <f>ROUND(I137*H137,2)</f>
        <v>0</v>
      </c>
      <c r="K137" s="230" t="s">
        <v>1</v>
      </c>
      <c r="L137" s="45"/>
      <c r="M137" s="235" t="s">
        <v>1</v>
      </c>
      <c r="N137" s="236" t="s">
        <v>40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301</v>
      </c>
      <c r="AT137" s="239" t="s">
        <v>196</v>
      </c>
      <c r="AU137" s="239" t="s">
        <v>84</v>
      </c>
      <c r="AY137" s="18" t="s">
        <v>193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82</v>
      </c>
      <c r="BK137" s="240">
        <f>ROUND(I137*H137,2)</f>
        <v>0</v>
      </c>
      <c r="BL137" s="18" t="s">
        <v>301</v>
      </c>
      <c r="BM137" s="239" t="s">
        <v>223</v>
      </c>
    </row>
    <row r="138" s="2" customFormat="1">
      <c r="A138" s="39"/>
      <c r="B138" s="40"/>
      <c r="C138" s="41"/>
      <c r="D138" s="241" t="s">
        <v>203</v>
      </c>
      <c r="E138" s="41"/>
      <c r="F138" s="242" t="s">
        <v>1326</v>
      </c>
      <c r="G138" s="41"/>
      <c r="H138" s="41"/>
      <c r="I138" s="243"/>
      <c r="J138" s="41"/>
      <c r="K138" s="41"/>
      <c r="L138" s="45"/>
      <c r="M138" s="244"/>
      <c r="N138" s="245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203</v>
      </c>
      <c r="AU138" s="18" t="s">
        <v>84</v>
      </c>
    </row>
    <row r="139" s="13" customFormat="1">
      <c r="A139" s="13"/>
      <c r="B139" s="248"/>
      <c r="C139" s="249"/>
      <c r="D139" s="241" t="s">
        <v>207</v>
      </c>
      <c r="E139" s="250" t="s">
        <v>1</v>
      </c>
      <c r="F139" s="251" t="s">
        <v>1324</v>
      </c>
      <c r="G139" s="249"/>
      <c r="H139" s="252">
        <v>11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207</v>
      </c>
      <c r="AU139" s="258" t="s">
        <v>84</v>
      </c>
      <c r="AV139" s="13" t="s">
        <v>84</v>
      </c>
      <c r="AW139" s="13" t="s">
        <v>31</v>
      </c>
      <c r="AX139" s="13" t="s">
        <v>75</v>
      </c>
      <c r="AY139" s="258" t="s">
        <v>193</v>
      </c>
    </row>
    <row r="140" s="14" customFormat="1">
      <c r="A140" s="14"/>
      <c r="B140" s="259"/>
      <c r="C140" s="260"/>
      <c r="D140" s="241" t="s">
        <v>207</v>
      </c>
      <c r="E140" s="261" t="s">
        <v>1</v>
      </c>
      <c r="F140" s="262" t="s">
        <v>216</v>
      </c>
      <c r="G140" s="260"/>
      <c r="H140" s="263">
        <v>11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9" t="s">
        <v>207</v>
      </c>
      <c r="AU140" s="269" t="s">
        <v>84</v>
      </c>
      <c r="AV140" s="14" t="s">
        <v>201</v>
      </c>
      <c r="AW140" s="14" t="s">
        <v>31</v>
      </c>
      <c r="AX140" s="14" t="s">
        <v>82</v>
      </c>
      <c r="AY140" s="269" t="s">
        <v>193</v>
      </c>
    </row>
    <row r="141" s="2" customFormat="1" ht="14.4" customHeight="1">
      <c r="A141" s="39"/>
      <c r="B141" s="40"/>
      <c r="C141" s="228" t="s">
        <v>201</v>
      </c>
      <c r="D141" s="228" t="s">
        <v>196</v>
      </c>
      <c r="E141" s="229" t="s">
        <v>1327</v>
      </c>
      <c r="F141" s="230" t="s">
        <v>1328</v>
      </c>
      <c r="G141" s="231" t="s">
        <v>268</v>
      </c>
      <c r="H141" s="232">
        <v>11</v>
      </c>
      <c r="I141" s="233"/>
      <c r="J141" s="234">
        <f>ROUND(I141*H141,2)</f>
        <v>0</v>
      </c>
      <c r="K141" s="230" t="s">
        <v>1</v>
      </c>
      <c r="L141" s="45"/>
      <c r="M141" s="235" t="s">
        <v>1</v>
      </c>
      <c r="N141" s="236" t="s">
        <v>40</v>
      </c>
      <c r="O141" s="92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9" t="s">
        <v>301</v>
      </c>
      <c r="AT141" s="239" t="s">
        <v>196</v>
      </c>
      <c r="AU141" s="239" t="s">
        <v>84</v>
      </c>
      <c r="AY141" s="18" t="s">
        <v>193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8" t="s">
        <v>82</v>
      </c>
      <c r="BK141" s="240">
        <f>ROUND(I141*H141,2)</f>
        <v>0</v>
      </c>
      <c r="BL141" s="18" t="s">
        <v>301</v>
      </c>
      <c r="BM141" s="239" t="s">
        <v>251</v>
      </c>
    </row>
    <row r="142" s="2" customFormat="1">
      <c r="A142" s="39"/>
      <c r="B142" s="40"/>
      <c r="C142" s="41"/>
      <c r="D142" s="241" t="s">
        <v>203</v>
      </c>
      <c r="E142" s="41"/>
      <c r="F142" s="242" t="s">
        <v>1328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203</v>
      </c>
      <c r="AU142" s="18" t="s">
        <v>84</v>
      </c>
    </row>
    <row r="143" s="13" customFormat="1">
      <c r="A143" s="13"/>
      <c r="B143" s="248"/>
      <c r="C143" s="249"/>
      <c r="D143" s="241" t="s">
        <v>207</v>
      </c>
      <c r="E143" s="250" t="s">
        <v>1</v>
      </c>
      <c r="F143" s="251" t="s">
        <v>1324</v>
      </c>
      <c r="G143" s="249"/>
      <c r="H143" s="252">
        <v>11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207</v>
      </c>
      <c r="AU143" s="258" t="s">
        <v>84</v>
      </c>
      <c r="AV143" s="13" t="s">
        <v>84</v>
      </c>
      <c r="AW143" s="13" t="s">
        <v>31</v>
      </c>
      <c r="AX143" s="13" t="s">
        <v>75</v>
      </c>
      <c r="AY143" s="258" t="s">
        <v>193</v>
      </c>
    </row>
    <row r="144" s="14" customFormat="1">
      <c r="A144" s="14"/>
      <c r="B144" s="259"/>
      <c r="C144" s="260"/>
      <c r="D144" s="241" t="s">
        <v>207</v>
      </c>
      <c r="E144" s="261" t="s">
        <v>1</v>
      </c>
      <c r="F144" s="262" t="s">
        <v>216</v>
      </c>
      <c r="G144" s="260"/>
      <c r="H144" s="263">
        <v>11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9" t="s">
        <v>207</v>
      </c>
      <c r="AU144" s="269" t="s">
        <v>84</v>
      </c>
      <c r="AV144" s="14" t="s">
        <v>201</v>
      </c>
      <c r="AW144" s="14" t="s">
        <v>31</v>
      </c>
      <c r="AX144" s="14" t="s">
        <v>82</v>
      </c>
      <c r="AY144" s="269" t="s">
        <v>193</v>
      </c>
    </row>
    <row r="145" s="2" customFormat="1" ht="14.4" customHeight="1">
      <c r="A145" s="39"/>
      <c r="B145" s="40"/>
      <c r="C145" s="228" t="s">
        <v>231</v>
      </c>
      <c r="D145" s="228" t="s">
        <v>196</v>
      </c>
      <c r="E145" s="229" t="s">
        <v>1329</v>
      </c>
      <c r="F145" s="230" t="s">
        <v>1330</v>
      </c>
      <c r="G145" s="231" t="s">
        <v>260</v>
      </c>
      <c r="H145" s="232">
        <v>16</v>
      </c>
      <c r="I145" s="233"/>
      <c r="J145" s="234">
        <f>ROUND(I145*H145,2)</f>
        <v>0</v>
      </c>
      <c r="K145" s="230" t="s">
        <v>1</v>
      </c>
      <c r="L145" s="45"/>
      <c r="M145" s="235" t="s">
        <v>1</v>
      </c>
      <c r="N145" s="236" t="s">
        <v>40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301</v>
      </c>
      <c r="AT145" s="239" t="s">
        <v>196</v>
      </c>
      <c r="AU145" s="239" t="s">
        <v>84</v>
      </c>
      <c r="AY145" s="18" t="s">
        <v>193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82</v>
      </c>
      <c r="BK145" s="240">
        <f>ROUND(I145*H145,2)</f>
        <v>0</v>
      </c>
      <c r="BL145" s="18" t="s">
        <v>301</v>
      </c>
      <c r="BM145" s="239" t="s">
        <v>265</v>
      </c>
    </row>
    <row r="146" s="2" customFormat="1">
      <c r="A146" s="39"/>
      <c r="B146" s="40"/>
      <c r="C146" s="41"/>
      <c r="D146" s="241" t="s">
        <v>203</v>
      </c>
      <c r="E146" s="41"/>
      <c r="F146" s="242" t="s">
        <v>1330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203</v>
      </c>
      <c r="AU146" s="18" t="s">
        <v>84</v>
      </c>
    </row>
    <row r="147" s="13" customFormat="1">
      <c r="A147" s="13"/>
      <c r="B147" s="248"/>
      <c r="C147" s="249"/>
      <c r="D147" s="241" t="s">
        <v>207</v>
      </c>
      <c r="E147" s="250" t="s">
        <v>1</v>
      </c>
      <c r="F147" s="251" t="s">
        <v>1331</v>
      </c>
      <c r="G147" s="249"/>
      <c r="H147" s="252">
        <v>16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207</v>
      </c>
      <c r="AU147" s="258" t="s">
        <v>84</v>
      </c>
      <c r="AV147" s="13" t="s">
        <v>84</v>
      </c>
      <c r="AW147" s="13" t="s">
        <v>31</v>
      </c>
      <c r="AX147" s="13" t="s">
        <v>75</v>
      </c>
      <c r="AY147" s="258" t="s">
        <v>193</v>
      </c>
    </row>
    <row r="148" s="14" customFormat="1">
      <c r="A148" s="14"/>
      <c r="B148" s="259"/>
      <c r="C148" s="260"/>
      <c r="D148" s="241" t="s">
        <v>207</v>
      </c>
      <c r="E148" s="261" t="s">
        <v>1</v>
      </c>
      <c r="F148" s="262" t="s">
        <v>216</v>
      </c>
      <c r="G148" s="260"/>
      <c r="H148" s="263">
        <v>16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9" t="s">
        <v>207</v>
      </c>
      <c r="AU148" s="269" t="s">
        <v>84</v>
      </c>
      <c r="AV148" s="14" t="s">
        <v>201</v>
      </c>
      <c r="AW148" s="14" t="s">
        <v>31</v>
      </c>
      <c r="AX148" s="14" t="s">
        <v>82</v>
      </c>
      <c r="AY148" s="269" t="s">
        <v>193</v>
      </c>
    </row>
    <row r="149" s="2" customFormat="1" ht="19.8" customHeight="1">
      <c r="A149" s="39"/>
      <c r="B149" s="40"/>
      <c r="C149" s="270" t="s">
        <v>223</v>
      </c>
      <c r="D149" s="270" t="s">
        <v>274</v>
      </c>
      <c r="E149" s="271" t="s">
        <v>1332</v>
      </c>
      <c r="F149" s="272" t="s">
        <v>1333</v>
      </c>
      <c r="G149" s="273" t="s">
        <v>268</v>
      </c>
      <c r="H149" s="274">
        <v>1</v>
      </c>
      <c r="I149" s="275"/>
      <c r="J149" s="276">
        <f>ROUND(I149*H149,2)</f>
        <v>0</v>
      </c>
      <c r="K149" s="272" t="s">
        <v>1</v>
      </c>
      <c r="L149" s="277"/>
      <c r="M149" s="278" t="s">
        <v>1</v>
      </c>
      <c r="N149" s="279" t="s">
        <v>40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448</v>
      </c>
      <c r="AT149" s="239" t="s">
        <v>274</v>
      </c>
      <c r="AU149" s="239" t="s">
        <v>84</v>
      </c>
      <c r="AY149" s="18" t="s">
        <v>193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82</v>
      </c>
      <c r="BK149" s="240">
        <f>ROUND(I149*H149,2)</f>
        <v>0</v>
      </c>
      <c r="BL149" s="18" t="s">
        <v>301</v>
      </c>
      <c r="BM149" s="239" t="s">
        <v>8</v>
      </c>
    </row>
    <row r="150" s="2" customFormat="1">
      <c r="A150" s="39"/>
      <c r="B150" s="40"/>
      <c r="C150" s="41"/>
      <c r="D150" s="241" t="s">
        <v>203</v>
      </c>
      <c r="E150" s="41"/>
      <c r="F150" s="242" t="s">
        <v>1333</v>
      </c>
      <c r="G150" s="41"/>
      <c r="H150" s="41"/>
      <c r="I150" s="243"/>
      <c r="J150" s="41"/>
      <c r="K150" s="41"/>
      <c r="L150" s="45"/>
      <c r="M150" s="244"/>
      <c r="N150" s="24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203</v>
      </c>
      <c r="AU150" s="18" t="s">
        <v>84</v>
      </c>
    </row>
    <row r="151" s="13" customFormat="1">
      <c r="A151" s="13"/>
      <c r="B151" s="248"/>
      <c r="C151" s="249"/>
      <c r="D151" s="241" t="s">
        <v>207</v>
      </c>
      <c r="E151" s="250" t="s">
        <v>1</v>
      </c>
      <c r="F151" s="251" t="s">
        <v>1334</v>
      </c>
      <c r="G151" s="249"/>
      <c r="H151" s="252">
        <v>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207</v>
      </c>
      <c r="AU151" s="258" t="s">
        <v>84</v>
      </c>
      <c r="AV151" s="13" t="s">
        <v>84</v>
      </c>
      <c r="AW151" s="13" t="s">
        <v>31</v>
      </c>
      <c r="AX151" s="13" t="s">
        <v>75</v>
      </c>
      <c r="AY151" s="258" t="s">
        <v>193</v>
      </c>
    </row>
    <row r="152" s="14" customFormat="1">
      <c r="A152" s="14"/>
      <c r="B152" s="259"/>
      <c r="C152" s="260"/>
      <c r="D152" s="241" t="s">
        <v>207</v>
      </c>
      <c r="E152" s="261" t="s">
        <v>1</v>
      </c>
      <c r="F152" s="262" t="s">
        <v>216</v>
      </c>
      <c r="G152" s="260"/>
      <c r="H152" s="263">
        <v>1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9" t="s">
        <v>207</v>
      </c>
      <c r="AU152" s="269" t="s">
        <v>84</v>
      </c>
      <c r="AV152" s="14" t="s">
        <v>201</v>
      </c>
      <c r="AW152" s="14" t="s">
        <v>31</v>
      </c>
      <c r="AX152" s="14" t="s">
        <v>82</v>
      </c>
      <c r="AY152" s="269" t="s">
        <v>193</v>
      </c>
    </row>
    <row r="153" s="2" customFormat="1" ht="14.4" customHeight="1">
      <c r="A153" s="39"/>
      <c r="B153" s="40"/>
      <c r="C153" s="228" t="s">
        <v>245</v>
      </c>
      <c r="D153" s="228" t="s">
        <v>196</v>
      </c>
      <c r="E153" s="229" t="s">
        <v>1335</v>
      </c>
      <c r="F153" s="230" t="s">
        <v>1336</v>
      </c>
      <c r="G153" s="231" t="s">
        <v>260</v>
      </c>
      <c r="H153" s="232">
        <v>75</v>
      </c>
      <c r="I153" s="233"/>
      <c r="J153" s="234">
        <f>ROUND(I153*H153,2)</f>
        <v>0</v>
      </c>
      <c r="K153" s="230" t="s">
        <v>1</v>
      </c>
      <c r="L153" s="45"/>
      <c r="M153" s="235" t="s">
        <v>1</v>
      </c>
      <c r="N153" s="236" t="s">
        <v>40</v>
      </c>
      <c r="O153" s="92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9" t="s">
        <v>301</v>
      </c>
      <c r="AT153" s="239" t="s">
        <v>196</v>
      </c>
      <c r="AU153" s="239" t="s">
        <v>84</v>
      </c>
      <c r="AY153" s="18" t="s">
        <v>193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8" t="s">
        <v>82</v>
      </c>
      <c r="BK153" s="240">
        <f>ROUND(I153*H153,2)</f>
        <v>0</v>
      </c>
      <c r="BL153" s="18" t="s">
        <v>301</v>
      </c>
      <c r="BM153" s="239" t="s">
        <v>288</v>
      </c>
    </row>
    <row r="154" s="2" customFormat="1">
      <c r="A154" s="39"/>
      <c r="B154" s="40"/>
      <c r="C154" s="41"/>
      <c r="D154" s="241" t="s">
        <v>203</v>
      </c>
      <c r="E154" s="41"/>
      <c r="F154" s="242" t="s">
        <v>1336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203</v>
      </c>
      <c r="AU154" s="18" t="s">
        <v>84</v>
      </c>
    </row>
    <row r="155" s="13" customFormat="1">
      <c r="A155" s="13"/>
      <c r="B155" s="248"/>
      <c r="C155" s="249"/>
      <c r="D155" s="241" t="s">
        <v>207</v>
      </c>
      <c r="E155" s="250" t="s">
        <v>1</v>
      </c>
      <c r="F155" s="251" t="s">
        <v>1337</v>
      </c>
      <c r="G155" s="249"/>
      <c r="H155" s="252">
        <v>75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207</v>
      </c>
      <c r="AU155" s="258" t="s">
        <v>84</v>
      </c>
      <c r="AV155" s="13" t="s">
        <v>84</v>
      </c>
      <c r="AW155" s="13" t="s">
        <v>31</v>
      </c>
      <c r="AX155" s="13" t="s">
        <v>75</v>
      </c>
      <c r="AY155" s="258" t="s">
        <v>193</v>
      </c>
    </row>
    <row r="156" s="14" customFormat="1">
      <c r="A156" s="14"/>
      <c r="B156" s="259"/>
      <c r="C156" s="260"/>
      <c r="D156" s="241" t="s">
        <v>207</v>
      </c>
      <c r="E156" s="261" t="s">
        <v>1</v>
      </c>
      <c r="F156" s="262" t="s">
        <v>216</v>
      </c>
      <c r="G156" s="260"/>
      <c r="H156" s="263">
        <v>75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207</v>
      </c>
      <c r="AU156" s="269" t="s">
        <v>84</v>
      </c>
      <c r="AV156" s="14" t="s">
        <v>201</v>
      </c>
      <c r="AW156" s="14" t="s">
        <v>31</v>
      </c>
      <c r="AX156" s="14" t="s">
        <v>82</v>
      </c>
      <c r="AY156" s="269" t="s">
        <v>193</v>
      </c>
    </row>
    <row r="157" s="2" customFormat="1" ht="19.8" customHeight="1">
      <c r="A157" s="39"/>
      <c r="B157" s="40"/>
      <c r="C157" s="270" t="s">
        <v>251</v>
      </c>
      <c r="D157" s="270" t="s">
        <v>274</v>
      </c>
      <c r="E157" s="271" t="s">
        <v>1338</v>
      </c>
      <c r="F157" s="272" t="s">
        <v>1339</v>
      </c>
      <c r="G157" s="273" t="s">
        <v>268</v>
      </c>
      <c r="H157" s="274">
        <v>4</v>
      </c>
      <c r="I157" s="275"/>
      <c r="J157" s="276">
        <f>ROUND(I157*H157,2)</f>
        <v>0</v>
      </c>
      <c r="K157" s="272" t="s">
        <v>1</v>
      </c>
      <c r="L157" s="277"/>
      <c r="M157" s="278" t="s">
        <v>1</v>
      </c>
      <c r="N157" s="279" t="s">
        <v>40</v>
      </c>
      <c r="O157" s="92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9" t="s">
        <v>448</v>
      </c>
      <c r="AT157" s="239" t="s">
        <v>274</v>
      </c>
      <c r="AU157" s="239" t="s">
        <v>84</v>
      </c>
      <c r="AY157" s="18" t="s">
        <v>193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8" t="s">
        <v>82</v>
      </c>
      <c r="BK157" s="240">
        <f>ROUND(I157*H157,2)</f>
        <v>0</v>
      </c>
      <c r="BL157" s="18" t="s">
        <v>301</v>
      </c>
      <c r="BM157" s="239" t="s">
        <v>301</v>
      </c>
    </row>
    <row r="158" s="2" customFormat="1">
      <c r="A158" s="39"/>
      <c r="B158" s="40"/>
      <c r="C158" s="41"/>
      <c r="D158" s="241" t="s">
        <v>203</v>
      </c>
      <c r="E158" s="41"/>
      <c r="F158" s="242" t="s">
        <v>1339</v>
      </c>
      <c r="G158" s="41"/>
      <c r="H158" s="41"/>
      <c r="I158" s="243"/>
      <c r="J158" s="41"/>
      <c r="K158" s="41"/>
      <c r="L158" s="45"/>
      <c r="M158" s="244"/>
      <c r="N158" s="245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203</v>
      </c>
      <c r="AU158" s="18" t="s">
        <v>84</v>
      </c>
    </row>
    <row r="159" s="13" customFormat="1">
      <c r="A159" s="13"/>
      <c r="B159" s="248"/>
      <c r="C159" s="249"/>
      <c r="D159" s="241" t="s">
        <v>207</v>
      </c>
      <c r="E159" s="250" t="s">
        <v>1</v>
      </c>
      <c r="F159" s="251" t="s">
        <v>1340</v>
      </c>
      <c r="G159" s="249"/>
      <c r="H159" s="252">
        <v>4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207</v>
      </c>
      <c r="AU159" s="258" t="s">
        <v>84</v>
      </c>
      <c r="AV159" s="13" t="s">
        <v>84</v>
      </c>
      <c r="AW159" s="13" t="s">
        <v>31</v>
      </c>
      <c r="AX159" s="13" t="s">
        <v>75</v>
      </c>
      <c r="AY159" s="258" t="s">
        <v>193</v>
      </c>
    </row>
    <row r="160" s="14" customFormat="1">
      <c r="A160" s="14"/>
      <c r="B160" s="259"/>
      <c r="C160" s="260"/>
      <c r="D160" s="241" t="s">
        <v>207</v>
      </c>
      <c r="E160" s="261" t="s">
        <v>1</v>
      </c>
      <c r="F160" s="262" t="s">
        <v>216</v>
      </c>
      <c r="G160" s="260"/>
      <c r="H160" s="263">
        <v>4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207</v>
      </c>
      <c r="AU160" s="269" t="s">
        <v>84</v>
      </c>
      <c r="AV160" s="14" t="s">
        <v>201</v>
      </c>
      <c r="AW160" s="14" t="s">
        <v>31</v>
      </c>
      <c r="AX160" s="14" t="s">
        <v>82</v>
      </c>
      <c r="AY160" s="269" t="s">
        <v>193</v>
      </c>
    </row>
    <row r="161" s="2" customFormat="1" ht="14.4" customHeight="1">
      <c r="A161" s="39"/>
      <c r="B161" s="40"/>
      <c r="C161" s="228" t="s">
        <v>257</v>
      </c>
      <c r="D161" s="228" t="s">
        <v>196</v>
      </c>
      <c r="E161" s="229" t="s">
        <v>1341</v>
      </c>
      <c r="F161" s="230" t="s">
        <v>1342</v>
      </c>
      <c r="G161" s="231" t="s">
        <v>260</v>
      </c>
      <c r="H161" s="232">
        <v>20</v>
      </c>
      <c r="I161" s="233"/>
      <c r="J161" s="234">
        <f>ROUND(I161*H161,2)</f>
        <v>0</v>
      </c>
      <c r="K161" s="230" t="s">
        <v>1</v>
      </c>
      <c r="L161" s="45"/>
      <c r="M161" s="235" t="s">
        <v>1</v>
      </c>
      <c r="N161" s="236" t="s">
        <v>40</v>
      </c>
      <c r="O161" s="92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9" t="s">
        <v>301</v>
      </c>
      <c r="AT161" s="239" t="s">
        <v>196</v>
      </c>
      <c r="AU161" s="239" t="s">
        <v>84</v>
      </c>
      <c r="AY161" s="18" t="s">
        <v>193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8" t="s">
        <v>82</v>
      </c>
      <c r="BK161" s="240">
        <f>ROUND(I161*H161,2)</f>
        <v>0</v>
      </c>
      <c r="BL161" s="18" t="s">
        <v>301</v>
      </c>
      <c r="BM161" s="239" t="s">
        <v>332</v>
      </c>
    </row>
    <row r="162" s="2" customFormat="1">
      <c r="A162" s="39"/>
      <c r="B162" s="40"/>
      <c r="C162" s="41"/>
      <c r="D162" s="241" t="s">
        <v>203</v>
      </c>
      <c r="E162" s="41"/>
      <c r="F162" s="242" t="s">
        <v>1342</v>
      </c>
      <c r="G162" s="41"/>
      <c r="H162" s="41"/>
      <c r="I162" s="243"/>
      <c r="J162" s="41"/>
      <c r="K162" s="41"/>
      <c r="L162" s="45"/>
      <c r="M162" s="244"/>
      <c r="N162" s="245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203</v>
      </c>
      <c r="AU162" s="18" t="s">
        <v>84</v>
      </c>
    </row>
    <row r="163" s="13" customFormat="1">
      <c r="A163" s="13"/>
      <c r="B163" s="248"/>
      <c r="C163" s="249"/>
      <c r="D163" s="241" t="s">
        <v>207</v>
      </c>
      <c r="E163" s="250" t="s">
        <v>1</v>
      </c>
      <c r="F163" s="251" t="s">
        <v>1343</v>
      </c>
      <c r="G163" s="249"/>
      <c r="H163" s="252">
        <v>20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207</v>
      </c>
      <c r="AU163" s="258" t="s">
        <v>84</v>
      </c>
      <c r="AV163" s="13" t="s">
        <v>84</v>
      </c>
      <c r="AW163" s="13" t="s">
        <v>31</v>
      </c>
      <c r="AX163" s="13" t="s">
        <v>75</v>
      </c>
      <c r="AY163" s="258" t="s">
        <v>193</v>
      </c>
    </row>
    <row r="164" s="14" customFormat="1">
      <c r="A164" s="14"/>
      <c r="B164" s="259"/>
      <c r="C164" s="260"/>
      <c r="D164" s="241" t="s">
        <v>207</v>
      </c>
      <c r="E164" s="261" t="s">
        <v>1</v>
      </c>
      <c r="F164" s="262" t="s">
        <v>216</v>
      </c>
      <c r="G164" s="260"/>
      <c r="H164" s="263">
        <v>20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9" t="s">
        <v>207</v>
      </c>
      <c r="AU164" s="269" t="s">
        <v>84</v>
      </c>
      <c r="AV164" s="14" t="s">
        <v>201</v>
      </c>
      <c r="AW164" s="14" t="s">
        <v>31</v>
      </c>
      <c r="AX164" s="14" t="s">
        <v>82</v>
      </c>
      <c r="AY164" s="269" t="s">
        <v>193</v>
      </c>
    </row>
    <row r="165" s="2" customFormat="1" ht="19.8" customHeight="1">
      <c r="A165" s="39"/>
      <c r="B165" s="40"/>
      <c r="C165" s="270" t="s">
        <v>265</v>
      </c>
      <c r="D165" s="270" t="s">
        <v>274</v>
      </c>
      <c r="E165" s="271" t="s">
        <v>1344</v>
      </c>
      <c r="F165" s="272" t="s">
        <v>1345</v>
      </c>
      <c r="G165" s="273" t="s">
        <v>268</v>
      </c>
      <c r="H165" s="274">
        <v>1</v>
      </c>
      <c r="I165" s="275"/>
      <c r="J165" s="276">
        <f>ROUND(I165*H165,2)</f>
        <v>0</v>
      </c>
      <c r="K165" s="272" t="s">
        <v>1</v>
      </c>
      <c r="L165" s="277"/>
      <c r="M165" s="278" t="s">
        <v>1</v>
      </c>
      <c r="N165" s="279" t="s">
        <v>40</v>
      </c>
      <c r="O165" s="92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9" t="s">
        <v>448</v>
      </c>
      <c r="AT165" s="239" t="s">
        <v>274</v>
      </c>
      <c r="AU165" s="239" t="s">
        <v>84</v>
      </c>
      <c r="AY165" s="18" t="s">
        <v>193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8" t="s">
        <v>82</v>
      </c>
      <c r="BK165" s="240">
        <f>ROUND(I165*H165,2)</f>
        <v>0</v>
      </c>
      <c r="BL165" s="18" t="s">
        <v>301</v>
      </c>
      <c r="BM165" s="239" t="s">
        <v>346</v>
      </c>
    </row>
    <row r="166" s="2" customFormat="1">
      <c r="A166" s="39"/>
      <c r="B166" s="40"/>
      <c r="C166" s="41"/>
      <c r="D166" s="241" t="s">
        <v>203</v>
      </c>
      <c r="E166" s="41"/>
      <c r="F166" s="242" t="s">
        <v>1345</v>
      </c>
      <c r="G166" s="41"/>
      <c r="H166" s="41"/>
      <c r="I166" s="243"/>
      <c r="J166" s="41"/>
      <c r="K166" s="41"/>
      <c r="L166" s="45"/>
      <c r="M166" s="244"/>
      <c r="N166" s="245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203</v>
      </c>
      <c r="AU166" s="18" t="s">
        <v>84</v>
      </c>
    </row>
    <row r="167" s="13" customFormat="1">
      <c r="A167" s="13"/>
      <c r="B167" s="248"/>
      <c r="C167" s="249"/>
      <c r="D167" s="241" t="s">
        <v>207</v>
      </c>
      <c r="E167" s="250" t="s">
        <v>1</v>
      </c>
      <c r="F167" s="251" t="s">
        <v>1334</v>
      </c>
      <c r="G167" s="249"/>
      <c r="H167" s="252">
        <v>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207</v>
      </c>
      <c r="AU167" s="258" t="s">
        <v>84</v>
      </c>
      <c r="AV167" s="13" t="s">
        <v>84</v>
      </c>
      <c r="AW167" s="13" t="s">
        <v>31</v>
      </c>
      <c r="AX167" s="13" t="s">
        <v>75</v>
      </c>
      <c r="AY167" s="258" t="s">
        <v>193</v>
      </c>
    </row>
    <row r="168" s="14" customFormat="1">
      <c r="A168" s="14"/>
      <c r="B168" s="259"/>
      <c r="C168" s="260"/>
      <c r="D168" s="241" t="s">
        <v>207</v>
      </c>
      <c r="E168" s="261" t="s">
        <v>1</v>
      </c>
      <c r="F168" s="262" t="s">
        <v>216</v>
      </c>
      <c r="G168" s="260"/>
      <c r="H168" s="263">
        <v>1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207</v>
      </c>
      <c r="AU168" s="269" t="s">
        <v>84</v>
      </c>
      <c r="AV168" s="14" t="s">
        <v>201</v>
      </c>
      <c r="AW168" s="14" t="s">
        <v>31</v>
      </c>
      <c r="AX168" s="14" t="s">
        <v>82</v>
      </c>
      <c r="AY168" s="269" t="s">
        <v>193</v>
      </c>
    </row>
    <row r="169" s="2" customFormat="1" ht="14.4" customHeight="1">
      <c r="A169" s="39"/>
      <c r="B169" s="40"/>
      <c r="C169" s="228" t="s">
        <v>273</v>
      </c>
      <c r="D169" s="228" t="s">
        <v>196</v>
      </c>
      <c r="E169" s="229" t="s">
        <v>1346</v>
      </c>
      <c r="F169" s="230" t="s">
        <v>1347</v>
      </c>
      <c r="G169" s="231" t="s">
        <v>260</v>
      </c>
      <c r="H169" s="232">
        <v>27</v>
      </c>
      <c r="I169" s="233"/>
      <c r="J169" s="234">
        <f>ROUND(I169*H169,2)</f>
        <v>0</v>
      </c>
      <c r="K169" s="230" t="s">
        <v>1</v>
      </c>
      <c r="L169" s="45"/>
      <c r="M169" s="235" t="s">
        <v>1</v>
      </c>
      <c r="N169" s="236" t="s">
        <v>40</v>
      </c>
      <c r="O169" s="92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9" t="s">
        <v>301</v>
      </c>
      <c r="AT169" s="239" t="s">
        <v>196</v>
      </c>
      <c r="AU169" s="239" t="s">
        <v>84</v>
      </c>
      <c r="AY169" s="18" t="s">
        <v>193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8" t="s">
        <v>82</v>
      </c>
      <c r="BK169" s="240">
        <f>ROUND(I169*H169,2)</f>
        <v>0</v>
      </c>
      <c r="BL169" s="18" t="s">
        <v>301</v>
      </c>
      <c r="BM169" s="239" t="s">
        <v>360</v>
      </c>
    </row>
    <row r="170" s="2" customFormat="1">
      <c r="A170" s="39"/>
      <c r="B170" s="40"/>
      <c r="C170" s="41"/>
      <c r="D170" s="241" t="s">
        <v>203</v>
      </c>
      <c r="E170" s="41"/>
      <c r="F170" s="242" t="s">
        <v>1347</v>
      </c>
      <c r="G170" s="41"/>
      <c r="H170" s="41"/>
      <c r="I170" s="243"/>
      <c r="J170" s="41"/>
      <c r="K170" s="41"/>
      <c r="L170" s="45"/>
      <c r="M170" s="244"/>
      <c r="N170" s="245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203</v>
      </c>
      <c r="AU170" s="18" t="s">
        <v>84</v>
      </c>
    </row>
    <row r="171" s="13" customFormat="1">
      <c r="A171" s="13"/>
      <c r="B171" s="248"/>
      <c r="C171" s="249"/>
      <c r="D171" s="241" t="s">
        <v>207</v>
      </c>
      <c r="E171" s="250" t="s">
        <v>1</v>
      </c>
      <c r="F171" s="251" t="s">
        <v>1348</v>
      </c>
      <c r="G171" s="249"/>
      <c r="H171" s="252">
        <v>27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207</v>
      </c>
      <c r="AU171" s="258" t="s">
        <v>84</v>
      </c>
      <c r="AV171" s="13" t="s">
        <v>84</v>
      </c>
      <c r="AW171" s="13" t="s">
        <v>31</v>
      </c>
      <c r="AX171" s="13" t="s">
        <v>75</v>
      </c>
      <c r="AY171" s="258" t="s">
        <v>193</v>
      </c>
    </row>
    <row r="172" s="14" customFormat="1">
      <c r="A172" s="14"/>
      <c r="B172" s="259"/>
      <c r="C172" s="260"/>
      <c r="D172" s="241" t="s">
        <v>207</v>
      </c>
      <c r="E172" s="261" t="s">
        <v>1</v>
      </c>
      <c r="F172" s="262" t="s">
        <v>216</v>
      </c>
      <c r="G172" s="260"/>
      <c r="H172" s="263">
        <v>27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9" t="s">
        <v>207</v>
      </c>
      <c r="AU172" s="269" t="s">
        <v>84</v>
      </c>
      <c r="AV172" s="14" t="s">
        <v>201</v>
      </c>
      <c r="AW172" s="14" t="s">
        <v>31</v>
      </c>
      <c r="AX172" s="14" t="s">
        <v>82</v>
      </c>
      <c r="AY172" s="269" t="s">
        <v>193</v>
      </c>
    </row>
    <row r="173" s="2" customFormat="1" ht="14.4" customHeight="1">
      <c r="A173" s="39"/>
      <c r="B173" s="40"/>
      <c r="C173" s="228" t="s">
        <v>8</v>
      </c>
      <c r="D173" s="228" t="s">
        <v>196</v>
      </c>
      <c r="E173" s="229" t="s">
        <v>1349</v>
      </c>
      <c r="F173" s="230" t="s">
        <v>1350</v>
      </c>
      <c r="G173" s="231" t="s">
        <v>260</v>
      </c>
      <c r="H173" s="232">
        <v>112</v>
      </c>
      <c r="I173" s="233"/>
      <c r="J173" s="234">
        <f>ROUND(I173*H173,2)</f>
        <v>0</v>
      </c>
      <c r="K173" s="230" t="s">
        <v>1</v>
      </c>
      <c r="L173" s="45"/>
      <c r="M173" s="235" t="s">
        <v>1</v>
      </c>
      <c r="N173" s="236" t="s">
        <v>40</v>
      </c>
      <c r="O173" s="92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301</v>
      </c>
      <c r="AT173" s="239" t="s">
        <v>196</v>
      </c>
      <c r="AU173" s="239" t="s">
        <v>84</v>
      </c>
      <c r="AY173" s="18" t="s">
        <v>193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82</v>
      </c>
      <c r="BK173" s="240">
        <f>ROUND(I173*H173,2)</f>
        <v>0</v>
      </c>
      <c r="BL173" s="18" t="s">
        <v>301</v>
      </c>
      <c r="BM173" s="239" t="s">
        <v>384</v>
      </c>
    </row>
    <row r="174" s="2" customFormat="1">
      <c r="A174" s="39"/>
      <c r="B174" s="40"/>
      <c r="C174" s="41"/>
      <c r="D174" s="241" t="s">
        <v>203</v>
      </c>
      <c r="E174" s="41"/>
      <c r="F174" s="242" t="s">
        <v>1350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203</v>
      </c>
      <c r="AU174" s="18" t="s">
        <v>84</v>
      </c>
    </row>
    <row r="175" s="13" customFormat="1">
      <c r="A175" s="13"/>
      <c r="B175" s="248"/>
      <c r="C175" s="249"/>
      <c r="D175" s="241" t="s">
        <v>207</v>
      </c>
      <c r="E175" s="250" t="s">
        <v>1</v>
      </c>
      <c r="F175" s="251" t="s">
        <v>1351</v>
      </c>
      <c r="G175" s="249"/>
      <c r="H175" s="252">
        <v>112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207</v>
      </c>
      <c r="AU175" s="258" t="s">
        <v>84</v>
      </c>
      <c r="AV175" s="13" t="s">
        <v>84</v>
      </c>
      <c r="AW175" s="13" t="s">
        <v>31</v>
      </c>
      <c r="AX175" s="13" t="s">
        <v>75</v>
      </c>
      <c r="AY175" s="258" t="s">
        <v>193</v>
      </c>
    </row>
    <row r="176" s="14" customFormat="1">
      <c r="A176" s="14"/>
      <c r="B176" s="259"/>
      <c r="C176" s="260"/>
      <c r="D176" s="241" t="s">
        <v>207</v>
      </c>
      <c r="E176" s="261" t="s">
        <v>1</v>
      </c>
      <c r="F176" s="262" t="s">
        <v>216</v>
      </c>
      <c r="G176" s="260"/>
      <c r="H176" s="263">
        <v>112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9" t="s">
        <v>207</v>
      </c>
      <c r="AU176" s="269" t="s">
        <v>84</v>
      </c>
      <c r="AV176" s="14" t="s">
        <v>201</v>
      </c>
      <c r="AW176" s="14" t="s">
        <v>31</v>
      </c>
      <c r="AX176" s="14" t="s">
        <v>82</v>
      </c>
      <c r="AY176" s="269" t="s">
        <v>193</v>
      </c>
    </row>
    <row r="177" s="2" customFormat="1" ht="14.4" customHeight="1">
      <c r="A177" s="39"/>
      <c r="B177" s="40"/>
      <c r="C177" s="228" t="s">
        <v>282</v>
      </c>
      <c r="D177" s="228" t="s">
        <v>196</v>
      </c>
      <c r="E177" s="229" t="s">
        <v>1352</v>
      </c>
      <c r="F177" s="230" t="s">
        <v>1353</v>
      </c>
      <c r="G177" s="231" t="s">
        <v>260</v>
      </c>
      <c r="H177" s="232">
        <v>14</v>
      </c>
      <c r="I177" s="233"/>
      <c r="J177" s="234">
        <f>ROUND(I177*H177,2)</f>
        <v>0</v>
      </c>
      <c r="K177" s="230" t="s">
        <v>1</v>
      </c>
      <c r="L177" s="45"/>
      <c r="M177" s="235" t="s">
        <v>1</v>
      </c>
      <c r="N177" s="236" t="s">
        <v>40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301</v>
      </c>
      <c r="AT177" s="239" t="s">
        <v>196</v>
      </c>
      <c r="AU177" s="239" t="s">
        <v>84</v>
      </c>
      <c r="AY177" s="18" t="s">
        <v>193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82</v>
      </c>
      <c r="BK177" s="240">
        <f>ROUND(I177*H177,2)</f>
        <v>0</v>
      </c>
      <c r="BL177" s="18" t="s">
        <v>301</v>
      </c>
      <c r="BM177" s="239" t="s">
        <v>404</v>
      </c>
    </row>
    <row r="178" s="2" customFormat="1">
      <c r="A178" s="39"/>
      <c r="B178" s="40"/>
      <c r="C178" s="41"/>
      <c r="D178" s="241" t="s">
        <v>203</v>
      </c>
      <c r="E178" s="41"/>
      <c r="F178" s="242" t="s">
        <v>1353</v>
      </c>
      <c r="G178" s="41"/>
      <c r="H178" s="41"/>
      <c r="I178" s="243"/>
      <c r="J178" s="41"/>
      <c r="K178" s="41"/>
      <c r="L178" s="45"/>
      <c r="M178" s="244"/>
      <c r="N178" s="245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203</v>
      </c>
      <c r="AU178" s="18" t="s">
        <v>84</v>
      </c>
    </row>
    <row r="179" s="13" customFormat="1">
      <c r="A179" s="13"/>
      <c r="B179" s="248"/>
      <c r="C179" s="249"/>
      <c r="D179" s="241" t="s">
        <v>207</v>
      </c>
      <c r="E179" s="250" t="s">
        <v>1</v>
      </c>
      <c r="F179" s="251" t="s">
        <v>1354</v>
      </c>
      <c r="G179" s="249"/>
      <c r="H179" s="252">
        <v>14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207</v>
      </c>
      <c r="AU179" s="258" t="s">
        <v>84</v>
      </c>
      <c r="AV179" s="13" t="s">
        <v>84</v>
      </c>
      <c r="AW179" s="13" t="s">
        <v>31</v>
      </c>
      <c r="AX179" s="13" t="s">
        <v>75</v>
      </c>
      <c r="AY179" s="258" t="s">
        <v>193</v>
      </c>
    </row>
    <row r="180" s="14" customFormat="1">
      <c r="A180" s="14"/>
      <c r="B180" s="259"/>
      <c r="C180" s="260"/>
      <c r="D180" s="241" t="s">
        <v>207</v>
      </c>
      <c r="E180" s="261" t="s">
        <v>1</v>
      </c>
      <c r="F180" s="262" t="s">
        <v>216</v>
      </c>
      <c r="G180" s="260"/>
      <c r="H180" s="263">
        <v>14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9" t="s">
        <v>207</v>
      </c>
      <c r="AU180" s="269" t="s">
        <v>84</v>
      </c>
      <c r="AV180" s="14" t="s">
        <v>201</v>
      </c>
      <c r="AW180" s="14" t="s">
        <v>31</v>
      </c>
      <c r="AX180" s="14" t="s">
        <v>82</v>
      </c>
      <c r="AY180" s="269" t="s">
        <v>193</v>
      </c>
    </row>
    <row r="181" s="2" customFormat="1" ht="14.4" customHeight="1">
      <c r="A181" s="39"/>
      <c r="B181" s="40"/>
      <c r="C181" s="228" t="s">
        <v>288</v>
      </c>
      <c r="D181" s="228" t="s">
        <v>196</v>
      </c>
      <c r="E181" s="229" t="s">
        <v>1355</v>
      </c>
      <c r="F181" s="230" t="s">
        <v>1356</v>
      </c>
      <c r="G181" s="231" t="s">
        <v>260</v>
      </c>
      <c r="H181" s="232">
        <v>59</v>
      </c>
      <c r="I181" s="233"/>
      <c r="J181" s="234">
        <f>ROUND(I181*H181,2)</f>
        <v>0</v>
      </c>
      <c r="K181" s="230" t="s">
        <v>1</v>
      </c>
      <c r="L181" s="45"/>
      <c r="M181" s="235" t="s">
        <v>1</v>
      </c>
      <c r="N181" s="236" t="s">
        <v>40</v>
      </c>
      <c r="O181" s="92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301</v>
      </c>
      <c r="AT181" s="239" t="s">
        <v>196</v>
      </c>
      <c r="AU181" s="239" t="s">
        <v>84</v>
      </c>
      <c r="AY181" s="18" t="s">
        <v>193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82</v>
      </c>
      <c r="BK181" s="240">
        <f>ROUND(I181*H181,2)</f>
        <v>0</v>
      </c>
      <c r="BL181" s="18" t="s">
        <v>301</v>
      </c>
      <c r="BM181" s="239" t="s">
        <v>417</v>
      </c>
    </row>
    <row r="182" s="2" customFormat="1">
      <c r="A182" s="39"/>
      <c r="B182" s="40"/>
      <c r="C182" s="41"/>
      <c r="D182" s="241" t="s">
        <v>203</v>
      </c>
      <c r="E182" s="41"/>
      <c r="F182" s="242" t="s">
        <v>1356</v>
      </c>
      <c r="G182" s="41"/>
      <c r="H182" s="41"/>
      <c r="I182" s="243"/>
      <c r="J182" s="41"/>
      <c r="K182" s="41"/>
      <c r="L182" s="45"/>
      <c r="M182" s="244"/>
      <c r="N182" s="245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203</v>
      </c>
      <c r="AU182" s="18" t="s">
        <v>84</v>
      </c>
    </row>
    <row r="183" s="13" customFormat="1">
      <c r="A183" s="13"/>
      <c r="B183" s="248"/>
      <c r="C183" s="249"/>
      <c r="D183" s="241" t="s">
        <v>207</v>
      </c>
      <c r="E183" s="250" t="s">
        <v>1</v>
      </c>
      <c r="F183" s="251" t="s">
        <v>1357</v>
      </c>
      <c r="G183" s="249"/>
      <c r="H183" s="252">
        <v>59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207</v>
      </c>
      <c r="AU183" s="258" t="s">
        <v>84</v>
      </c>
      <c r="AV183" s="13" t="s">
        <v>84</v>
      </c>
      <c r="AW183" s="13" t="s">
        <v>31</v>
      </c>
      <c r="AX183" s="13" t="s">
        <v>75</v>
      </c>
      <c r="AY183" s="258" t="s">
        <v>193</v>
      </c>
    </row>
    <row r="184" s="14" customFormat="1">
      <c r="A184" s="14"/>
      <c r="B184" s="259"/>
      <c r="C184" s="260"/>
      <c r="D184" s="241" t="s">
        <v>207</v>
      </c>
      <c r="E184" s="261" t="s">
        <v>1</v>
      </c>
      <c r="F184" s="262" t="s">
        <v>216</v>
      </c>
      <c r="G184" s="260"/>
      <c r="H184" s="263">
        <v>59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207</v>
      </c>
      <c r="AU184" s="269" t="s">
        <v>84</v>
      </c>
      <c r="AV184" s="14" t="s">
        <v>201</v>
      </c>
      <c r="AW184" s="14" t="s">
        <v>31</v>
      </c>
      <c r="AX184" s="14" t="s">
        <v>82</v>
      </c>
      <c r="AY184" s="269" t="s">
        <v>193</v>
      </c>
    </row>
    <row r="185" s="2" customFormat="1" ht="14.4" customHeight="1">
      <c r="A185" s="39"/>
      <c r="B185" s="40"/>
      <c r="C185" s="270" t="s">
        <v>295</v>
      </c>
      <c r="D185" s="270" t="s">
        <v>274</v>
      </c>
      <c r="E185" s="271" t="s">
        <v>1358</v>
      </c>
      <c r="F185" s="272" t="s">
        <v>1359</v>
      </c>
      <c r="G185" s="273" t="s">
        <v>1360</v>
      </c>
      <c r="H185" s="274">
        <v>56</v>
      </c>
      <c r="I185" s="275"/>
      <c r="J185" s="276">
        <f>ROUND(I185*H185,2)</f>
        <v>0</v>
      </c>
      <c r="K185" s="272" t="s">
        <v>1</v>
      </c>
      <c r="L185" s="277"/>
      <c r="M185" s="278" t="s">
        <v>1</v>
      </c>
      <c r="N185" s="279" t="s">
        <v>40</v>
      </c>
      <c r="O185" s="92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9" t="s">
        <v>448</v>
      </c>
      <c r="AT185" s="239" t="s">
        <v>274</v>
      </c>
      <c r="AU185" s="239" t="s">
        <v>84</v>
      </c>
      <c r="AY185" s="18" t="s">
        <v>193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8" t="s">
        <v>82</v>
      </c>
      <c r="BK185" s="240">
        <f>ROUND(I185*H185,2)</f>
        <v>0</v>
      </c>
      <c r="BL185" s="18" t="s">
        <v>301</v>
      </c>
      <c r="BM185" s="239" t="s">
        <v>432</v>
      </c>
    </row>
    <row r="186" s="2" customFormat="1">
      <c r="A186" s="39"/>
      <c r="B186" s="40"/>
      <c r="C186" s="41"/>
      <c r="D186" s="241" t="s">
        <v>203</v>
      </c>
      <c r="E186" s="41"/>
      <c r="F186" s="242" t="s">
        <v>1359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203</v>
      </c>
      <c r="AU186" s="18" t="s">
        <v>84</v>
      </c>
    </row>
    <row r="187" s="13" customFormat="1">
      <c r="A187" s="13"/>
      <c r="B187" s="248"/>
      <c r="C187" s="249"/>
      <c r="D187" s="241" t="s">
        <v>207</v>
      </c>
      <c r="E187" s="250" t="s">
        <v>1</v>
      </c>
      <c r="F187" s="251" t="s">
        <v>1361</v>
      </c>
      <c r="G187" s="249"/>
      <c r="H187" s="252">
        <v>56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207</v>
      </c>
      <c r="AU187" s="258" t="s">
        <v>84</v>
      </c>
      <c r="AV187" s="13" t="s">
        <v>84</v>
      </c>
      <c r="AW187" s="13" t="s">
        <v>31</v>
      </c>
      <c r="AX187" s="13" t="s">
        <v>75</v>
      </c>
      <c r="AY187" s="258" t="s">
        <v>193</v>
      </c>
    </row>
    <row r="188" s="14" customFormat="1">
      <c r="A188" s="14"/>
      <c r="B188" s="259"/>
      <c r="C188" s="260"/>
      <c r="D188" s="241" t="s">
        <v>207</v>
      </c>
      <c r="E188" s="261" t="s">
        <v>1</v>
      </c>
      <c r="F188" s="262" t="s">
        <v>216</v>
      </c>
      <c r="G188" s="260"/>
      <c r="H188" s="263">
        <v>56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9" t="s">
        <v>207</v>
      </c>
      <c r="AU188" s="269" t="s">
        <v>84</v>
      </c>
      <c r="AV188" s="14" t="s">
        <v>201</v>
      </c>
      <c r="AW188" s="14" t="s">
        <v>31</v>
      </c>
      <c r="AX188" s="14" t="s">
        <v>82</v>
      </c>
      <c r="AY188" s="269" t="s">
        <v>193</v>
      </c>
    </row>
    <row r="189" s="2" customFormat="1" ht="14.4" customHeight="1">
      <c r="A189" s="39"/>
      <c r="B189" s="40"/>
      <c r="C189" s="228" t="s">
        <v>301</v>
      </c>
      <c r="D189" s="228" t="s">
        <v>196</v>
      </c>
      <c r="E189" s="229" t="s">
        <v>1362</v>
      </c>
      <c r="F189" s="230" t="s">
        <v>1363</v>
      </c>
      <c r="G189" s="231" t="s">
        <v>268</v>
      </c>
      <c r="H189" s="232">
        <v>39</v>
      </c>
      <c r="I189" s="233"/>
      <c r="J189" s="234">
        <f>ROUND(I189*H189,2)</f>
        <v>0</v>
      </c>
      <c r="K189" s="230" t="s">
        <v>1</v>
      </c>
      <c r="L189" s="45"/>
      <c r="M189" s="235" t="s">
        <v>1</v>
      </c>
      <c r="N189" s="236" t="s">
        <v>40</v>
      </c>
      <c r="O189" s="92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9" t="s">
        <v>301</v>
      </c>
      <c r="AT189" s="239" t="s">
        <v>196</v>
      </c>
      <c r="AU189" s="239" t="s">
        <v>84</v>
      </c>
      <c r="AY189" s="18" t="s">
        <v>193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8" t="s">
        <v>82</v>
      </c>
      <c r="BK189" s="240">
        <f>ROUND(I189*H189,2)</f>
        <v>0</v>
      </c>
      <c r="BL189" s="18" t="s">
        <v>301</v>
      </c>
      <c r="BM189" s="239" t="s">
        <v>448</v>
      </c>
    </row>
    <row r="190" s="2" customFormat="1">
      <c r="A190" s="39"/>
      <c r="B190" s="40"/>
      <c r="C190" s="41"/>
      <c r="D190" s="241" t="s">
        <v>203</v>
      </c>
      <c r="E190" s="41"/>
      <c r="F190" s="242" t="s">
        <v>1363</v>
      </c>
      <c r="G190" s="41"/>
      <c r="H190" s="41"/>
      <c r="I190" s="243"/>
      <c r="J190" s="41"/>
      <c r="K190" s="41"/>
      <c r="L190" s="45"/>
      <c r="M190" s="244"/>
      <c r="N190" s="245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203</v>
      </c>
      <c r="AU190" s="18" t="s">
        <v>84</v>
      </c>
    </row>
    <row r="191" s="13" customFormat="1">
      <c r="A191" s="13"/>
      <c r="B191" s="248"/>
      <c r="C191" s="249"/>
      <c r="D191" s="241" t="s">
        <v>207</v>
      </c>
      <c r="E191" s="250" t="s">
        <v>1</v>
      </c>
      <c r="F191" s="251" t="s">
        <v>1364</v>
      </c>
      <c r="G191" s="249"/>
      <c r="H191" s="252">
        <v>39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207</v>
      </c>
      <c r="AU191" s="258" t="s">
        <v>84</v>
      </c>
      <c r="AV191" s="13" t="s">
        <v>84</v>
      </c>
      <c r="AW191" s="13" t="s">
        <v>31</v>
      </c>
      <c r="AX191" s="13" t="s">
        <v>75</v>
      </c>
      <c r="AY191" s="258" t="s">
        <v>193</v>
      </c>
    </row>
    <row r="192" s="14" customFormat="1">
      <c r="A192" s="14"/>
      <c r="B192" s="259"/>
      <c r="C192" s="260"/>
      <c r="D192" s="241" t="s">
        <v>207</v>
      </c>
      <c r="E192" s="261" t="s">
        <v>1</v>
      </c>
      <c r="F192" s="262" t="s">
        <v>216</v>
      </c>
      <c r="G192" s="260"/>
      <c r="H192" s="263">
        <v>39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9" t="s">
        <v>207</v>
      </c>
      <c r="AU192" s="269" t="s">
        <v>84</v>
      </c>
      <c r="AV192" s="14" t="s">
        <v>201</v>
      </c>
      <c r="AW192" s="14" t="s">
        <v>31</v>
      </c>
      <c r="AX192" s="14" t="s">
        <v>82</v>
      </c>
      <c r="AY192" s="269" t="s">
        <v>193</v>
      </c>
    </row>
    <row r="193" s="2" customFormat="1" ht="14.4" customHeight="1">
      <c r="A193" s="39"/>
      <c r="B193" s="40"/>
      <c r="C193" s="228" t="s">
        <v>318</v>
      </c>
      <c r="D193" s="228" t="s">
        <v>196</v>
      </c>
      <c r="E193" s="229" t="s">
        <v>1365</v>
      </c>
      <c r="F193" s="230" t="s">
        <v>1366</v>
      </c>
      <c r="G193" s="231" t="s">
        <v>268</v>
      </c>
      <c r="H193" s="232">
        <v>37</v>
      </c>
      <c r="I193" s="233"/>
      <c r="J193" s="234">
        <f>ROUND(I193*H193,2)</f>
        <v>0</v>
      </c>
      <c r="K193" s="230" t="s">
        <v>1</v>
      </c>
      <c r="L193" s="45"/>
      <c r="M193" s="235" t="s">
        <v>1</v>
      </c>
      <c r="N193" s="236" t="s">
        <v>40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301</v>
      </c>
      <c r="AT193" s="239" t="s">
        <v>196</v>
      </c>
      <c r="AU193" s="239" t="s">
        <v>84</v>
      </c>
      <c r="AY193" s="18" t="s">
        <v>193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82</v>
      </c>
      <c r="BK193" s="240">
        <f>ROUND(I193*H193,2)</f>
        <v>0</v>
      </c>
      <c r="BL193" s="18" t="s">
        <v>301</v>
      </c>
      <c r="BM193" s="239" t="s">
        <v>461</v>
      </c>
    </row>
    <row r="194" s="2" customFormat="1">
      <c r="A194" s="39"/>
      <c r="B194" s="40"/>
      <c r="C194" s="41"/>
      <c r="D194" s="241" t="s">
        <v>203</v>
      </c>
      <c r="E194" s="41"/>
      <c r="F194" s="242" t="s">
        <v>1366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203</v>
      </c>
      <c r="AU194" s="18" t="s">
        <v>84</v>
      </c>
    </row>
    <row r="195" s="13" customFormat="1">
      <c r="A195" s="13"/>
      <c r="B195" s="248"/>
      <c r="C195" s="249"/>
      <c r="D195" s="241" t="s">
        <v>207</v>
      </c>
      <c r="E195" s="250" t="s">
        <v>1</v>
      </c>
      <c r="F195" s="251" t="s">
        <v>1367</v>
      </c>
      <c r="G195" s="249"/>
      <c r="H195" s="252">
        <v>37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207</v>
      </c>
      <c r="AU195" s="258" t="s">
        <v>84</v>
      </c>
      <c r="AV195" s="13" t="s">
        <v>84</v>
      </c>
      <c r="AW195" s="13" t="s">
        <v>31</v>
      </c>
      <c r="AX195" s="13" t="s">
        <v>75</v>
      </c>
      <c r="AY195" s="258" t="s">
        <v>193</v>
      </c>
    </row>
    <row r="196" s="14" customFormat="1">
      <c r="A196" s="14"/>
      <c r="B196" s="259"/>
      <c r="C196" s="260"/>
      <c r="D196" s="241" t="s">
        <v>207</v>
      </c>
      <c r="E196" s="261" t="s">
        <v>1</v>
      </c>
      <c r="F196" s="262" t="s">
        <v>216</v>
      </c>
      <c r="G196" s="260"/>
      <c r="H196" s="263">
        <v>37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207</v>
      </c>
      <c r="AU196" s="269" t="s">
        <v>84</v>
      </c>
      <c r="AV196" s="14" t="s">
        <v>201</v>
      </c>
      <c r="AW196" s="14" t="s">
        <v>31</v>
      </c>
      <c r="AX196" s="14" t="s">
        <v>82</v>
      </c>
      <c r="AY196" s="269" t="s">
        <v>193</v>
      </c>
    </row>
    <row r="197" s="2" customFormat="1" ht="14.4" customHeight="1">
      <c r="A197" s="39"/>
      <c r="B197" s="40"/>
      <c r="C197" s="228" t="s">
        <v>332</v>
      </c>
      <c r="D197" s="228" t="s">
        <v>196</v>
      </c>
      <c r="E197" s="229" t="s">
        <v>1368</v>
      </c>
      <c r="F197" s="230" t="s">
        <v>1369</v>
      </c>
      <c r="G197" s="231" t="s">
        <v>268</v>
      </c>
      <c r="H197" s="232">
        <v>41</v>
      </c>
      <c r="I197" s="233"/>
      <c r="J197" s="234">
        <f>ROUND(I197*H197,2)</f>
        <v>0</v>
      </c>
      <c r="K197" s="230" t="s">
        <v>1</v>
      </c>
      <c r="L197" s="45"/>
      <c r="M197" s="235" t="s">
        <v>1</v>
      </c>
      <c r="N197" s="236" t="s">
        <v>40</v>
      </c>
      <c r="O197" s="92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9" t="s">
        <v>301</v>
      </c>
      <c r="AT197" s="239" t="s">
        <v>196</v>
      </c>
      <c r="AU197" s="239" t="s">
        <v>84</v>
      </c>
      <c r="AY197" s="18" t="s">
        <v>193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8" t="s">
        <v>82</v>
      </c>
      <c r="BK197" s="240">
        <f>ROUND(I197*H197,2)</f>
        <v>0</v>
      </c>
      <c r="BL197" s="18" t="s">
        <v>301</v>
      </c>
      <c r="BM197" s="239" t="s">
        <v>473</v>
      </c>
    </row>
    <row r="198" s="2" customFormat="1">
      <c r="A198" s="39"/>
      <c r="B198" s="40"/>
      <c r="C198" s="41"/>
      <c r="D198" s="241" t="s">
        <v>203</v>
      </c>
      <c r="E198" s="41"/>
      <c r="F198" s="242" t="s">
        <v>1369</v>
      </c>
      <c r="G198" s="41"/>
      <c r="H198" s="41"/>
      <c r="I198" s="243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203</v>
      </c>
      <c r="AU198" s="18" t="s">
        <v>84</v>
      </c>
    </row>
    <row r="199" s="13" customFormat="1">
      <c r="A199" s="13"/>
      <c r="B199" s="248"/>
      <c r="C199" s="249"/>
      <c r="D199" s="241" t="s">
        <v>207</v>
      </c>
      <c r="E199" s="250" t="s">
        <v>1</v>
      </c>
      <c r="F199" s="251" t="s">
        <v>1370</v>
      </c>
      <c r="G199" s="249"/>
      <c r="H199" s="252">
        <v>41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8" t="s">
        <v>207</v>
      </c>
      <c r="AU199" s="258" t="s">
        <v>84</v>
      </c>
      <c r="AV199" s="13" t="s">
        <v>84</v>
      </c>
      <c r="AW199" s="13" t="s">
        <v>31</v>
      </c>
      <c r="AX199" s="13" t="s">
        <v>75</v>
      </c>
      <c r="AY199" s="258" t="s">
        <v>193</v>
      </c>
    </row>
    <row r="200" s="14" customFormat="1">
      <c r="A200" s="14"/>
      <c r="B200" s="259"/>
      <c r="C200" s="260"/>
      <c r="D200" s="241" t="s">
        <v>207</v>
      </c>
      <c r="E200" s="261" t="s">
        <v>1</v>
      </c>
      <c r="F200" s="262" t="s">
        <v>216</v>
      </c>
      <c r="G200" s="260"/>
      <c r="H200" s="263">
        <v>41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207</v>
      </c>
      <c r="AU200" s="269" t="s">
        <v>84</v>
      </c>
      <c r="AV200" s="14" t="s">
        <v>201</v>
      </c>
      <c r="AW200" s="14" t="s">
        <v>31</v>
      </c>
      <c r="AX200" s="14" t="s">
        <v>82</v>
      </c>
      <c r="AY200" s="269" t="s">
        <v>193</v>
      </c>
    </row>
    <row r="201" s="2" customFormat="1" ht="22.2" customHeight="1">
      <c r="A201" s="39"/>
      <c r="B201" s="40"/>
      <c r="C201" s="228" t="s">
        <v>339</v>
      </c>
      <c r="D201" s="228" t="s">
        <v>196</v>
      </c>
      <c r="E201" s="229" t="s">
        <v>1371</v>
      </c>
      <c r="F201" s="230" t="s">
        <v>1372</v>
      </c>
      <c r="G201" s="231" t="s">
        <v>268</v>
      </c>
      <c r="H201" s="232">
        <v>2</v>
      </c>
      <c r="I201" s="233"/>
      <c r="J201" s="234">
        <f>ROUND(I201*H201,2)</f>
        <v>0</v>
      </c>
      <c r="K201" s="230" t="s">
        <v>1</v>
      </c>
      <c r="L201" s="45"/>
      <c r="M201" s="235" t="s">
        <v>1</v>
      </c>
      <c r="N201" s="236" t="s">
        <v>40</v>
      </c>
      <c r="O201" s="92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9" t="s">
        <v>301</v>
      </c>
      <c r="AT201" s="239" t="s">
        <v>196</v>
      </c>
      <c r="AU201" s="239" t="s">
        <v>84</v>
      </c>
      <c r="AY201" s="18" t="s">
        <v>193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8" t="s">
        <v>82</v>
      </c>
      <c r="BK201" s="240">
        <f>ROUND(I201*H201,2)</f>
        <v>0</v>
      </c>
      <c r="BL201" s="18" t="s">
        <v>301</v>
      </c>
      <c r="BM201" s="239" t="s">
        <v>485</v>
      </c>
    </row>
    <row r="202" s="2" customFormat="1">
      <c r="A202" s="39"/>
      <c r="B202" s="40"/>
      <c r="C202" s="41"/>
      <c r="D202" s="241" t="s">
        <v>203</v>
      </c>
      <c r="E202" s="41"/>
      <c r="F202" s="242" t="s">
        <v>1372</v>
      </c>
      <c r="G202" s="41"/>
      <c r="H202" s="41"/>
      <c r="I202" s="243"/>
      <c r="J202" s="41"/>
      <c r="K202" s="41"/>
      <c r="L202" s="45"/>
      <c r="M202" s="244"/>
      <c r="N202" s="245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203</v>
      </c>
      <c r="AU202" s="18" t="s">
        <v>84</v>
      </c>
    </row>
    <row r="203" s="13" customFormat="1">
      <c r="A203" s="13"/>
      <c r="B203" s="248"/>
      <c r="C203" s="249"/>
      <c r="D203" s="241" t="s">
        <v>207</v>
      </c>
      <c r="E203" s="250" t="s">
        <v>1</v>
      </c>
      <c r="F203" s="251" t="s">
        <v>1373</v>
      </c>
      <c r="G203" s="249"/>
      <c r="H203" s="252">
        <v>2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207</v>
      </c>
      <c r="AU203" s="258" t="s">
        <v>84</v>
      </c>
      <c r="AV203" s="13" t="s">
        <v>84</v>
      </c>
      <c r="AW203" s="13" t="s">
        <v>31</v>
      </c>
      <c r="AX203" s="13" t="s">
        <v>75</v>
      </c>
      <c r="AY203" s="258" t="s">
        <v>193</v>
      </c>
    </row>
    <row r="204" s="14" customFormat="1">
      <c r="A204" s="14"/>
      <c r="B204" s="259"/>
      <c r="C204" s="260"/>
      <c r="D204" s="241" t="s">
        <v>207</v>
      </c>
      <c r="E204" s="261" t="s">
        <v>1</v>
      </c>
      <c r="F204" s="262" t="s">
        <v>216</v>
      </c>
      <c r="G204" s="260"/>
      <c r="H204" s="263">
        <v>2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9" t="s">
        <v>207</v>
      </c>
      <c r="AU204" s="269" t="s">
        <v>84</v>
      </c>
      <c r="AV204" s="14" t="s">
        <v>201</v>
      </c>
      <c r="AW204" s="14" t="s">
        <v>31</v>
      </c>
      <c r="AX204" s="14" t="s">
        <v>82</v>
      </c>
      <c r="AY204" s="269" t="s">
        <v>193</v>
      </c>
    </row>
    <row r="205" s="2" customFormat="1" ht="19.8" customHeight="1">
      <c r="A205" s="39"/>
      <c r="B205" s="40"/>
      <c r="C205" s="228" t="s">
        <v>346</v>
      </c>
      <c r="D205" s="228" t="s">
        <v>196</v>
      </c>
      <c r="E205" s="229" t="s">
        <v>1374</v>
      </c>
      <c r="F205" s="230" t="s">
        <v>1375</v>
      </c>
      <c r="G205" s="231" t="s">
        <v>260</v>
      </c>
      <c r="H205" s="232">
        <v>324</v>
      </c>
      <c r="I205" s="233"/>
      <c r="J205" s="234">
        <f>ROUND(I205*H205,2)</f>
        <v>0</v>
      </c>
      <c r="K205" s="230" t="s">
        <v>1</v>
      </c>
      <c r="L205" s="45"/>
      <c r="M205" s="235" t="s">
        <v>1</v>
      </c>
      <c r="N205" s="236" t="s">
        <v>40</v>
      </c>
      <c r="O205" s="92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9" t="s">
        <v>301</v>
      </c>
      <c r="AT205" s="239" t="s">
        <v>196</v>
      </c>
      <c r="AU205" s="239" t="s">
        <v>84</v>
      </c>
      <c r="AY205" s="18" t="s">
        <v>193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8" t="s">
        <v>82</v>
      </c>
      <c r="BK205" s="240">
        <f>ROUND(I205*H205,2)</f>
        <v>0</v>
      </c>
      <c r="BL205" s="18" t="s">
        <v>301</v>
      </c>
      <c r="BM205" s="239" t="s">
        <v>499</v>
      </c>
    </row>
    <row r="206" s="2" customFormat="1">
      <c r="A206" s="39"/>
      <c r="B206" s="40"/>
      <c r="C206" s="41"/>
      <c r="D206" s="241" t="s">
        <v>203</v>
      </c>
      <c r="E206" s="41"/>
      <c r="F206" s="242" t="s">
        <v>1375</v>
      </c>
      <c r="G206" s="41"/>
      <c r="H206" s="41"/>
      <c r="I206" s="243"/>
      <c r="J206" s="41"/>
      <c r="K206" s="41"/>
      <c r="L206" s="45"/>
      <c r="M206" s="244"/>
      <c r="N206" s="245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203</v>
      </c>
      <c r="AU206" s="18" t="s">
        <v>84</v>
      </c>
    </row>
    <row r="207" s="13" customFormat="1">
      <c r="A207" s="13"/>
      <c r="B207" s="248"/>
      <c r="C207" s="249"/>
      <c r="D207" s="241" t="s">
        <v>207</v>
      </c>
      <c r="E207" s="250" t="s">
        <v>1</v>
      </c>
      <c r="F207" s="251" t="s">
        <v>1376</v>
      </c>
      <c r="G207" s="249"/>
      <c r="H207" s="252">
        <v>324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8" t="s">
        <v>207</v>
      </c>
      <c r="AU207" s="258" t="s">
        <v>84</v>
      </c>
      <c r="AV207" s="13" t="s">
        <v>84</v>
      </c>
      <c r="AW207" s="13" t="s">
        <v>31</v>
      </c>
      <c r="AX207" s="13" t="s">
        <v>75</v>
      </c>
      <c r="AY207" s="258" t="s">
        <v>193</v>
      </c>
    </row>
    <row r="208" s="14" customFormat="1">
      <c r="A208" s="14"/>
      <c r="B208" s="259"/>
      <c r="C208" s="260"/>
      <c r="D208" s="241" t="s">
        <v>207</v>
      </c>
      <c r="E208" s="261" t="s">
        <v>1</v>
      </c>
      <c r="F208" s="262" t="s">
        <v>216</v>
      </c>
      <c r="G208" s="260"/>
      <c r="H208" s="263">
        <v>324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9" t="s">
        <v>207</v>
      </c>
      <c r="AU208" s="269" t="s">
        <v>84</v>
      </c>
      <c r="AV208" s="14" t="s">
        <v>201</v>
      </c>
      <c r="AW208" s="14" t="s">
        <v>31</v>
      </c>
      <c r="AX208" s="14" t="s">
        <v>82</v>
      </c>
      <c r="AY208" s="269" t="s">
        <v>193</v>
      </c>
    </row>
    <row r="209" s="2" customFormat="1" ht="22.2" customHeight="1">
      <c r="A209" s="39"/>
      <c r="B209" s="40"/>
      <c r="C209" s="228" t="s">
        <v>7</v>
      </c>
      <c r="D209" s="228" t="s">
        <v>196</v>
      </c>
      <c r="E209" s="229" t="s">
        <v>1377</v>
      </c>
      <c r="F209" s="230" t="s">
        <v>1378</v>
      </c>
      <c r="G209" s="231" t="s">
        <v>407</v>
      </c>
      <c r="H209" s="232">
        <v>0.879</v>
      </c>
      <c r="I209" s="233"/>
      <c r="J209" s="234">
        <f>ROUND(I209*H209,2)</f>
        <v>0</v>
      </c>
      <c r="K209" s="230" t="s">
        <v>1</v>
      </c>
      <c r="L209" s="45"/>
      <c r="M209" s="235" t="s">
        <v>1</v>
      </c>
      <c r="N209" s="236" t="s">
        <v>40</v>
      </c>
      <c r="O209" s="92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9" t="s">
        <v>301</v>
      </c>
      <c r="AT209" s="239" t="s">
        <v>196</v>
      </c>
      <c r="AU209" s="239" t="s">
        <v>84</v>
      </c>
      <c r="AY209" s="18" t="s">
        <v>193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8" t="s">
        <v>82</v>
      </c>
      <c r="BK209" s="240">
        <f>ROUND(I209*H209,2)</f>
        <v>0</v>
      </c>
      <c r="BL209" s="18" t="s">
        <v>301</v>
      </c>
      <c r="BM209" s="239" t="s">
        <v>512</v>
      </c>
    </row>
    <row r="210" s="2" customFormat="1">
      <c r="A210" s="39"/>
      <c r="B210" s="40"/>
      <c r="C210" s="41"/>
      <c r="D210" s="241" t="s">
        <v>203</v>
      </c>
      <c r="E210" s="41"/>
      <c r="F210" s="242" t="s">
        <v>1378</v>
      </c>
      <c r="G210" s="41"/>
      <c r="H210" s="41"/>
      <c r="I210" s="243"/>
      <c r="J210" s="41"/>
      <c r="K210" s="41"/>
      <c r="L210" s="45"/>
      <c r="M210" s="244"/>
      <c r="N210" s="245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203</v>
      </c>
      <c r="AU210" s="18" t="s">
        <v>84</v>
      </c>
    </row>
    <row r="211" s="12" customFormat="1" ht="22.8" customHeight="1">
      <c r="A211" s="12"/>
      <c r="B211" s="212"/>
      <c r="C211" s="213"/>
      <c r="D211" s="214" t="s">
        <v>74</v>
      </c>
      <c r="E211" s="226" t="s">
        <v>1379</v>
      </c>
      <c r="F211" s="226" t="s">
        <v>1380</v>
      </c>
      <c r="G211" s="213"/>
      <c r="H211" s="213"/>
      <c r="I211" s="216"/>
      <c r="J211" s="227">
        <f>BK211</f>
        <v>0</v>
      </c>
      <c r="K211" s="213"/>
      <c r="L211" s="218"/>
      <c r="M211" s="219"/>
      <c r="N211" s="220"/>
      <c r="O211" s="220"/>
      <c r="P211" s="221">
        <f>SUM(P212:P351)</f>
        <v>0</v>
      </c>
      <c r="Q211" s="220"/>
      <c r="R211" s="221">
        <f>SUM(R212:R351)</f>
        <v>0</v>
      </c>
      <c r="S211" s="220"/>
      <c r="T211" s="222">
        <f>SUM(T212:T351)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3" t="s">
        <v>84</v>
      </c>
      <c r="AT211" s="224" t="s">
        <v>74</v>
      </c>
      <c r="AU211" s="224" t="s">
        <v>82</v>
      </c>
      <c r="AY211" s="223" t="s">
        <v>193</v>
      </c>
      <c r="BK211" s="225">
        <f>SUM(BK212:BK351)</f>
        <v>0</v>
      </c>
    </row>
    <row r="212" s="2" customFormat="1" ht="22.2" customHeight="1">
      <c r="A212" s="39"/>
      <c r="B212" s="40"/>
      <c r="C212" s="228" t="s">
        <v>360</v>
      </c>
      <c r="D212" s="228" t="s">
        <v>196</v>
      </c>
      <c r="E212" s="229" t="s">
        <v>1381</v>
      </c>
      <c r="F212" s="230" t="s">
        <v>1382</v>
      </c>
      <c r="G212" s="231" t="s">
        <v>260</v>
      </c>
      <c r="H212" s="232">
        <v>210</v>
      </c>
      <c r="I212" s="233"/>
      <c r="J212" s="234">
        <f>ROUND(I212*H212,2)</f>
        <v>0</v>
      </c>
      <c r="K212" s="230" t="s">
        <v>1</v>
      </c>
      <c r="L212" s="45"/>
      <c r="M212" s="235" t="s">
        <v>1</v>
      </c>
      <c r="N212" s="236" t="s">
        <v>40</v>
      </c>
      <c r="O212" s="92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9" t="s">
        <v>301</v>
      </c>
      <c r="AT212" s="239" t="s">
        <v>196</v>
      </c>
      <c r="AU212" s="239" t="s">
        <v>84</v>
      </c>
      <c r="AY212" s="18" t="s">
        <v>193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8" t="s">
        <v>82</v>
      </c>
      <c r="BK212" s="240">
        <f>ROUND(I212*H212,2)</f>
        <v>0</v>
      </c>
      <c r="BL212" s="18" t="s">
        <v>301</v>
      </c>
      <c r="BM212" s="239" t="s">
        <v>525</v>
      </c>
    </row>
    <row r="213" s="2" customFormat="1">
      <c r="A213" s="39"/>
      <c r="B213" s="40"/>
      <c r="C213" s="41"/>
      <c r="D213" s="241" t="s">
        <v>203</v>
      </c>
      <c r="E213" s="41"/>
      <c r="F213" s="242" t="s">
        <v>1382</v>
      </c>
      <c r="G213" s="41"/>
      <c r="H213" s="41"/>
      <c r="I213" s="243"/>
      <c r="J213" s="41"/>
      <c r="K213" s="41"/>
      <c r="L213" s="45"/>
      <c r="M213" s="244"/>
      <c r="N213" s="245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203</v>
      </c>
      <c r="AU213" s="18" t="s">
        <v>84</v>
      </c>
    </row>
    <row r="214" s="13" customFormat="1">
      <c r="A214" s="13"/>
      <c r="B214" s="248"/>
      <c r="C214" s="249"/>
      <c r="D214" s="241" t="s">
        <v>207</v>
      </c>
      <c r="E214" s="250" t="s">
        <v>1</v>
      </c>
      <c r="F214" s="251" t="s">
        <v>1383</v>
      </c>
      <c r="G214" s="249"/>
      <c r="H214" s="252">
        <v>210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207</v>
      </c>
      <c r="AU214" s="258" t="s">
        <v>84</v>
      </c>
      <c r="AV214" s="13" t="s">
        <v>84</v>
      </c>
      <c r="AW214" s="13" t="s">
        <v>31</v>
      </c>
      <c r="AX214" s="13" t="s">
        <v>75</v>
      </c>
      <c r="AY214" s="258" t="s">
        <v>193</v>
      </c>
    </row>
    <row r="215" s="14" customFormat="1">
      <c r="A215" s="14"/>
      <c r="B215" s="259"/>
      <c r="C215" s="260"/>
      <c r="D215" s="241" t="s">
        <v>207</v>
      </c>
      <c r="E215" s="261" t="s">
        <v>1</v>
      </c>
      <c r="F215" s="262" t="s">
        <v>216</v>
      </c>
      <c r="G215" s="260"/>
      <c r="H215" s="263">
        <v>210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9" t="s">
        <v>207</v>
      </c>
      <c r="AU215" s="269" t="s">
        <v>84</v>
      </c>
      <c r="AV215" s="14" t="s">
        <v>201</v>
      </c>
      <c r="AW215" s="14" t="s">
        <v>31</v>
      </c>
      <c r="AX215" s="14" t="s">
        <v>82</v>
      </c>
      <c r="AY215" s="269" t="s">
        <v>193</v>
      </c>
    </row>
    <row r="216" s="2" customFormat="1" ht="22.2" customHeight="1">
      <c r="A216" s="39"/>
      <c r="B216" s="40"/>
      <c r="C216" s="228" t="s">
        <v>367</v>
      </c>
      <c r="D216" s="228" t="s">
        <v>196</v>
      </c>
      <c r="E216" s="229" t="s">
        <v>1384</v>
      </c>
      <c r="F216" s="230" t="s">
        <v>1385</v>
      </c>
      <c r="G216" s="231" t="s">
        <v>268</v>
      </c>
      <c r="H216" s="232">
        <v>3</v>
      </c>
      <c r="I216" s="233"/>
      <c r="J216" s="234">
        <f>ROUND(I216*H216,2)</f>
        <v>0</v>
      </c>
      <c r="K216" s="230" t="s">
        <v>1</v>
      </c>
      <c r="L216" s="45"/>
      <c r="M216" s="235" t="s">
        <v>1</v>
      </c>
      <c r="N216" s="236" t="s">
        <v>40</v>
      </c>
      <c r="O216" s="92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9" t="s">
        <v>301</v>
      </c>
      <c r="AT216" s="239" t="s">
        <v>196</v>
      </c>
      <c r="AU216" s="239" t="s">
        <v>84</v>
      </c>
      <c r="AY216" s="18" t="s">
        <v>193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82</v>
      </c>
      <c r="BK216" s="240">
        <f>ROUND(I216*H216,2)</f>
        <v>0</v>
      </c>
      <c r="BL216" s="18" t="s">
        <v>301</v>
      </c>
      <c r="BM216" s="239" t="s">
        <v>1386</v>
      </c>
    </row>
    <row r="217" s="2" customFormat="1">
      <c r="A217" s="39"/>
      <c r="B217" s="40"/>
      <c r="C217" s="41"/>
      <c r="D217" s="241" t="s">
        <v>203</v>
      </c>
      <c r="E217" s="41"/>
      <c r="F217" s="242" t="s">
        <v>1385</v>
      </c>
      <c r="G217" s="41"/>
      <c r="H217" s="41"/>
      <c r="I217" s="243"/>
      <c r="J217" s="41"/>
      <c r="K217" s="41"/>
      <c r="L217" s="45"/>
      <c r="M217" s="244"/>
      <c r="N217" s="245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203</v>
      </c>
      <c r="AU217" s="18" t="s">
        <v>84</v>
      </c>
    </row>
    <row r="218" s="13" customFormat="1">
      <c r="A218" s="13"/>
      <c r="B218" s="248"/>
      <c r="C218" s="249"/>
      <c r="D218" s="241" t="s">
        <v>207</v>
      </c>
      <c r="E218" s="250" t="s">
        <v>1</v>
      </c>
      <c r="F218" s="251" t="s">
        <v>1387</v>
      </c>
      <c r="G218" s="249"/>
      <c r="H218" s="252">
        <v>3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207</v>
      </c>
      <c r="AU218" s="258" t="s">
        <v>84</v>
      </c>
      <c r="AV218" s="13" t="s">
        <v>84</v>
      </c>
      <c r="AW218" s="13" t="s">
        <v>31</v>
      </c>
      <c r="AX218" s="13" t="s">
        <v>75</v>
      </c>
      <c r="AY218" s="258" t="s">
        <v>193</v>
      </c>
    </row>
    <row r="219" s="14" customFormat="1">
      <c r="A219" s="14"/>
      <c r="B219" s="259"/>
      <c r="C219" s="260"/>
      <c r="D219" s="241" t="s">
        <v>207</v>
      </c>
      <c r="E219" s="261" t="s">
        <v>1</v>
      </c>
      <c r="F219" s="262" t="s">
        <v>216</v>
      </c>
      <c r="G219" s="260"/>
      <c r="H219" s="263">
        <v>3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9" t="s">
        <v>207</v>
      </c>
      <c r="AU219" s="269" t="s">
        <v>84</v>
      </c>
      <c r="AV219" s="14" t="s">
        <v>201</v>
      </c>
      <c r="AW219" s="14" t="s">
        <v>31</v>
      </c>
      <c r="AX219" s="14" t="s">
        <v>82</v>
      </c>
      <c r="AY219" s="269" t="s">
        <v>193</v>
      </c>
    </row>
    <row r="220" s="2" customFormat="1" ht="22.2" customHeight="1">
      <c r="A220" s="39"/>
      <c r="B220" s="40"/>
      <c r="C220" s="228" t="s">
        <v>384</v>
      </c>
      <c r="D220" s="228" t="s">
        <v>196</v>
      </c>
      <c r="E220" s="229" t="s">
        <v>1388</v>
      </c>
      <c r="F220" s="230" t="s">
        <v>1389</v>
      </c>
      <c r="G220" s="231" t="s">
        <v>260</v>
      </c>
      <c r="H220" s="232">
        <v>213</v>
      </c>
      <c r="I220" s="233"/>
      <c r="J220" s="234">
        <f>ROUND(I220*H220,2)</f>
        <v>0</v>
      </c>
      <c r="K220" s="230" t="s">
        <v>1</v>
      </c>
      <c r="L220" s="45"/>
      <c r="M220" s="235" t="s">
        <v>1</v>
      </c>
      <c r="N220" s="236" t="s">
        <v>40</v>
      </c>
      <c r="O220" s="92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301</v>
      </c>
      <c r="AT220" s="239" t="s">
        <v>196</v>
      </c>
      <c r="AU220" s="239" t="s">
        <v>84</v>
      </c>
      <c r="AY220" s="18" t="s">
        <v>193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82</v>
      </c>
      <c r="BK220" s="240">
        <f>ROUND(I220*H220,2)</f>
        <v>0</v>
      </c>
      <c r="BL220" s="18" t="s">
        <v>301</v>
      </c>
      <c r="BM220" s="239" t="s">
        <v>545</v>
      </c>
    </row>
    <row r="221" s="2" customFormat="1">
      <c r="A221" s="39"/>
      <c r="B221" s="40"/>
      <c r="C221" s="41"/>
      <c r="D221" s="241" t="s">
        <v>203</v>
      </c>
      <c r="E221" s="41"/>
      <c r="F221" s="242" t="s">
        <v>1389</v>
      </c>
      <c r="G221" s="41"/>
      <c r="H221" s="41"/>
      <c r="I221" s="243"/>
      <c r="J221" s="41"/>
      <c r="K221" s="41"/>
      <c r="L221" s="45"/>
      <c r="M221" s="244"/>
      <c r="N221" s="245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203</v>
      </c>
      <c r="AU221" s="18" t="s">
        <v>84</v>
      </c>
    </row>
    <row r="222" s="13" customFormat="1">
      <c r="A222" s="13"/>
      <c r="B222" s="248"/>
      <c r="C222" s="249"/>
      <c r="D222" s="241" t="s">
        <v>207</v>
      </c>
      <c r="E222" s="250" t="s">
        <v>1</v>
      </c>
      <c r="F222" s="251" t="s">
        <v>1390</v>
      </c>
      <c r="G222" s="249"/>
      <c r="H222" s="252">
        <v>198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207</v>
      </c>
      <c r="AU222" s="258" t="s">
        <v>84</v>
      </c>
      <c r="AV222" s="13" t="s">
        <v>84</v>
      </c>
      <c r="AW222" s="13" t="s">
        <v>31</v>
      </c>
      <c r="AX222" s="13" t="s">
        <v>75</v>
      </c>
      <c r="AY222" s="258" t="s">
        <v>193</v>
      </c>
    </row>
    <row r="223" s="13" customFormat="1">
      <c r="A223" s="13"/>
      <c r="B223" s="248"/>
      <c r="C223" s="249"/>
      <c r="D223" s="241" t="s">
        <v>207</v>
      </c>
      <c r="E223" s="250" t="s">
        <v>1</v>
      </c>
      <c r="F223" s="251" t="s">
        <v>1391</v>
      </c>
      <c r="G223" s="249"/>
      <c r="H223" s="252">
        <v>15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8" t="s">
        <v>207</v>
      </c>
      <c r="AU223" s="258" t="s">
        <v>84</v>
      </c>
      <c r="AV223" s="13" t="s">
        <v>84</v>
      </c>
      <c r="AW223" s="13" t="s">
        <v>31</v>
      </c>
      <c r="AX223" s="13" t="s">
        <v>75</v>
      </c>
      <c r="AY223" s="258" t="s">
        <v>193</v>
      </c>
    </row>
    <row r="224" s="14" customFormat="1">
      <c r="A224" s="14"/>
      <c r="B224" s="259"/>
      <c r="C224" s="260"/>
      <c r="D224" s="241" t="s">
        <v>207</v>
      </c>
      <c r="E224" s="261" t="s">
        <v>1</v>
      </c>
      <c r="F224" s="262" t="s">
        <v>216</v>
      </c>
      <c r="G224" s="260"/>
      <c r="H224" s="263">
        <v>213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207</v>
      </c>
      <c r="AU224" s="269" t="s">
        <v>84</v>
      </c>
      <c r="AV224" s="14" t="s">
        <v>201</v>
      </c>
      <c r="AW224" s="14" t="s">
        <v>31</v>
      </c>
      <c r="AX224" s="14" t="s">
        <v>82</v>
      </c>
      <c r="AY224" s="269" t="s">
        <v>193</v>
      </c>
    </row>
    <row r="225" s="2" customFormat="1" ht="14.4" customHeight="1">
      <c r="A225" s="39"/>
      <c r="B225" s="40"/>
      <c r="C225" s="228" t="s">
        <v>396</v>
      </c>
      <c r="D225" s="228" t="s">
        <v>196</v>
      </c>
      <c r="E225" s="229" t="s">
        <v>1392</v>
      </c>
      <c r="F225" s="230" t="s">
        <v>1393</v>
      </c>
      <c r="G225" s="231" t="s">
        <v>260</v>
      </c>
      <c r="H225" s="232">
        <v>15</v>
      </c>
      <c r="I225" s="233"/>
      <c r="J225" s="234">
        <f>ROUND(I225*H225,2)</f>
        <v>0</v>
      </c>
      <c r="K225" s="230" t="s">
        <v>1</v>
      </c>
      <c r="L225" s="45"/>
      <c r="M225" s="235" t="s">
        <v>1</v>
      </c>
      <c r="N225" s="236" t="s">
        <v>40</v>
      </c>
      <c r="O225" s="92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9" t="s">
        <v>301</v>
      </c>
      <c r="AT225" s="239" t="s">
        <v>196</v>
      </c>
      <c r="AU225" s="239" t="s">
        <v>84</v>
      </c>
      <c r="AY225" s="18" t="s">
        <v>193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8" t="s">
        <v>82</v>
      </c>
      <c r="BK225" s="240">
        <f>ROUND(I225*H225,2)</f>
        <v>0</v>
      </c>
      <c r="BL225" s="18" t="s">
        <v>301</v>
      </c>
      <c r="BM225" s="239" t="s">
        <v>555</v>
      </c>
    </row>
    <row r="226" s="2" customFormat="1">
      <c r="A226" s="39"/>
      <c r="B226" s="40"/>
      <c r="C226" s="41"/>
      <c r="D226" s="241" t="s">
        <v>203</v>
      </c>
      <c r="E226" s="41"/>
      <c r="F226" s="242" t="s">
        <v>1393</v>
      </c>
      <c r="G226" s="41"/>
      <c r="H226" s="41"/>
      <c r="I226" s="243"/>
      <c r="J226" s="41"/>
      <c r="K226" s="41"/>
      <c r="L226" s="45"/>
      <c r="M226" s="244"/>
      <c r="N226" s="245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203</v>
      </c>
      <c r="AU226" s="18" t="s">
        <v>84</v>
      </c>
    </row>
    <row r="227" s="13" customFormat="1">
      <c r="A227" s="13"/>
      <c r="B227" s="248"/>
      <c r="C227" s="249"/>
      <c r="D227" s="241" t="s">
        <v>207</v>
      </c>
      <c r="E227" s="250" t="s">
        <v>1</v>
      </c>
      <c r="F227" s="251" t="s">
        <v>1391</v>
      </c>
      <c r="G227" s="249"/>
      <c r="H227" s="252">
        <v>15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8" t="s">
        <v>207</v>
      </c>
      <c r="AU227" s="258" t="s">
        <v>84</v>
      </c>
      <c r="AV227" s="13" t="s">
        <v>84</v>
      </c>
      <c r="AW227" s="13" t="s">
        <v>31</v>
      </c>
      <c r="AX227" s="13" t="s">
        <v>75</v>
      </c>
      <c r="AY227" s="258" t="s">
        <v>193</v>
      </c>
    </row>
    <row r="228" s="14" customFormat="1">
      <c r="A228" s="14"/>
      <c r="B228" s="259"/>
      <c r="C228" s="260"/>
      <c r="D228" s="241" t="s">
        <v>207</v>
      </c>
      <c r="E228" s="261" t="s">
        <v>1</v>
      </c>
      <c r="F228" s="262" t="s">
        <v>216</v>
      </c>
      <c r="G228" s="260"/>
      <c r="H228" s="263">
        <v>15</v>
      </c>
      <c r="I228" s="264"/>
      <c r="J228" s="260"/>
      <c r="K228" s="260"/>
      <c r="L228" s="265"/>
      <c r="M228" s="266"/>
      <c r="N228" s="267"/>
      <c r="O228" s="267"/>
      <c r="P228" s="267"/>
      <c r="Q228" s="267"/>
      <c r="R228" s="267"/>
      <c r="S228" s="267"/>
      <c r="T228" s="26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9" t="s">
        <v>207</v>
      </c>
      <c r="AU228" s="269" t="s">
        <v>84</v>
      </c>
      <c r="AV228" s="14" t="s">
        <v>201</v>
      </c>
      <c r="AW228" s="14" t="s">
        <v>31</v>
      </c>
      <c r="AX228" s="14" t="s">
        <v>82</v>
      </c>
      <c r="AY228" s="269" t="s">
        <v>193</v>
      </c>
    </row>
    <row r="229" s="2" customFormat="1" ht="22.2" customHeight="1">
      <c r="A229" s="39"/>
      <c r="B229" s="40"/>
      <c r="C229" s="228" t="s">
        <v>404</v>
      </c>
      <c r="D229" s="228" t="s">
        <v>196</v>
      </c>
      <c r="E229" s="229" t="s">
        <v>1394</v>
      </c>
      <c r="F229" s="230" t="s">
        <v>1395</v>
      </c>
      <c r="G229" s="231" t="s">
        <v>260</v>
      </c>
      <c r="H229" s="232">
        <v>224</v>
      </c>
      <c r="I229" s="233"/>
      <c r="J229" s="234">
        <f>ROUND(I229*H229,2)</f>
        <v>0</v>
      </c>
      <c r="K229" s="230" t="s">
        <v>1</v>
      </c>
      <c r="L229" s="45"/>
      <c r="M229" s="235" t="s">
        <v>1</v>
      </c>
      <c r="N229" s="236" t="s">
        <v>40</v>
      </c>
      <c r="O229" s="92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9" t="s">
        <v>301</v>
      </c>
      <c r="AT229" s="239" t="s">
        <v>196</v>
      </c>
      <c r="AU229" s="239" t="s">
        <v>84</v>
      </c>
      <c r="AY229" s="18" t="s">
        <v>193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8" t="s">
        <v>82</v>
      </c>
      <c r="BK229" s="240">
        <f>ROUND(I229*H229,2)</f>
        <v>0</v>
      </c>
      <c r="BL229" s="18" t="s">
        <v>301</v>
      </c>
      <c r="BM229" s="239" t="s">
        <v>568</v>
      </c>
    </row>
    <row r="230" s="2" customFormat="1">
      <c r="A230" s="39"/>
      <c r="B230" s="40"/>
      <c r="C230" s="41"/>
      <c r="D230" s="241" t="s">
        <v>203</v>
      </c>
      <c r="E230" s="41"/>
      <c r="F230" s="242" t="s">
        <v>1395</v>
      </c>
      <c r="G230" s="41"/>
      <c r="H230" s="41"/>
      <c r="I230" s="243"/>
      <c r="J230" s="41"/>
      <c r="K230" s="41"/>
      <c r="L230" s="45"/>
      <c r="M230" s="244"/>
      <c r="N230" s="245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203</v>
      </c>
      <c r="AU230" s="18" t="s">
        <v>84</v>
      </c>
    </row>
    <row r="231" s="13" customFormat="1">
      <c r="A231" s="13"/>
      <c r="B231" s="248"/>
      <c r="C231" s="249"/>
      <c r="D231" s="241" t="s">
        <v>207</v>
      </c>
      <c r="E231" s="250" t="s">
        <v>1</v>
      </c>
      <c r="F231" s="251" t="s">
        <v>1396</v>
      </c>
      <c r="G231" s="249"/>
      <c r="H231" s="252">
        <v>150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207</v>
      </c>
      <c r="AU231" s="258" t="s">
        <v>84</v>
      </c>
      <c r="AV231" s="13" t="s">
        <v>84</v>
      </c>
      <c r="AW231" s="13" t="s">
        <v>31</v>
      </c>
      <c r="AX231" s="13" t="s">
        <v>75</v>
      </c>
      <c r="AY231" s="258" t="s">
        <v>193</v>
      </c>
    </row>
    <row r="232" s="13" customFormat="1">
      <c r="A232" s="13"/>
      <c r="B232" s="248"/>
      <c r="C232" s="249"/>
      <c r="D232" s="241" t="s">
        <v>207</v>
      </c>
      <c r="E232" s="250" t="s">
        <v>1</v>
      </c>
      <c r="F232" s="251" t="s">
        <v>1397</v>
      </c>
      <c r="G232" s="249"/>
      <c r="H232" s="252">
        <v>74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8" t="s">
        <v>207</v>
      </c>
      <c r="AU232" s="258" t="s">
        <v>84</v>
      </c>
      <c r="AV232" s="13" t="s">
        <v>84</v>
      </c>
      <c r="AW232" s="13" t="s">
        <v>31</v>
      </c>
      <c r="AX232" s="13" t="s">
        <v>75</v>
      </c>
      <c r="AY232" s="258" t="s">
        <v>193</v>
      </c>
    </row>
    <row r="233" s="14" customFormat="1">
      <c r="A233" s="14"/>
      <c r="B233" s="259"/>
      <c r="C233" s="260"/>
      <c r="D233" s="241" t="s">
        <v>207</v>
      </c>
      <c r="E233" s="261" t="s">
        <v>1</v>
      </c>
      <c r="F233" s="262" t="s">
        <v>216</v>
      </c>
      <c r="G233" s="260"/>
      <c r="H233" s="263">
        <v>224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9" t="s">
        <v>207</v>
      </c>
      <c r="AU233" s="269" t="s">
        <v>84</v>
      </c>
      <c r="AV233" s="14" t="s">
        <v>201</v>
      </c>
      <c r="AW233" s="14" t="s">
        <v>31</v>
      </c>
      <c r="AX233" s="14" t="s">
        <v>82</v>
      </c>
      <c r="AY233" s="269" t="s">
        <v>193</v>
      </c>
    </row>
    <row r="234" s="2" customFormat="1" ht="14.4" customHeight="1">
      <c r="A234" s="39"/>
      <c r="B234" s="40"/>
      <c r="C234" s="228" t="s">
        <v>411</v>
      </c>
      <c r="D234" s="228" t="s">
        <v>196</v>
      </c>
      <c r="E234" s="229" t="s">
        <v>1398</v>
      </c>
      <c r="F234" s="230" t="s">
        <v>1399</v>
      </c>
      <c r="G234" s="231" t="s">
        <v>260</v>
      </c>
      <c r="H234" s="232">
        <v>74</v>
      </c>
      <c r="I234" s="233"/>
      <c r="J234" s="234">
        <f>ROUND(I234*H234,2)</f>
        <v>0</v>
      </c>
      <c r="K234" s="230" t="s">
        <v>1</v>
      </c>
      <c r="L234" s="45"/>
      <c r="M234" s="235" t="s">
        <v>1</v>
      </c>
      <c r="N234" s="236" t="s">
        <v>40</v>
      </c>
      <c r="O234" s="92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9" t="s">
        <v>301</v>
      </c>
      <c r="AT234" s="239" t="s">
        <v>196</v>
      </c>
      <c r="AU234" s="239" t="s">
        <v>84</v>
      </c>
      <c r="AY234" s="18" t="s">
        <v>193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8" t="s">
        <v>82</v>
      </c>
      <c r="BK234" s="240">
        <f>ROUND(I234*H234,2)</f>
        <v>0</v>
      </c>
      <c r="BL234" s="18" t="s">
        <v>301</v>
      </c>
      <c r="BM234" s="239" t="s">
        <v>580</v>
      </c>
    </row>
    <row r="235" s="2" customFormat="1">
      <c r="A235" s="39"/>
      <c r="B235" s="40"/>
      <c r="C235" s="41"/>
      <c r="D235" s="241" t="s">
        <v>203</v>
      </c>
      <c r="E235" s="41"/>
      <c r="F235" s="242" t="s">
        <v>1399</v>
      </c>
      <c r="G235" s="41"/>
      <c r="H235" s="41"/>
      <c r="I235" s="243"/>
      <c r="J235" s="41"/>
      <c r="K235" s="41"/>
      <c r="L235" s="45"/>
      <c r="M235" s="244"/>
      <c r="N235" s="245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203</v>
      </c>
      <c r="AU235" s="18" t="s">
        <v>84</v>
      </c>
    </row>
    <row r="236" s="13" customFormat="1">
      <c r="A236" s="13"/>
      <c r="B236" s="248"/>
      <c r="C236" s="249"/>
      <c r="D236" s="241" t="s">
        <v>207</v>
      </c>
      <c r="E236" s="250" t="s">
        <v>1</v>
      </c>
      <c r="F236" s="251" t="s">
        <v>1400</v>
      </c>
      <c r="G236" s="249"/>
      <c r="H236" s="252">
        <v>74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207</v>
      </c>
      <c r="AU236" s="258" t="s">
        <v>84</v>
      </c>
      <c r="AV236" s="13" t="s">
        <v>84</v>
      </c>
      <c r="AW236" s="13" t="s">
        <v>31</v>
      </c>
      <c r="AX236" s="13" t="s">
        <v>75</v>
      </c>
      <c r="AY236" s="258" t="s">
        <v>193</v>
      </c>
    </row>
    <row r="237" s="14" customFormat="1">
      <c r="A237" s="14"/>
      <c r="B237" s="259"/>
      <c r="C237" s="260"/>
      <c r="D237" s="241" t="s">
        <v>207</v>
      </c>
      <c r="E237" s="261" t="s">
        <v>1</v>
      </c>
      <c r="F237" s="262" t="s">
        <v>216</v>
      </c>
      <c r="G237" s="260"/>
      <c r="H237" s="263">
        <v>74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9" t="s">
        <v>207</v>
      </c>
      <c r="AU237" s="269" t="s">
        <v>84</v>
      </c>
      <c r="AV237" s="14" t="s">
        <v>201</v>
      </c>
      <c r="AW237" s="14" t="s">
        <v>31</v>
      </c>
      <c r="AX237" s="14" t="s">
        <v>82</v>
      </c>
      <c r="AY237" s="269" t="s">
        <v>193</v>
      </c>
    </row>
    <row r="238" s="2" customFormat="1" ht="22.2" customHeight="1">
      <c r="A238" s="39"/>
      <c r="B238" s="40"/>
      <c r="C238" s="228" t="s">
        <v>417</v>
      </c>
      <c r="D238" s="228" t="s">
        <v>196</v>
      </c>
      <c r="E238" s="229" t="s">
        <v>1401</v>
      </c>
      <c r="F238" s="230" t="s">
        <v>1402</v>
      </c>
      <c r="G238" s="231" t="s">
        <v>260</v>
      </c>
      <c r="H238" s="232">
        <v>20</v>
      </c>
      <c r="I238" s="233"/>
      <c r="J238" s="234">
        <f>ROUND(I238*H238,2)</f>
        <v>0</v>
      </c>
      <c r="K238" s="230" t="s">
        <v>1</v>
      </c>
      <c r="L238" s="45"/>
      <c r="M238" s="235" t="s">
        <v>1</v>
      </c>
      <c r="N238" s="236" t="s">
        <v>40</v>
      </c>
      <c r="O238" s="92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9" t="s">
        <v>301</v>
      </c>
      <c r="AT238" s="239" t="s">
        <v>196</v>
      </c>
      <c r="AU238" s="239" t="s">
        <v>84</v>
      </c>
      <c r="AY238" s="18" t="s">
        <v>193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8" t="s">
        <v>82</v>
      </c>
      <c r="BK238" s="240">
        <f>ROUND(I238*H238,2)</f>
        <v>0</v>
      </c>
      <c r="BL238" s="18" t="s">
        <v>301</v>
      </c>
      <c r="BM238" s="239" t="s">
        <v>608</v>
      </c>
    </row>
    <row r="239" s="2" customFormat="1">
      <c r="A239" s="39"/>
      <c r="B239" s="40"/>
      <c r="C239" s="41"/>
      <c r="D239" s="241" t="s">
        <v>203</v>
      </c>
      <c r="E239" s="41"/>
      <c r="F239" s="242" t="s">
        <v>1402</v>
      </c>
      <c r="G239" s="41"/>
      <c r="H239" s="41"/>
      <c r="I239" s="243"/>
      <c r="J239" s="41"/>
      <c r="K239" s="41"/>
      <c r="L239" s="45"/>
      <c r="M239" s="244"/>
      <c r="N239" s="245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203</v>
      </c>
      <c r="AU239" s="18" t="s">
        <v>84</v>
      </c>
    </row>
    <row r="240" s="13" customFormat="1">
      <c r="A240" s="13"/>
      <c r="B240" s="248"/>
      <c r="C240" s="249"/>
      <c r="D240" s="241" t="s">
        <v>207</v>
      </c>
      <c r="E240" s="250" t="s">
        <v>1</v>
      </c>
      <c r="F240" s="251" t="s">
        <v>1403</v>
      </c>
      <c r="G240" s="249"/>
      <c r="H240" s="252">
        <v>14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207</v>
      </c>
      <c r="AU240" s="258" t="s">
        <v>84</v>
      </c>
      <c r="AV240" s="13" t="s">
        <v>84</v>
      </c>
      <c r="AW240" s="13" t="s">
        <v>31</v>
      </c>
      <c r="AX240" s="13" t="s">
        <v>75</v>
      </c>
      <c r="AY240" s="258" t="s">
        <v>193</v>
      </c>
    </row>
    <row r="241" s="13" customFormat="1">
      <c r="A241" s="13"/>
      <c r="B241" s="248"/>
      <c r="C241" s="249"/>
      <c r="D241" s="241" t="s">
        <v>207</v>
      </c>
      <c r="E241" s="250" t="s">
        <v>1</v>
      </c>
      <c r="F241" s="251" t="s">
        <v>1404</v>
      </c>
      <c r="G241" s="249"/>
      <c r="H241" s="252">
        <v>6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8" t="s">
        <v>207</v>
      </c>
      <c r="AU241" s="258" t="s">
        <v>84</v>
      </c>
      <c r="AV241" s="13" t="s">
        <v>84</v>
      </c>
      <c r="AW241" s="13" t="s">
        <v>31</v>
      </c>
      <c r="AX241" s="13" t="s">
        <v>75</v>
      </c>
      <c r="AY241" s="258" t="s">
        <v>193</v>
      </c>
    </row>
    <row r="242" s="14" customFormat="1">
      <c r="A242" s="14"/>
      <c r="B242" s="259"/>
      <c r="C242" s="260"/>
      <c r="D242" s="241" t="s">
        <v>207</v>
      </c>
      <c r="E242" s="261" t="s">
        <v>1</v>
      </c>
      <c r="F242" s="262" t="s">
        <v>216</v>
      </c>
      <c r="G242" s="260"/>
      <c r="H242" s="263">
        <v>20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9" t="s">
        <v>207</v>
      </c>
      <c r="AU242" s="269" t="s">
        <v>84</v>
      </c>
      <c r="AV242" s="14" t="s">
        <v>201</v>
      </c>
      <c r="AW242" s="14" t="s">
        <v>31</v>
      </c>
      <c r="AX242" s="14" t="s">
        <v>82</v>
      </c>
      <c r="AY242" s="269" t="s">
        <v>193</v>
      </c>
    </row>
    <row r="243" s="2" customFormat="1" ht="14.4" customHeight="1">
      <c r="A243" s="39"/>
      <c r="B243" s="40"/>
      <c r="C243" s="228" t="s">
        <v>424</v>
      </c>
      <c r="D243" s="228" t="s">
        <v>196</v>
      </c>
      <c r="E243" s="229" t="s">
        <v>1405</v>
      </c>
      <c r="F243" s="230" t="s">
        <v>1406</v>
      </c>
      <c r="G243" s="231" t="s">
        <v>260</v>
      </c>
      <c r="H243" s="232">
        <v>6</v>
      </c>
      <c r="I243" s="233"/>
      <c r="J243" s="234">
        <f>ROUND(I243*H243,2)</f>
        <v>0</v>
      </c>
      <c r="K243" s="230" t="s">
        <v>1</v>
      </c>
      <c r="L243" s="45"/>
      <c r="M243" s="235" t="s">
        <v>1</v>
      </c>
      <c r="N243" s="236" t="s">
        <v>40</v>
      </c>
      <c r="O243" s="92"/>
      <c r="P243" s="237">
        <f>O243*H243</f>
        <v>0</v>
      </c>
      <c r="Q243" s="237">
        <v>0</v>
      </c>
      <c r="R243" s="237">
        <f>Q243*H243</f>
        <v>0</v>
      </c>
      <c r="S243" s="237">
        <v>0</v>
      </c>
      <c r="T243" s="23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9" t="s">
        <v>301</v>
      </c>
      <c r="AT243" s="239" t="s">
        <v>196</v>
      </c>
      <c r="AU243" s="239" t="s">
        <v>84</v>
      </c>
      <c r="AY243" s="18" t="s">
        <v>193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8" t="s">
        <v>82</v>
      </c>
      <c r="BK243" s="240">
        <f>ROUND(I243*H243,2)</f>
        <v>0</v>
      </c>
      <c r="BL243" s="18" t="s">
        <v>301</v>
      </c>
      <c r="BM243" s="239" t="s">
        <v>624</v>
      </c>
    </row>
    <row r="244" s="2" customFormat="1">
      <c r="A244" s="39"/>
      <c r="B244" s="40"/>
      <c r="C244" s="41"/>
      <c r="D244" s="241" t="s">
        <v>203</v>
      </c>
      <c r="E244" s="41"/>
      <c r="F244" s="242" t="s">
        <v>1406</v>
      </c>
      <c r="G244" s="41"/>
      <c r="H244" s="41"/>
      <c r="I244" s="243"/>
      <c r="J244" s="41"/>
      <c r="K244" s="41"/>
      <c r="L244" s="45"/>
      <c r="M244" s="244"/>
      <c r="N244" s="245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203</v>
      </c>
      <c r="AU244" s="18" t="s">
        <v>84</v>
      </c>
    </row>
    <row r="245" s="13" customFormat="1">
      <c r="A245" s="13"/>
      <c r="B245" s="248"/>
      <c r="C245" s="249"/>
      <c r="D245" s="241" t="s">
        <v>207</v>
      </c>
      <c r="E245" s="250" t="s">
        <v>1</v>
      </c>
      <c r="F245" s="251" t="s">
        <v>1407</v>
      </c>
      <c r="G245" s="249"/>
      <c r="H245" s="252">
        <v>6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207</v>
      </c>
      <c r="AU245" s="258" t="s">
        <v>84</v>
      </c>
      <c r="AV245" s="13" t="s">
        <v>84</v>
      </c>
      <c r="AW245" s="13" t="s">
        <v>31</v>
      </c>
      <c r="AX245" s="13" t="s">
        <v>75</v>
      </c>
      <c r="AY245" s="258" t="s">
        <v>193</v>
      </c>
    </row>
    <row r="246" s="14" customFormat="1">
      <c r="A246" s="14"/>
      <c r="B246" s="259"/>
      <c r="C246" s="260"/>
      <c r="D246" s="241" t="s">
        <v>207</v>
      </c>
      <c r="E246" s="261" t="s">
        <v>1</v>
      </c>
      <c r="F246" s="262" t="s">
        <v>216</v>
      </c>
      <c r="G246" s="260"/>
      <c r="H246" s="263">
        <v>6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9" t="s">
        <v>207</v>
      </c>
      <c r="AU246" s="269" t="s">
        <v>84</v>
      </c>
      <c r="AV246" s="14" t="s">
        <v>201</v>
      </c>
      <c r="AW246" s="14" t="s">
        <v>31</v>
      </c>
      <c r="AX246" s="14" t="s">
        <v>82</v>
      </c>
      <c r="AY246" s="269" t="s">
        <v>193</v>
      </c>
    </row>
    <row r="247" s="2" customFormat="1" ht="22.2" customHeight="1">
      <c r="A247" s="39"/>
      <c r="B247" s="40"/>
      <c r="C247" s="228" t="s">
        <v>432</v>
      </c>
      <c r="D247" s="228" t="s">
        <v>196</v>
      </c>
      <c r="E247" s="229" t="s">
        <v>1408</v>
      </c>
      <c r="F247" s="230" t="s">
        <v>1409</v>
      </c>
      <c r="G247" s="231" t="s">
        <v>260</v>
      </c>
      <c r="H247" s="232">
        <v>122</v>
      </c>
      <c r="I247" s="233"/>
      <c r="J247" s="234">
        <f>ROUND(I247*H247,2)</f>
        <v>0</v>
      </c>
      <c r="K247" s="230" t="s">
        <v>1</v>
      </c>
      <c r="L247" s="45"/>
      <c r="M247" s="235" t="s">
        <v>1</v>
      </c>
      <c r="N247" s="236" t="s">
        <v>40</v>
      </c>
      <c r="O247" s="92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9" t="s">
        <v>301</v>
      </c>
      <c r="AT247" s="239" t="s">
        <v>196</v>
      </c>
      <c r="AU247" s="239" t="s">
        <v>84</v>
      </c>
      <c r="AY247" s="18" t="s">
        <v>193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8" t="s">
        <v>82</v>
      </c>
      <c r="BK247" s="240">
        <f>ROUND(I247*H247,2)</f>
        <v>0</v>
      </c>
      <c r="BL247" s="18" t="s">
        <v>301</v>
      </c>
      <c r="BM247" s="239" t="s">
        <v>638</v>
      </c>
    </row>
    <row r="248" s="2" customFormat="1">
      <c r="A248" s="39"/>
      <c r="B248" s="40"/>
      <c r="C248" s="41"/>
      <c r="D248" s="241" t="s">
        <v>203</v>
      </c>
      <c r="E248" s="41"/>
      <c r="F248" s="242" t="s">
        <v>1409</v>
      </c>
      <c r="G248" s="41"/>
      <c r="H248" s="41"/>
      <c r="I248" s="243"/>
      <c r="J248" s="41"/>
      <c r="K248" s="41"/>
      <c r="L248" s="45"/>
      <c r="M248" s="244"/>
      <c r="N248" s="245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203</v>
      </c>
      <c r="AU248" s="18" t="s">
        <v>84</v>
      </c>
    </row>
    <row r="249" s="13" customFormat="1">
      <c r="A249" s="13"/>
      <c r="B249" s="248"/>
      <c r="C249" s="249"/>
      <c r="D249" s="241" t="s">
        <v>207</v>
      </c>
      <c r="E249" s="250" t="s">
        <v>1</v>
      </c>
      <c r="F249" s="251" t="s">
        <v>1410</v>
      </c>
      <c r="G249" s="249"/>
      <c r="H249" s="252">
        <v>122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207</v>
      </c>
      <c r="AU249" s="258" t="s">
        <v>84</v>
      </c>
      <c r="AV249" s="13" t="s">
        <v>84</v>
      </c>
      <c r="AW249" s="13" t="s">
        <v>31</v>
      </c>
      <c r="AX249" s="13" t="s">
        <v>75</v>
      </c>
      <c r="AY249" s="258" t="s">
        <v>193</v>
      </c>
    </row>
    <row r="250" s="14" customFormat="1">
      <c r="A250" s="14"/>
      <c r="B250" s="259"/>
      <c r="C250" s="260"/>
      <c r="D250" s="241" t="s">
        <v>207</v>
      </c>
      <c r="E250" s="261" t="s">
        <v>1</v>
      </c>
      <c r="F250" s="262" t="s">
        <v>216</v>
      </c>
      <c r="G250" s="260"/>
      <c r="H250" s="263">
        <v>122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9" t="s">
        <v>207</v>
      </c>
      <c r="AU250" s="269" t="s">
        <v>84</v>
      </c>
      <c r="AV250" s="14" t="s">
        <v>201</v>
      </c>
      <c r="AW250" s="14" t="s">
        <v>31</v>
      </c>
      <c r="AX250" s="14" t="s">
        <v>82</v>
      </c>
      <c r="AY250" s="269" t="s">
        <v>193</v>
      </c>
    </row>
    <row r="251" s="2" customFormat="1" ht="14.4" customHeight="1">
      <c r="A251" s="39"/>
      <c r="B251" s="40"/>
      <c r="C251" s="228" t="s">
        <v>442</v>
      </c>
      <c r="D251" s="228" t="s">
        <v>196</v>
      </c>
      <c r="E251" s="229" t="s">
        <v>1411</v>
      </c>
      <c r="F251" s="230" t="s">
        <v>1412</v>
      </c>
      <c r="G251" s="231" t="s">
        <v>260</v>
      </c>
      <c r="H251" s="232">
        <v>122</v>
      </c>
      <c r="I251" s="233"/>
      <c r="J251" s="234">
        <f>ROUND(I251*H251,2)</f>
        <v>0</v>
      </c>
      <c r="K251" s="230" t="s">
        <v>1</v>
      </c>
      <c r="L251" s="45"/>
      <c r="M251" s="235" t="s">
        <v>1</v>
      </c>
      <c r="N251" s="236" t="s">
        <v>40</v>
      </c>
      <c r="O251" s="92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9" t="s">
        <v>301</v>
      </c>
      <c r="AT251" s="239" t="s">
        <v>196</v>
      </c>
      <c r="AU251" s="239" t="s">
        <v>84</v>
      </c>
      <c r="AY251" s="18" t="s">
        <v>193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8" t="s">
        <v>82</v>
      </c>
      <c r="BK251" s="240">
        <f>ROUND(I251*H251,2)</f>
        <v>0</v>
      </c>
      <c r="BL251" s="18" t="s">
        <v>301</v>
      </c>
      <c r="BM251" s="239" t="s">
        <v>656</v>
      </c>
    </row>
    <row r="252" s="2" customFormat="1">
      <c r="A252" s="39"/>
      <c r="B252" s="40"/>
      <c r="C252" s="41"/>
      <c r="D252" s="241" t="s">
        <v>203</v>
      </c>
      <c r="E252" s="41"/>
      <c r="F252" s="242" t="s">
        <v>1412</v>
      </c>
      <c r="G252" s="41"/>
      <c r="H252" s="41"/>
      <c r="I252" s="243"/>
      <c r="J252" s="41"/>
      <c r="K252" s="41"/>
      <c r="L252" s="45"/>
      <c r="M252" s="244"/>
      <c r="N252" s="245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203</v>
      </c>
      <c r="AU252" s="18" t="s">
        <v>84</v>
      </c>
    </row>
    <row r="253" s="13" customFormat="1">
      <c r="A253" s="13"/>
      <c r="B253" s="248"/>
      <c r="C253" s="249"/>
      <c r="D253" s="241" t="s">
        <v>207</v>
      </c>
      <c r="E253" s="250" t="s">
        <v>1</v>
      </c>
      <c r="F253" s="251" t="s">
        <v>1413</v>
      </c>
      <c r="G253" s="249"/>
      <c r="H253" s="252">
        <v>122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8" t="s">
        <v>207</v>
      </c>
      <c r="AU253" s="258" t="s">
        <v>84</v>
      </c>
      <c r="AV253" s="13" t="s">
        <v>84</v>
      </c>
      <c r="AW253" s="13" t="s">
        <v>31</v>
      </c>
      <c r="AX253" s="13" t="s">
        <v>75</v>
      </c>
      <c r="AY253" s="258" t="s">
        <v>193</v>
      </c>
    </row>
    <row r="254" s="14" customFormat="1">
      <c r="A254" s="14"/>
      <c r="B254" s="259"/>
      <c r="C254" s="260"/>
      <c r="D254" s="241" t="s">
        <v>207</v>
      </c>
      <c r="E254" s="261" t="s">
        <v>1</v>
      </c>
      <c r="F254" s="262" t="s">
        <v>216</v>
      </c>
      <c r="G254" s="260"/>
      <c r="H254" s="263">
        <v>122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9" t="s">
        <v>207</v>
      </c>
      <c r="AU254" s="269" t="s">
        <v>84</v>
      </c>
      <c r="AV254" s="14" t="s">
        <v>201</v>
      </c>
      <c r="AW254" s="14" t="s">
        <v>31</v>
      </c>
      <c r="AX254" s="14" t="s">
        <v>82</v>
      </c>
      <c r="AY254" s="269" t="s">
        <v>193</v>
      </c>
    </row>
    <row r="255" s="2" customFormat="1" ht="22.2" customHeight="1">
      <c r="A255" s="39"/>
      <c r="B255" s="40"/>
      <c r="C255" s="228" t="s">
        <v>448</v>
      </c>
      <c r="D255" s="228" t="s">
        <v>196</v>
      </c>
      <c r="E255" s="229" t="s">
        <v>1414</v>
      </c>
      <c r="F255" s="230" t="s">
        <v>1415</v>
      </c>
      <c r="G255" s="231" t="s">
        <v>260</v>
      </c>
      <c r="H255" s="232">
        <v>26</v>
      </c>
      <c r="I255" s="233"/>
      <c r="J255" s="234">
        <f>ROUND(I255*H255,2)</f>
        <v>0</v>
      </c>
      <c r="K255" s="230" t="s">
        <v>1</v>
      </c>
      <c r="L255" s="45"/>
      <c r="M255" s="235" t="s">
        <v>1</v>
      </c>
      <c r="N255" s="236" t="s">
        <v>40</v>
      </c>
      <c r="O255" s="92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9" t="s">
        <v>301</v>
      </c>
      <c r="AT255" s="239" t="s">
        <v>196</v>
      </c>
      <c r="AU255" s="239" t="s">
        <v>84</v>
      </c>
      <c r="AY255" s="18" t="s">
        <v>193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8" t="s">
        <v>82</v>
      </c>
      <c r="BK255" s="240">
        <f>ROUND(I255*H255,2)</f>
        <v>0</v>
      </c>
      <c r="BL255" s="18" t="s">
        <v>301</v>
      </c>
      <c r="BM255" s="239" t="s">
        <v>670</v>
      </c>
    </row>
    <row r="256" s="2" customFormat="1">
      <c r="A256" s="39"/>
      <c r="B256" s="40"/>
      <c r="C256" s="41"/>
      <c r="D256" s="241" t="s">
        <v>203</v>
      </c>
      <c r="E256" s="41"/>
      <c r="F256" s="242" t="s">
        <v>1415</v>
      </c>
      <c r="G256" s="41"/>
      <c r="H256" s="41"/>
      <c r="I256" s="243"/>
      <c r="J256" s="41"/>
      <c r="K256" s="41"/>
      <c r="L256" s="45"/>
      <c r="M256" s="244"/>
      <c r="N256" s="245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203</v>
      </c>
      <c r="AU256" s="18" t="s">
        <v>84</v>
      </c>
    </row>
    <row r="257" s="13" customFormat="1">
      <c r="A257" s="13"/>
      <c r="B257" s="248"/>
      <c r="C257" s="249"/>
      <c r="D257" s="241" t="s">
        <v>207</v>
      </c>
      <c r="E257" s="250" t="s">
        <v>1</v>
      </c>
      <c r="F257" s="251" t="s">
        <v>1416</v>
      </c>
      <c r="G257" s="249"/>
      <c r="H257" s="252">
        <v>26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207</v>
      </c>
      <c r="AU257" s="258" t="s">
        <v>84</v>
      </c>
      <c r="AV257" s="13" t="s">
        <v>84</v>
      </c>
      <c r="AW257" s="13" t="s">
        <v>31</v>
      </c>
      <c r="AX257" s="13" t="s">
        <v>75</v>
      </c>
      <c r="AY257" s="258" t="s">
        <v>193</v>
      </c>
    </row>
    <row r="258" s="14" customFormat="1">
      <c r="A258" s="14"/>
      <c r="B258" s="259"/>
      <c r="C258" s="260"/>
      <c r="D258" s="241" t="s">
        <v>207</v>
      </c>
      <c r="E258" s="261" t="s">
        <v>1</v>
      </c>
      <c r="F258" s="262" t="s">
        <v>216</v>
      </c>
      <c r="G258" s="260"/>
      <c r="H258" s="263">
        <v>26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9" t="s">
        <v>207</v>
      </c>
      <c r="AU258" s="269" t="s">
        <v>84</v>
      </c>
      <c r="AV258" s="14" t="s">
        <v>201</v>
      </c>
      <c r="AW258" s="14" t="s">
        <v>31</v>
      </c>
      <c r="AX258" s="14" t="s">
        <v>82</v>
      </c>
      <c r="AY258" s="269" t="s">
        <v>193</v>
      </c>
    </row>
    <row r="259" s="2" customFormat="1" ht="14.4" customHeight="1">
      <c r="A259" s="39"/>
      <c r="B259" s="40"/>
      <c r="C259" s="228" t="s">
        <v>454</v>
      </c>
      <c r="D259" s="228" t="s">
        <v>196</v>
      </c>
      <c r="E259" s="229" t="s">
        <v>1417</v>
      </c>
      <c r="F259" s="230" t="s">
        <v>1418</v>
      </c>
      <c r="G259" s="231" t="s">
        <v>260</v>
      </c>
      <c r="H259" s="232">
        <v>26</v>
      </c>
      <c r="I259" s="233"/>
      <c r="J259" s="234">
        <f>ROUND(I259*H259,2)</f>
        <v>0</v>
      </c>
      <c r="K259" s="230" t="s">
        <v>1</v>
      </c>
      <c r="L259" s="45"/>
      <c r="M259" s="235" t="s">
        <v>1</v>
      </c>
      <c r="N259" s="236" t="s">
        <v>40</v>
      </c>
      <c r="O259" s="92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9" t="s">
        <v>301</v>
      </c>
      <c r="AT259" s="239" t="s">
        <v>196</v>
      </c>
      <c r="AU259" s="239" t="s">
        <v>84</v>
      </c>
      <c r="AY259" s="18" t="s">
        <v>193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8" t="s">
        <v>82</v>
      </c>
      <c r="BK259" s="240">
        <f>ROUND(I259*H259,2)</f>
        <v>0</v>
      </c>
      <c r="BL259" s="18" t="s">
        <v>301</v>
      </c>
      <c r="BM259" s="239" t="s">
        <v>684</v>
      </c>
    </row>
    <row r="260" s="2" customFormat="1">
      <c r="A260" s="39"/>
      <c r="B260" s="40"/>
      <c r="C260" s="41"/>
      <c r="D260" s="241" t="s">
        <v>203</v>
      </c>
      <c r="E260" s="41"/>
      <c r="F260" s="242" t="s">
        <v>1418</v>
      </c>
      <c r="G260" s="41"/>
      <c r="H260" s="41"/>
      <c r="I260" s="243"/>
      <c r="J260" s="41"/>
      <c r="K260" s="41"/>
      <c r="L260" s="45"/>
      <c r="M260" s="244"/>
      <c r="N260" s="245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203</v>
      </c>
      <c r="AU260" s="18" t="s">
        <v>84</v>
      </c>
    </row>
    <row r="261" s="13" customFormat="1">
      <c r="A261" s="13"/>
      <c r="B261" s="248"/>
      <c r="C261" s="249"/>
      <c r="D261" s="241" t="s">
        <v>207</v>
      </c>
      <c r="E261" s="250" t="s">
        <v>1</v>
      </c>
      <c r="F261" s="251" t="s">
        <v>1419</v>
      </c>
      <c r="G261" s="249"/>
      <c r="H261" s="252">
        <v>26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207</v>
      </c>
      <c r="AU261" s="258" t="s">
        <v>84</v>
      </c>
      <c r="AV261" s="13" t="s">
        <v>84</v>
      </c>
      <c r="AW261" s="13" t="s">
        <v>31</v>
      </c>
      <c r="AX261" s="13" t="s">
        <v>75</v>
      </c>
      <c r="AY261" s="258" t="s">
        <v>193</v>
      </c>
    </row>
    <row r="262" s="14" customFormat="1">
      <c r="A262" s="14"/>
      <c r="B262" s="259"/>
      <c r="C262" s="260"/>
      <c r="D262" s="241" t="s">
        <v>207</v>
      </c>
      <c r="E262" s="261" t="s">
        <v>1</v>
      </c>
      <c r="F262" s="262" t="s">
        <v>216</v>
      </c>
      <c r="G262" s="260"/>
      <c r="H262" s="263">
        <v>26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9" t="s">
        <v>207</v>
      </c>
      <c r="AU262" s="269" t="s">
        <v>84</v>
      </c>
      <c r="AV262" s="14" t="s">
        <v>201</v>
      </c>
      <c r="AW262" s="14" t="s">
        <v>31</v>
      </c>
      <c r="AX262" s="14" t="s">
        <v>82</v>
      </c>
      <c r="AY262" s="269" t="s">
        <v>193</v>
      </c>
    </row>
    <row r="263" s="2" customFormat="1" ht="22.2" customHeight="1">
      <c r="A263" s="39"/>
      <c r="B263" s="40"/>
      <c r="C263" s="270" t="s">
        <v>461</v>
      </c>
      <c r="D263" s="270" t="s">
        <v>274</v>
      </c>
      <c r="E263" s="271" t="s">
        <v>1420</v>
      </c>
      <c r="F263" s="272" t="s">
        <v>1421</v>
      </c>
      <c r="G263" s="273" t="s">
        <v>1422</v>
      </c>
      <c r="H263" s="274">
        <v>125</v>
      </c>
      <c r="I263" s="275"/>
      <c r="J263" s="276">
        <f>ROUND(I263*H263,2)</f>
        <v>0</v>
      </c>
      <c r="K263" s="272" t="s">
        <v>1</v>
      </c>
      <c r="L263" s="277"/>
      <c r="M263" s="278" t="s">
        <v>1</v>
      </c>
      <c r="N263" s="279" t="s">
        <v>40</v>
      </c>
      <c r="O263" s="92"/>
      <c r="P263" s="237">
        <f>O263*H263</f>
        <v>0</v>
      </c>
      <c r="Q263" s="237">
        <v>0</v>
      </c>
      <c r="R263" s="237">
        <f>Q263*H263</f>
        <v>0</v>
      </c>
      <c r="S263" s="237">
        <v>0</v>
      </c>
      <c r="T263" s="23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9" t="s">
        <v>448</v>
      </c>
      <c r="AT263" s="239" t="s">
        <v>274</v>
      </c>
      <c r="AU263" s="239" t="s">
        <v>84</v>
      </c>
      <c r="AY263" s="18" t="s">
        <v>193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8" t="s">
        <v>82</v>
      </c>
      <c r="BK263" s="240">
        <f>ROUND(I263*H263,2)</f>
        <v>0</v>
      </c>
      <c r="BL263" s="18" t="s">
        <v>301</v>
      </c>
      <c r="BM263" s="239" t="s">
        <v>695</v>
      </c>
    </row>
    <row r="264" s="2" customFormat="1">
      <c r="A264" s="39"/>
      <c r="B264" s="40"/>
      <c r="C264" s="41"/>
      <c r="D264" s="241" t="s">
        <v>203</v>
      </c>
      <c r="E264" s="41"/>
      <c r="F264" s="242" t="s">
        <v>1421</v>
      </c>
      <c r="G264" s="41"/>
      <c r="H264" s="41"/>
      <c r="I264" s="243"/>
      <c r="J264" s="41"/>
      <c r="K264" s="41"/>
      <c r="L264" s="45"/>
      <c r="M264" s="244"/>
      <c r="N264" s="245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203</v>
      </c>
      <c r="AU264" s="18" t="s">
        <v>84</v>
      </c>
    </row>
    <row r="265" s="13" customFormat="1">
      <c r="A265" s="13"/>
      <c r="B265" s="248"/>
      <c r="C265" s="249"/>
      <c r="D265" s="241" t="s">
        <v>207</v>
      </c>
      <c r="E265" s="250" t="s">
        <v>1</v>
      </c>
      <c r="F265" s="251" t="s">
        <v>1423</v>
      </c>
      <c r="G265" s="249"/>
      <c r="H265" s="252">
        <v>125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207</v>
      </c>
      <c r="AU265" s="258" t="s">
        <v>84</v>
      </c>
      <c r="AV265" s="13" t="s">
        <v>84</v>
      </c>
      <c r="AW265" s="13" t="s">
        <v>31</v>
      </c>
      <c r="AX265" s="13" t="s">
        <v>75</v>
      </c>
      <c r="AY265" s="258" t="s">
        <v>193</v>
      </c>
    </row>
    <row r="266" s="14" customFormat="1">
      <c r="A266" s="14"/>
      <c r="B266" s="259"/>
      <c r="C266" s="260"/>
      <c r="D266" s="241" t="s">
        <v>207</v>
      </c>
      <c r="E266" s="261" t="s">
        <v>1</v>
      </c>
      <c r="F266" s="262" t="s">
        <v>216</v>
      </c>
      <c r="G266" s="260"/>
      <c r="H266" s="263">
        <v>125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9" t="s">
        <v>207</v>
      </c>
      <c r="AU266" s="269" t="s">
        <v>84</v>
      </c>
      <c r="AV266" s="14" t="s">
        <v>201</v>
      </c>
      <c r="AW266" s="14" t="s">
        <v>31</v>
      </c>
      <c r="AX266" s="14" t="s">
        <v>82</v>
      </c>
      <c r="AY266" s="269" t="s">
        <v>193</v>
      </c>
    </row>
    <row r="267" s="2" customFormat="1" ht="14.4" customHeight="1">
      <c r="A267" s="39"/>
      <c r="B267" s="40"/>
      <c r="C267" s="270" t="s">
        <v>466</v>
      </c>
      <c r="D267" s="270" t="s">
        <v>274</v>
      </c>
      <c r="E267" s="271" t="s">
        <v>1424</v>
      </c>
      <c r="F267" s="272" t="s">
        <v>1425</v>
      </c>
      <c r="G267" s="273" t="s">
        <v>268</v>
      </c>
      <c r="H267" s="274">
        <v>42</v>
      </c>
      <c r="I267" s="275"/>
      <c r="J267" s="276">
        <f>ROUND(I267*H267,2)</f>
        <v>0</v>
      </c>
      <c r="K267" s="272" t="s">
        <v>1</v>
      </c>
      <c r="L267" s="277"/>
      <c r="M267" s="278" t="s">
        <v>1</v>
      </c>
      <c r="N267" s="279" t="s">
        <v>40</v>
      </c>
      <c r="O267" s="92"/>
      <c r="P267" s="237">
        <f>O267*H267</f>
        <v>0</v>
      </c>
      <c r="Q267" s="237">
        <v>0</v>
      </c>
      <c r="R267" s="237">
        <f>Q267*H267</f>
        <v>0</v>
      </c>
      <c r="S267" s="237">
        <v>0</v>
      </c>
      <c r="T267" s="23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9" t="s">
        <v>448</v>
      </c>
      <c r="AT267" s="239" t="s">
        <v>274</v>
      </c>
      <c r="AU267" s="239" t="s">
        <v>84</v>
      </c>
      <c r="AY267" s="18" t="s">
        <v>193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8" t="s">
        <v>82</v>
      </c>
      <c r="BK267" s="240">
        <f>ROUND(I267*H267,2)</f>
        <v>0</v>
      </c>
      <c r="BL267" s="18" t="s">
        <v>301</v>
      </c>
      <c r="BM267" s="239" t="s">
        <v>709</v>
      </c>
    </row>
    <row r="268" s="2" customFormat="1">
      <c r="A268" s="39"/>
      <c r="B268" s="40"/>
      <c r="C268" s="41"/>
      <c r="D268" s="241" t="s">
        <v>203</v>
      </c>
      <c r="E268" s="41"/>
      <c r="F268" s="242" t="s">
        <v>1425</v>
      </c>
      <c r="G268" s="41"/>
      <c r="H268" s="41"/>
      <c r="I268" s="243"/>
      <c r="J268" s="41"/>
      <c r="K268" s="41"/>
      <c r="L268" s="45"/>
      <c r="M268" s="244"/>
      <c r="N268" s="245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203</v>
      </c>
      <c r="AU268" s="18" t="s">
        <v>84</v>
      </c>
    </row>
    <row r="269" s="13" customFormat="1">
      <c r="A269" s="13"/>
      <c r="B269" s="248"/>
      <c r="C269" s="249"/>
      <c r="D269" s="241" t="s">
        <v>207</v>
      </c>
      <c r="E269" s="250" t="s">
        <v>1</v>
      </c>
      <c r="F269" s="251" t="s">
        <v>1426</v>
      </c>
      <c r="G269" s="249"/>
      <c r="H269" s="252">
        <v>42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207</v>
      </c>
      <c r="AU269" s="258" t="s">
        <v>84</v>
      </c>
      <c r="AV269" s="13" t="s">
        <v>84</v>
      </c>
      <c r="AW269" s="13" t="s">
        <v>31</v>
      </c>
      <c r="AX269" s="13" t="s">
        <v>75</v>
      </c>
      <c r="AY269" s="258" t="s">
        <v>193</v>
      </c>
    </row>
    <row r="270" s="14" customFormat="1">
      <c r="A270" s="14"/>
      <c r="B270" s="259"/>
      <c r="C270" s="260"/>
      <c r="D270" s="241" t="s">
        <v>207</v>
      </c>
      <c r="E270" s="261" t="s">
        <v>1</v>
      </c>
      <c r="F270" s="262" t="s">
        <v>216</v>
      </c>
      <c r="G270" s="260"/>
      <c r="H270" s="263">
        <v>42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9" t="s">
        <v>207</v>
      </c>
      <c r="AU270" s="269" t="s">
        <v>84</v>
      </c>
      <c r="AV270" s="14" t="s">
        <v>201</v>
      </c>
      <c r="AW270" s="14" t="s">
        <v>31</v>
      </c>
      <c r="AX270" s="14" t="s">
        <v>82</v>
      </c>
      <c r="AY270" s="269" t="s">
        <v>193</v>
      </c>
    </row>
    <row r="271" s="2" customFormat="1" ht="30" customHeight="1">
      <c r="A271" s="39"/>
      <c r="B271" s="40"/>
      <c r="C271" s="228" t="s">
        <v>473</v>
      </c>
      <c r="D271" s="228" t="s">
        <v>196</v>
      </c>
      <c r="E271" s="229" t="s">
        <v>1427</v>
      </c>
      <c r="F271" s="230" t="s">
        <v>1428</v>
      </c>
      <c r="G271" s="231" t="s">
        <v>260</v>
      </c>
      <c r="H271" s="232">
        <v>119</v>
      </c>
      <c r="I271" s="233"/>
      <c r="J271" s="234">
        <f>ROUND(I271*H271,2)</f>
        <v>0</v>
      </c>
      <c r="K271" s="230" t="s">
        <v>1</v>
      </c>
      <c r="L271" s="45"/>
      <c r="M271" s="235" t="s">
        <v>1</v>
      </c>
      <c r="N271" s="236" t="s">
        <v>40</v>
      </c>
      <c r="O271" s="92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9" t="s">
        <v>301</v>
      </c>
      <c r="AT271" s="239" t="s">
        <v>196</v>
      </c>
      <c r="AU271" s="239" t="s">
        <v>84</v>
      </c>
      <c r="AY271" s="18" t="s">
        <v>193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8" t="s">
        <v>82</v>
      </c>
      <c r="BK271" s="240">
        <f>ROUND(I271*H271,2)</f>
        <v>0</v>
      </c>
      <c r="BL271" s="18" t="s">
        <v>301</v>
      </c>
      <c r="BM271" s="239" t="s">
        <v>722</v>
      </c>
    </row>
    <row r="272" s="2" customFormat="1">
      <c r="A272" s="39"/>
      <c r="B272" s="40"/>
      <c r="C272" s="41"/>
      <c r="D272" s="241" t="s">
        <v>203</v>
      </c>
      <c r="E272" s="41"/>
      <c r="F272" s="242" t="s">
        <v>1428</v>
      </c>
      <c r="G272" s="41"/>
      <c r="H272" s="41"/>
      <c r="I272" s="243"/>
      <c r="J272" s="41"/>
      <c r="K272" s="41"/>
      <c r="L272" s="45"/>
      <c r="M272" s="244"/>
      <c r="N272" s="245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203</v>
      </c>
      <c r="AU272" s="18" t="s">
        <v>84</v>
      </c>
    </row>
    <row r="273" s="13" customFormat="1">
      <c r="A273" s="13"/>
      <c r="B273" s="248"/>
      <c r="C273" s="249"/>
      <c r="D273" s="241" t="s">
        <v>207</v>
      </c>
      <c r="E273" s="250" t="s">
        <v>1</v>
      </c>
      <c r="F273" s="251" t="s">
        <v>1429</v>
      </c>
      <c r="G273" s="249"/>
      <c r="H273" s="252">
        <v>109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8" t="s">
        <v>207</v>
      </c>
      <c r="AU273" s="258" t="s">
        <v>84</v>
      </c>
      <c r="AV273" s="13" t="s">
        <v>84</v>
      </c>
      <c r="AW273" s="13" t="s">
        <v>31</v>
      </c>
      <c r="AX273" s="13" t="s">
        <v>75</v>
      </c>
      <c r="AY273" s="258" t="s">
        <v>193</v>
      </c>
    </row>
    <row r="274" s="13" customFormat="1">
      <c r="A274" s="13"/>
      <c r="B274" s="248"/>
      <c r="C274" s="249"/>
      <c r="D274" s="241" t="s">
        <v>207</v>
      </c>
      <c r="E274" s="250" t="s">
        <v>1</v>
      </c>
      <c r="F274" s="251" t="s">
        <v>1430</v>
      </c>
      <c r="G274" s="249"/>
      <c r="H274" s="252">
        <v>10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207</v>
      </c>
      <c r="AU274" s="258" t="s">
        <v>84</v>
      </c>
      <c r="AV274" s="13" t="s">
        <v>84</v>
      </c>
      <c r="AW274" s="13" t="s">
        <v>31</v>
      </c>
      <c r="AX274" s="13" t="s">
        <v>75</v>
      </c>
      <c r="AY274" s="258" t="s">
        <v>193</v>
      </c>
    </row>
    <row r="275" s="14" customFormat="1">
      <c r="A275" s="14"/>
      <c r="B275" s="259"/>
      <c r="C275" s="260"/>
      <c r="D275" s="241" t="s">
        <v>207</v>
      </c>
      <c r="E275" s="261" t="s">
        <v>1</v>
      </c>
      <c r="F275" s="262" t="s">
        <v>216</v>
      </c>
      <c r="G275" s="260"/>
      <c r="H275" s="263">
        <v>119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9" t="s">
        <v>207</v>
      </c>
      <c r="AU275" s="269" t="s">
        <v>84</v>
      </c>
      <c r="AV275" s="14" t="s">
        <v>201</v>
      </c>
      <c r="AW275" s="14" t="s">
        <v>31</v>
      </c>
      <c r="AX275" s="14" t="s">
        <v>82</v>
      </c>
      <c r="AY275" s="269" t="s">
        <v>193</v>
      </c>
    </row>
    <row r="276" s="2" customFormat="1" ht="30" customHeight="1">
      <c r="A276" s="39"/>
      <c r="B276" s="40"/>
      <c r="C276" s="228" t="s">
        <v>478</v>
      </c>
      <c r="D276" s="228" t="s">
        <v>196</v>
      </c>
      <c r="E276" s="229" t="s">
        <v>1431</v>
      </c>
      <c r="F276" s="230" t="s">
        <v>1432</v>
      </c>
      <c r="G276" s="231" t="s">
        <v>260</v>
      </c>
      <c r="H276" s="232">
        <v>194</v>
      </c>
      <c r="I276" s="233"/>
      <c r="J276" s="234">
        <f>ROUND(I276*H276,2)</f>
        <v>0</v>
      </c>
      <c r="K276" s="230" t="s">
        <v>1</v>
      </c>
      <c r="L276" s="45"/>
      <c r="M276" s="235" t="s">
        <v>1</v>
      </c>
      <c r="N276" s="236" t="s">
        <v>40</v>
      </c>
      <c r="O276" s="92"/>
      <c r="P276" s="237">
        <f>O276*H276</f>
        <v>0</v>
      </c>
      <c r="Q276" s="237">
        <v>0</v>
      </c>
      <c r="R276" s="237">
        <f>Q276*H276</f>
        <v>0</v>
      </c>
      <c r="S276" s="237">
        <v>0</v>
      </c>
      <c r="T276" s="23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9" t="s">
        <v>301</v>
      </c>
      <c r="AT276" s="239" t="s">
        <v>196</v>
      </c>
      <c r="AU276" s="239" t="s">
        <v>84</v>
      </c>
      <c r="AY276" s="18" t="s">
        <v>193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8" t="s">
        <v>82</v>
      </c>
      <c r="BK276" s="240">
        <f>ROUND(I276*H276,2)</f>
        <v>0</v>
      </c>
      <c r="BL276" s="18" t="s">
        <v>301</v>
      </c>
      <c r="BM276" s="239" t="s">
        <v>737</v>
      </c>
    </row>
    <row r="277" s="2" customFormat="1">
      <c r="A277" s="39"/>
      <c r="B277" s="40"/>
      <c r="C277" s="41"/>
      <c r="D277" s="241" t="s">
        <v>203</v>
      </c>
      <c r="E277" s="41"/>
      <c r="F277" s="242" t="s">
        <v>1432</v>
      </c>
      <c r="G277" s="41"/>
      <c r="H277" s="41"/>
      <c r="I277" s="243"/>
      <c r="J277" s="41"/>
      <c r="K277" s="41"/>
      <c r="L277" s="45"/>
      <c r="M277" s="244"/>
      <c r="N277" s="245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203</v>
      </c>
      <c r="AU277" s="18" t="s">
        <v>84</v>
      </c>
    </row>
    <row r="278" s="13" customFormat="1">
      <c r="A278" s="13"/>
      <c r="B278" s="248"/>
      <c r="C278" s="249"/>
      <c r="D278" s="241" t="s">
        <v>207</v>
      </c>
      <c r="E278" s="250" t="s">
        <v>1</v>
      </c>
      <c r="F278" s="251" t="s">
        <v>1433</v>
      </c>
      <c r="G278" s="249"/>
      <c r="H278" s="252">
        <v>82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207</v>
      </c>
      <c r="AU278" s="258" t="s">
        <v>84</v>
      </c>
      <c r="AV278" s="13" t="s">
        <v>84</v>
      </c>
      <c r="AW278" s="13" t="s">
        <v>31</v>
      </c>
      <c r="AX278" s="13" t="s">
        <v>75</v>
      </c>
      <c r="AY278" s="258" t="s">
        <v>193</v>
      </c>
    </row>
    <row r="279" s="13" customFormat="1">
      <c r="A279" s="13"/>
      <c r="B279" s="248"/>
      <c r="C279" s="249"/>
      <c r="D279" s="241" t="s">
        <v>207</v>
      </c>
      <c r="E279" s="250" t="s">
        <v>1</v>
      </c>
      <c r="F279" s="251" t="s">
        <v>1434</v>
      </c>
      <c r="G279" s="249"/>
      <c r="H279" s="252">
        <v>112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207</v>
      </c>
      <c r="AU279" s="258" t="s">
        <v>84</v>
      </c>
      <c r="AV279" s="13" t="s">
        <v>84</v>
      </c>
      <c r="AW279" s="13" t="s">
        <v>31</v>
      </c>
      <c r="AX279" s="13" t="s">
        <v>75</v>
      </c>
      <c r="AY279" s="258" t="s">
        <v>193</v>
      </c>
    </row>
    <row r="280" s="14" customFormat="1">
      <c r="A280" s="14"/>
      <c r="B280" s="259"/>
      <c r="C280" s="260"/>
      <c r="D280" s="241" t="s">
        <v>207</v>
      </c>
      <c r="E280" s="261" t="s">
        <v>1</v>
      </c>
      <c r="F280" s="262" t="s">
        <v>216</v>
      </c>
      <c r="G280" s="260"/>
      <c r="H280" s="263">
        <v>194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9" t="s">
        <v>207</v>
      </c>
      <c r="AU280" s="269" t="s">
        <v>84</v>
      </c>
      <c r="AV280" s="14" t="s">
        <v>201</v>
      </c>
      <c r="AW280" s="14" t="s">
        <v>31</v>
      </c>
      <c r="AX280" s="14" t="s">
        <v>82</v>
      </c>
      <c r="AY280" s="269" t="s">
        <v>193</v>
      </c>
    </row>
    <row r="281" s="2" customFormat="1" ht="30" customHeight="1">
      <c r="A281" s="39"/>
      <c r="B281" s="40"/>
      <c r="C281" s="228" t="s">
        <v>485</v>
      </c>
      <c r="D281" s="228" t="s">
        <v>196</v>
      </c>
      <c r="E281" s="229" t="s">
        <v>1435</v>
      </c>
      <c r="F281" s="230" t="s">
        <v>1436</v>
      </c>
      <c r="G281" s="231" t="s">
        <v>260</v>
      </c>
      <c r="H281" s="232">
        <v>13</v>
      </c>
      <c r="I281" s="233"/>
      <c r="J281" s="234">
        <f>ROUND(I281*H281,2)</f>
        <v>0</v>
      </c>
      <c r="K281" s="230" t="s">
        <v>1</v>
      </c>
      <c r="L281" s="45"/>
      <c r="M281" s="235" t="s">
        <v>1</v>
      </c>
      <c r="N281" s="236" t="s">
        <v>40</v>
      </c>
      <c r="O281" s="92"/>
      <c r="P281" s="237">
        <f>O281*H281</f>
        <v>0</v>
      </c>
      <c r="Q281" s="237">
        <v>0</v>
      </c>
      <c r="R281" s="237">
        <f>Q281*H281</f>
        <v>0</v>
      </c>
      <c r="S281" s="237">
        <v>0</v>
      </c>
      <c r="T281" s="23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9" t="s">
        <v>301</v>
      </c>
      <c r="AT281" s="239" t="s">
        <v>196</v>
      </c>
      <c r="AU281" s="239" t="s">
        <v>84</v>
      </c>
      <c r="AY281" s="18" t="s">
        <v>193</v>
      </c>
      <c r="BE281" s="240">
        <f>IF(N281="základní",J281,0)</f>
        <v>0</v>
      </c>
      <c r="BF281" s="240">
        <f>IF(N281="snížená",J281,0)</f>
        <v>0</v>
      </c>
      <c r="BG281" s="240">
        <f>IF(N281="zákl. přenesená",J281,0)</f>
        <v>0</v>
      </c>
      <c r="BH281" s="240">
        <f>IF(N281="sníž. přenesená",J281,0)</f>
        <v>0</v>
      </c>
      <c r="BI281" s="240">
        <f>IF(N281="nulová",J281,0)</f>
        <v>0</v>
      </c>
      <c r="BJ281" s="18" t="s">
        <v>82</v>
      </c>
      <c r="BK281" s="240">
        <f>ROUND(I281*H281,2)</f>
        <v>0</v>
      </c>
      <c r="BL281" s="18" t="s">
        <v>301</v>
      </c>
      <c r="BM281" s="239" t="s">
        <v>750</v>
      </c>
    </row>
    <row r="282" s="2" customFormat="1">
      <c r="A282" s="39"/>
      <c r="B282" s="40"/>
      <c r="C282" s="41"/>
      <c r="D282" s="241" t="s">
        <v>203</v>
      </c>
      <c r="E282" s="41"/>
      <c r="F282" s="242" t="s">
        <v>1436</v>
      </c>
      <c r="G282" s="41"/>
      <c r="H282" s="41"/>
      <c r="I282" s="243"/>
      <c r="J282" s="41"/>
      <c r="K282" s="41"/>
      <c r="L282" s="45"/>
      <c r="M282" s="244"/>
      <c r="N282" s="245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203</v>
      </c>
      <c r="AU282" s="18" t="s">
        <v>84</v>
      </c>
    </row>
    <row r="283" s="13" customFormat="1">
      <c r="A283" s="13"/>
      <c r="B283" s="248"/>
      <c r="C283" s="249"/>
      <c r="D283" s="241" t="s">
        <v>207</v>
      </c>
      <c r="E283" s="250" t="s">
        <v>1</v>
      </c>
      <c r="F283" s="251" t="s">
        <v>1437</v>
      </c>
      <c r="G283" s="249"/>
      <c r="H283" s="252">
        <v>13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207</v>
      </c>
      <c r="AU283" s="258" t="s">
        <v>84</v>
      </c>
      <c r="AV283" s="13" t="s">
        <v>84</v>
      </c>
      <c r="AW283" s="13" t="s">
        <v>31</v>
      </c>
      <c r="AX283" s="13" t="s">
        <v>75</v>
      </c>
      <c r="AY283" s="258" t="s">
        <v>193</v>
      </c>
    </row>
    <row r="284" s="14" customFormat="1">
      <c r="A284" s="14"/>
      <c r="B284" s="259"/>
      <c r="C284" s="260"/>
      <c r="D284" s="241" t="s">
        <v>207</v>
      </c>
      <c r="E284" s="261" t="s">
        <v>1</v>
      </c>
      <c r="F284" s="262" t="s">
        <v>216</v>
      </c>
      <c r="G284" s="260"/>
      <c r="H284" s="263">
        <v>13</v>
      </c>
      <c r="I284" s="264"/>
      <c r="J284" s="260"/>
      <c r="K284" s="260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207</v>
      </c>
      <c r="AU284" s="269" t="s">
        <v>84</v>
      </c>
      <c r="AV284" s="14" t="s">
        <v>201</v>
      </c>
      <c r="AW284" s="14" t="s">
        <v>31</v>
      </c>
      <c r="AX284" s="14" t="s">
        <v>82</v>
      </c>
      <c r="AY284" s="269" t="s">
        <v>193</v>
      </c>
    </row>
    <row r="285" s="2" customFormat="1" ht="30" customHeight="1">
      <c r="A285" s="39"/>
      <c r="B285" s="40"/>
      <c r="C285" s="228" t="s">
        <v>491</v>
      </c>
      <c r="D285" s="228" t="s">
        <v>196</v>
      </c>
      <c r="E285" s="229" t="s">
        <v>1438</v>
      </c>
      <c r="F285" s="230" t="s">
        <v>1439</v>
      </c>
      <c r="G285" s="231" t="s">
        <v>260</v>
      </c>
      <c r="H285" s="232">
        <v>114</v>
      </c>
      <c r="I285" s="233"/>
      <c r="J285" s="234">
        <f>ROUND(I285*H285,2)</f>
        <v>0</v>
      </c>
      <c r="K285" s="230" t="s">
        <v>1</v>
      </c>
      <c r="L285" s="45"/>
      <c r="M285" s="235" t="s">
        <v>1</v>
      </c>
      <c r="N285" s="236" t="s">
        <v>40</v>
      </c>
      <c r="O285" s="92"/>
      <c r="P285" s="237">
        <f>O285*H285</f>
        <v>0</v>
      </c>
      <c r="Q285" s="237">
        <v>0</v>
      </c>
      <c r="R285" s="237">
        <f>Q285*H285</f>
        <v>0</v>
      </c>
      <c r="S285" s="237">
        <v>0</v>
      </c>
      <c r="T285" s="23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9" t="s">
        <v>301</v>
      </c>
      <c r="AT285" s="239" t="s">
        <v>196</v>
      </c>
      <c r="AU285" s="239" t="s">
        <v>84</v>
      </c>
      <c r="AY285" s="18" t="s">
        <v>193</v>
      </c>
      <c r="BE285" s="240">
        <f>IF(N285="základní",J285,0)</f>
        <v>0</v>
      </c>
      <c r="BF285" s="240">
        <f>IF(N285="snížená",J285,0)</f>
        <v>0</v>
      </c>
      <c r="BG285" s="240">
        <f>IF(N285="zákl. přenesená",J285,0)</f>
        <v>0</v>
      </c>
      <c r="BH285" s="240">
        <f>IF(N285="sníž. přenesená",J285,0)</f>
        <v>0</v>
      </c>
      <c r="BI285" s="240">
        <f>IF(N285="nulová",J285,0)</f>
        <v>0</v>
      </c>
      <c r="BJ285" s="18" t="s">
        <v>82</v>
      </c>
      <c r="BK285" s="240">
        <f>ROUND(I285*H285,2)</f>
        <v>0</v>
      </c>
      <c r="BL285" s="18" t="s">
        <v>301</v>
      </c>
      <c r="BM285" s="239" t="s">
        <v>762</v>
      </c>
    </row>
    <row r="286" s="2" customFormat="1">
      <c r="A286" s="39"/>
      <c r="B286" s="40"/>
      <c r="C286" s="41"/>
      <c r="D286" s="241" t="s">
        <v>203</v>
      </c>
      <c r="E286" s="41"/>
      <c r="F286" s="242" t="s">
        <v>1439</v>
      </c>
      <c r="G286" s="41"/>
      <c r="H286" s="41"/>
      <c r="I286" s="243"/>
      <c r="J286" s="41"/>
      <c r="K286" s="41"/>
      <c r="L286" s="45"/>
      <c r="M286" s="244"/>
      <c r="N286" s="245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203</v>
      </c>
      <c r="AU286" s="18" t="s">
        <v>84</v>
      </c>
    </row>
    <row r="287" s="13" customFormat="1">
      <c r="A287" s="13"/>
      <c r="B287" s="248"/>
      <c r="C287" s="249"/>
      <c r="D287" s="241" t="s">
        <v>207</v>
      </c>
      <c r="E287" s="250" t="s">
        <v>1</v>
      </c>
      <c r="F287" s="251" t="s">
        <v>1440</v>
      </c>
      <c r="G287" s="249"/>
      <c r="H287" s="252">
        <v>109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207</v>
      </c>
      <c r="AU287" s="258" t="s">
        <v>84</v>
      </c>
      <c r="AV287" s="13" t="s">
        <v>84</v>
      </c>
      <c r="AW287" s="13" t="s">
        <v>31</v>
      </c>
      <c r="AX287" s="13" t="s">
        <v>75</v>
      </c>
      <c r="AY287" s="258" t="s">
        <v>193</v>
      </c>
    </row>
    <row r="288" s="13" customFormat="1">
      <c r="A288" s="13"/>
      <c r="B288" s="248"/>
      <c r="C288" s="249"/>
      <c r="D288" s="241" t="s">
        <v>207</v>
      </c>
      <c r="E288" s="250" t="s">
        <v>1</v>
      </c>
      <c r="F288" s="251" t="s">
        <v>1441</v>
      </c>
      <c r="G288" s="249"/>
      <c r="H288" s="252">
        <v>5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207</v>
      </c>
      <c r="AU288" s="258" t="s">
        <v>84</v>
      </c>
      <c r="AV288" s="13" t="s">
        <v>84</v>
      </c>
      <c r="AW288" s="13" t="s">
        <v>31</v>
      </c>
      <c r="AX288" s="13" t="s">
        <v>75</v>
      </c>
      <c r="AY288" s="258" t="s">
        <v>193</v>
      </c>
    </row>
    <row r="289" s="14" customFormat="1">
      <c r="A289" s="14"/>
      <c r="B289" s="259"/>
      <c r="C289" s="260"/>
      <c r="D289" s="241" t="s">
        <v>207</v>
      </c>
      <c r="E289" s="261" t="s">
        <v>1</v>
      </c>
      <c r="F289" s="262" t="s">
        <v>216</v>
      </c>
      <c r="G289" s="260"/>
      <c r="H289" s="263">
        <v>114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9" t="s">
        <v>207</v>
      </c>
      <c r="AU289" s="269" t="s">
        <v>84</v>
      </c>
      <c r="AV289" s="14" t="s">
        <v>201</v>
      </c>
      <c r="AW289" s="14" t="s">
        <v>31</v>
      </c>
      <c r="AX289" s="14" t="s">
        <v>82</v>
      </c>
      <c r="AY289" s="269" t="s">
        <v>193</v>
      </c>
    </row>
    <row r="290" s="2" customFormat="1" ht="30" customHeight="1">
      <c r="A290" s="39"/>
      <c r="B290" s="40"/>
      <c r="C290" s="228" t="s">
        <v>499</v>
      </c>
      <c r="D290" s="228" t="s">
        <v>196</v>
      </c>
      <c r="E290" s="229" t="s">
        <v>1442</v>
      </c>
      <c r="F290" s="230" t="s">
        <v>1443</v>
      </c>
      <c r="G290" s="231" t="s">
        <v>260</v>
      </c>
      <c r="H290" s="232">
        <v>167</v>
      </c>
      <c r="I290" s="233"/>
      <c r="J290" s="234">
        <f>ROUND(I290*H290,2)</f>
        <v>0</v>
      </c>
      <c r="K290" s="230" t="s">
        <v>1</v>
      </c>
      <c r="L290" s="45"/>
      <c r="M290" s="235" t="s">
        <v>1</v>
      </c>
      <c r="N290" s="236" t="s">
        <v>40</v>
      </c>
      <c r="O290" s="92"/>
      <c r="P290" s="237">
        <f>O290*H290</f>
        <v>0</v>
      </c>
      <c r="Q290" s="237">
        <v>0</v>
      </c>
      <c r="R290" s="237">
        <f>Q290*H290</f>
        <v>0</v>
      </c>
      <c r="S290" s="237">
        <v>0</v>
      </c>
      <c r="T290" s="23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9" t="s">
        <v>301</v>
      </c>
      <c r="AT290" s="239" t="s">
        <v>196</v>
      </c>
      <c r="AU290" s="239" t="s">
        <v>84</v>
      </c>
      <c r="AY290" s="18" t="s">
        <v>193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8" t="s">
        <v>82</v>
      </c>
      <c r="BK290" s="240">
        <f>ROUND(I290*H290,2)</f>
        <v>0</v>
      </c>
      <c r="BL290" s="18" t="s">
        <v>301</v>
      </c>
      <c r="BM290" s="239" t="s">
        <v>774</v>
      </c>
    </row>
    <row r="291" s="2" customFormat="1">
      <c r="A291" s="39"/>
      <c r="B291" s="40"/>
      <c r="C291" s="41"/>
      <c r="D291" s="241" t="s">
        <v>203</v>
      </c>
      <c r="E291" s="41"/>
      <c r="F291" s="242" t="s">
        <v>1443</v>
      </c>
      <c r="G291" s="41"/>
      <c r="H291" s="41"/>
      <c r="I291" s="243"/>
      <c r="J291" s="41"/>
      <c r="K291" s="41"/>
      <c r="L291" s="45"/>
      <c r="M291" s="244"/>
      <c r="N291" s="245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203</v>
      </c>
      <c r="AU291" s="18" t="s">
        <v>84</v>
      </c>
    </row>
    <row r="292" s="13" customFormat="1">
      <c r="A292" s="13"/>
      <c r="B292" s="248"/>
      <c r="C292" s="249"/>
      <c r="D292" s="241" t="s">
        <v>207</v>
      </c>
      <c r="E292" s="250" t="s">
        <v>1</v>
      </c>
      <c r="F292" s="251" t="s">
        <v>1444</v>
      </c>
      <c r="G292" s="249"/>
      <c r="H292" s="252">
        <v>82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207</v>
      </c>
      <c r="AU292" s="258" t="s">
        <v>84</v>
      </c>
      <c r="AV292" s="13" t="s">
        <v>84</v>
      </c>
      <c r="AW292" s="13" t="s">
        <v>31</v>
      </c>
      <c r="AX292" s="13" t="s">
        <v>75</v>
      </c>
      <c r="AY292" s="258" t="s">
        <v>193</v>
      </c>
    </row>
    <row r="293" s="13" customFormat="1">
      <c r="A293" s="13"/>
      <c r="B293" s="248"/>
      <c r="C293" s="249"/>
      <c r="D293" s="241" t="s">
        <v>207</v>
      </c>
      <c r="E293" s="250" t="s">
        <v>1</v>
      </c>
      <c r="F293" s="251" t="s">
        <v>1445</v>
      </c>
      <c r="G293" s="249"/>
      <c r="H293" s="252">
        <v>85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207</v>
      </c>
      <c r="AU293" s="258" t="s">
        <v>84</v>
      </c>
      <c r="AV293" s="13" t="s">
        <v>84</v>
      </c>
      <c r="AW293" s="13" t="s">
        <v>31</v>
      </c>
      <c r="AX293" s="13" t="s">
        <v>75</v>
      </c>
      <c r="AY293" s="258" t="s">
        <v>193</v>
      </c>
    </row>
    <row r="294" s="14" customFormat="1">
      <c r="A294" s="14"/>
      <c r="B294" s="259"/>
      <c r="C294" s="260"/>
      <c r="D294" s="241" t="s">
        <v>207</v>
      </c>
      <c r="E294" s="261" t="s">
        <v>1</v>
      </c>
      <c r="F294" s="262" t="s">
        <v>216</v>
      </c>
      <c r="G294" s="260"/>
      <c r="H294" s="263">
        <v>167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9" t="s">
        <v>207</v>
      </c>
      <c r="AU294" s="269" t="s">
        <v>84</v>
      </c>
      <c r="AV294" s="14" t="s">
        <v>201</v>
      </c>
      <c r="AW294" s="14" t="s">
        <v>31</v>
      </c>
      <c r="AX294" s="14" t="s">
        <v>82</v>
      </c>
      <c r="AY294" s="269" t="s">
        <v>193</v>
      </c>
    </row>
    <row r="295" s="2" customFormat="1" ht="34.8" customHeight="1">
      <c r="A295" s="39"/>
      <c r="B295" s="40"/>
      <c r="C295" s="228" t="s">
        <v>505</v>
      </c>
      <c r="D295" s="228" t="s">
        <v>196</v>
      </c>
      <c r="E295" s="229" t="s">
        <v>1446</v>
      </c>
      <c r="F295" s="230" t="s">
        <v>1447</v>
      </c>
      <c r="G295" s="231" t="s">
        <v>260</v>
      </c>
      <c r="H295" s="232">
        <v>13</v>
      </c>
      <c r="I295" s="233"/>
      <c r="J295" s="234">
        <f>ROUND(I295*H295,2)</f>
        <v>0</v>
      </c>
      <c r="K295" s="230" t="s">
        <v>1</v>
      </c>
      <c r="L295" s="45"/>
      <c r="M295" s="235" t="s">
        <v>1</v>
      </c>
      <c r="N295" s="236" t="s">
        <v>40</v>
      </c>
      <c r="O295" s="92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9" t="s">
        <v>301</v>
      </c>
      <c r="AT295" s="239" t="s">
        <v>196</v>
      </c>
      <c r="AU295" s="239" t="s">
        <v>84</v>
      </c>
      <c r="AY295" s="18" t="s">
        <v>193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8" t="s">
        <v>82</v>
      </c>
      <c r="BK295" s="240">
        <f>ROUND(I295*H295,2)</f>
        <v>0</v>
      </c>
      <c r="BL295" s="18" t="s">
        <v>301</v>
      </c>
      <c r="BM295" s="239" t="s">
        <v>787</v>
      </c>
    </row>
    <row r="296" s="2" customFormat="1">
      <c r="A296" s="39"/>
      <c r="B296" s="40"/>
      <c r="C296" s="41"/>
      <c r="D296" s="241" t="s">
        <v>203</v>
      </c>
      <c r="E296" s="41"/>
      <c r="F296" s="242" t="s">
        <v>1447</v>
      </c>
      <c r="G296" s="41"/>
      <c r="H296" s="41"/>
      <c r="I296" s="243"/>
      <c r="J296" s="41"/>
      <c r="K296" s="41"/>
      <c r="L296" s="45"/>
      <c r="M296" s="244"/>
      <c r="N296" s="245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203</v>
      </c>
      <c r="AU296" s="18" t="s">
        <v>84</v>
      </c>
    </row>
    <row r="297" s="13" customFormat="1">
      <c r="A297" s="13"/>
      <c r="B297" s="248"/>
      <c r="C297" s="249"/>
      <c r="D297" s="241" t="s">
        <v>207</v>
      </c>
      <c r="E297" s="250" t="s">
        <v>1</v>
      </c>
      <c r="F297" s="251" t="s">
        <v>1448</v>
      </c>
      <c r="G297" s="249"/>
      <c r="H297" s="252">
        <v>13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207</v>
      </c>
      <c r="AU297" s="258" t="s">
        <v>84</v>
      </c>
      <c r="AV297" s="13" t="s">
        <v>84</v>
      </c>
      <c r="AW297" s="13" t="s">
        <v>31</v>
      </c>
      <c r="AX297" s="13" t="s">
        <v>75</v>
      </c>
      <c r="AY297" s="258" t="s">
        <v>193</v>
      </c>
    </row>
    <row r="298" s="14" customFormat="1">
      <c r="A298" s="14"/>
      <c r="B298" s="259"/>
      <c r="C298" s="260"/>
      <c r="D298" s="241" t="s">
        <v>207</v>
      </c>
      <c r="E298" s="261" t="s">
        <v>1</v>
      </c>
      <c r="F298" s="262" t="s">
        <v>216</v>
      </c>
      <c r="G298" s="260"/>
      <c r="H298" s="263">
        <v>13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9" t="s">
        <v>207</v>
      </c>
      <c r="AU298" s="269" t="s">
        <v>84</v>
      </c>
      <c r="AV298" s="14" t="s">
        <v>201</v>
      </c>
      <c r="AW298" s="14" t="s">
        <v>31</v>
      </c>
      <c r="AX298" s="14" t="s">
        <v>82</v>
      </c>
      <c r="AY298" s="269" t="s">
        <v>193</v>
      </c>
    </row>
    <row r="299" s="2" customFormat="1" ht="30" customHeight="1">
      <c r="A299" s="39"/>
      <c r="B299" s="40"/>
      <c r="C299" s="228" t="s">
        <v>512</v>
      </c>
      <c r="D299" s="228" t="s">
        <v>196</v>
      </c>
      <c r="E299" s="229" t="s">
        <v>1449</v>
      </c>
      <c r="F299" s="230" t="s">
        <v>1450</v>
      </c>
      <c r="G299" s="231" t="s">
        <v>260</v>
      </c>
      <c r="H299" s="232">
        <v>13</v>
      </c>
      <c r="I299" s="233"/>
      <c r="J299" s="234">
        <f>ROUND(I299*H299,2)</f>
        <v>0</v>
      </c>
      <c r="K299" s="230" t="s">
        <v>1</v>
      </c>
      <c r="L299" s="45"/>
      <c r="M299" s="235" t="s">
        <v>1</v>
      </c>
      <c r="N299" s="236" t="s">
        <v>40</v>
      </c>
      <c r="O299" s="92"/>
      <c r="P299" s="237">
        <f>O299*H299</f>
        <v>0</v>
      </c>
      <c r="Q299" s="237">
        <v>0</v>
      </c>
      <c r="R299" s="237">
        <f>Q299*H299</f>
        <v>0</v>
      </c>
      <c r="S299" s="237">
        <v>0</v>
      </c>
      <c r="T299" s="23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9" t="s">
        <v>301</v>
      </c>
      <c r="AT299" s="239" t="s">
        <v>196</v>
      </c>
      <c r="AU299" s="239" t="s">
        <v>84</v>
      </c>
      <c r="AY299" s="18" t="s">
        <v>193</v>
      </c>
      <c r="BE299" s="240">
        <f>IF(N299="základní",J299,0)</f>
        <v>0</v>
      </c>
      <c r="BF299" s="240">
        <f>IF(N299="snížená",J299,0)</f>
        <v>0</v>
      </c>
      <c r="BG299" s="240">
        <f>IF(N299="zákl. přenesená",J299,0)</f>
        <v>0</v>
      </c>
      <c r="BH299" s="240">
        <f>IF(N299="sníž. přenesená",J299,0)</f>
        <v>0</v>
      </c>
      <c r="BI299" s="240">
        <f>IF(N299="nulová",J299,0)</f>
        <v>0</v>
      </c>
      <c r="BJ299" s="18" t="s">
        <v>82</v>
      </c>
      <c r="BK299" s="240">
        <f>ROUND(I299*H299,2)</f>
        <v>0</v>
      </c>
      <c r="BL299" s="18" t="s">
        <v>301</v>
      </c>
      <c r="BM299" s="239" t="s">
        <v>796</v>
      </c>
    </row>
    <row r="300" s="2" customFormat="1">
      <c r="A300" s="39"/>
      <c r="B300" s="40"/>
      <c r="C300" s="41"/>
      <c r="D300" s="241" t="s">
        <v>203</v>
      </c>
      <c r="E300" s="41"/>
      <c r="F300" s="242" t="s">
        <v>1450</v>
      </c>
      <c r="G300" s="41"/>
      <c r="H300" s="41"/>
      <c r="I300" s="243"/>
      <c r="J300" s="41"/>
      <c r="K300" s="41"/>
      <c r="L300" s="45"/>
      <c r="M300" s="244"/>
      <c r="N300" s="245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203</v>
      </c>
      <c r="AU300" s="18" t="s">
        <v>84</v>
      </c>
    </row>
    <row r="301" s="13" customFormat="1">
      <c r="A301" s="13"/>
      <c r="B301" s="248"/>
      <c r="C301" s="249"/>
      <c r="D301" s="241" t="s">
        <v>207</v>
      </c>
      <c r="E301" s="250" t="s">
        <v>1</v>
      </c>
      <c r="F301" s="251" t="s">
        <v>1451</v>
      </c>
      <c r="G301" s="249"/>
      <c r="H301" s="252">
        <v>13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8" t="s">
        <v>207</v>
      </c>
      <c r="AU301" s="258" t="s">
        <v>84</v>
      </c>
      <c r="AV301" s="13" t="s">
        <v>84</v>
      </c>
      <c r="AW301" s="13" t="s">
        <v>31</v>
      </c>
      <c r="AX301" s="13" t="s">
        <v>75</v>
      </c>
      <c r="AY301" s="258" t="s">
        <v>193</v>
      </c>
    </row>
    <row r="302" s="14" customFormat="1">
      <c r="A302" s="14"/>
      <c r="B302" s="259"/>
      <c r="C302" s="260"/>
      <c r="D302" s="241" t="s">
        <v>207</v>
      </c>
      <c r="E302" s="261" t="s">
        <v>1</v>
      </c>
      <c r="F302" s="262" t="s">
        <v>216</v>
      </c>
      <c r="G302" s="260"/>
      <c r="H302" s="263">
        <v>13</v>
      </c>
      <c r="I302" s="264"/>
      <c r="J302" s="260"/>
      <c r="K302" s="260"/>
      <c r="L302" s="265"/>
      <c r="M302" s="266"/>
      <c r="N302" s="267"/>
      <c r="O302" s="267"/>
      <c r="P302" s="267"/>
      <c r="Q302" s="267"/>
      <c r="R302" s="267"/>
      <c r="S302" s="267"/>
      <c r="T302" s="26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9" t="s">
        <v>207</v>
      </c>
      <c r="AU302" s="269" t="s">
        <v>84</v>
      </c>
      <c r="AV302" s="14" t="s">
        <v>201</v>
      </c>
      <c r="AW302" s="14" t="s">
        <v>31</v>
      </c>
      <c r="AX302" s="14" t="s">
        <v>82</v>
      </c>
      <c r="AY302" s="269" t="s">
        <v>193</v>
      </c>
    </row>
    <row r="303" s="2" customFormat="1" ht="19.8" customHeight="1">
      <c r="A303" s="39"/>
      <c r="B303" s="40"/>
      <c r="C303" s="228" t="s">
        <v>518</v>
      </c>
      <c r="D303" s="228" t="s">
        <v>196</v>
      </c>
      <c r="E303" s="229" t="s">
        <v>1452</v>
      </c>
      <c r="F303" s="230" t="s">
        <v>1453</v>
      </c>
      <c r="G303" s="231" t="s">
        <v>268</v>
      </c>
      <c r="H303" s="232">
        <v>16</v>
      </c>
      <c r="I303" s="233"/>
      <c r="J303" s="234">
        <f>ROUND(I303*H303,2)</f>
        <v>0</v>
      </c>
      <c r="K303" s="230" t="s">
        <v>1</v>
      </c>
      <c r="L303" s="45"/>
      <c r="M303" s="235" t="s">
        <v>1</v>
      </c>
      <c r="N303" s="236" t="s">
        <v>40</v>
      </c>
      <c r="O303" s="92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9" t="s">
        <v>301</v>
      </c>
      <c r="AT303" s="239" t="s">
        <v>196</v>
      </c>
      <c r="AU303" s="239" t="s">
        <v>84</v>
      </c>
      <c r="AY303" s="18" t="s">
        <v>193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8" t="s">
        <v>82</v>
      </c>
      <c r="BK303" s="240">
        <f>ROUND(I303*H303,2)</f>
        <v>0</v>
      </c>
      <c r="BL303" s="18" t="s">
        <v>301</v>
      </c>
      <c r="BM303" s="239" t="s">
        <v>809</v>
      </c>
    </row>
    <row r="304" s="2" customFormat="1">
      <c r="A304" s="39"/>
      <c r="B304" s="40"/>
      <c r="C304" s="41"/>
      <c r="D304" s="241" t="s">
        <v>203</v>
      </c>
      <c r="E304" s="41"/>
      <c r="F304" s="242" t="s">
        <v>1453</v>
      </c>
      <c r="G304" s="41"/>
      <c r="H304" s="41"/>
      <c r="I304" s="243"/>
      <c r="J304" s="41"/>
      <c r="K304" s="41"/>
      <c r="L304" s="45"/>
      <c r="M304" s="244"/>
      <c r="N304" s="245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203</v>
      </c>
      <c r="AU304" s="18" t="s">
        <v>84</v>
      </c>
    </row>
    <row r="305" s="13" customFormat="1">
      <c r="A305" s="13"/>
      <c r="B305" s="248"/>
      <c r="C305" s="249"/>
      <c r="D305" s="241" t="s">
        <v>207</v>
      </c>
      <c r="E305" s="250" t="s">
        <v>1</v>
      </c>
      <c r="F305" s="251" t="s">
        <v>1454</v>
      </c>
      <c r="G305" s="249"/>
      <c r="H305" s="252">
        <v>16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8" t="s">
        <v>207</v>
      </c>
      <c r="AU305" s="258" t="s">
        <v>84</v>
      </c>
      <c r="AV305" s="13" t="s">
        <v>84</v>
      </c>
      <c r="AW305" s="13" t="s">
        <v>31</v>
      </c>
      <c r="AX305" s="13" t="s">
        <v>75</v>
      </c>
      <c r="AY305" s="258" t="s">
        <v>193</v>
      </c>
    </row>
    <row r="306" s="14" customFormat="1">
      <c r="A306" s="14"/>
      <c r="B306" s="259"/>
      <c r="C306" s="260"/>
      <c r="D306" s="241" t="s">
        <v>207</v>
      </c>
      <c r="E306" s="261" t="s">
        <v>1</v>
      </c>
      <c r="F306" s="262" t="s">
        <v>216</v>
      </c>
      <c r="G306" s="260"/>
      <c r="H306" s="263">
        <v>16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9" t="s">
        <v>207</v>
      </c>
      <c r="AU306" s="269" t="s">
        <v>84</v>
      </c>
      <c r="AV306" s="14" t="s">
        <v>201</v>
      </c>
      <c r="AW306" s="14" t="s">
        <v>31</v>
      </c>
      <c r="AX306" s="14" t="s">
        <v>82</v>
      </c>
      <c r="AY306" s="269" t="s">
        <v>193</v>
      </c>
    </row>
    <row r="307" s="2" customFormat="1" ht="19.8" customHeight="1">
      <c r="A307" s="39"/>
      <c r="B307" s="40"/>
      <c r="C307" s="228" t="s">
        <v>525</v>
      </c>
      <c r="D307" s="228" t="s">
        <v>196</v>
      </c>
      <c r="E307" s="229" t="s">
        <v>1455</v>
      </c>
      <c r="F307" s="230" t="s">
        <v>1456</v>
      </c>
      <c r="G307" s="231" t="s">
        <v>445</v>
      </c>
      <c r="H307" s="232">
        <v>110</v>
      </c>
      <c r="I307" s="233"/>
      <c r="J307" s="234">
        <f>ROUND(I307*H307,2)</f>
        <v>0</v>
      </c>
      <c r="K307" s="230" t="s">
        <v>1</v>
      </c>
      <c r="L307" s="45"/>
      <c r="M307" s="235" t="s">
        <v>1</v>
      </c>
      <c r="N307" s="236" t="s">
        <v>40</v>
      </c>
      <c r="O307" s="92"/>
      <c r="P307" s="237">
        <f>O307*H307</f>
        <v>0</v>
      </c>
      <c r="Q307" s="237">
        <v>0</v>
      </c>
      <c r="R307" s="237">
        <f>Q307*H307</f>
        <v>0</v>
      </c>
      <c r="S307" s="237">
        <v>0</v>
      </c>
      <c r="T307" s="23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9" t="s">
        <v>301</v>
      </c>
      <c r="AT307" s="239" t="s">
        <v>196</v>
      </c>
      <c r="AU307" s="239" t="s">
        <v>84</v>
      </c>
      <c r="AY307" s="18" t="s">
        <v>193</v>
      </c>
      <c r="BE307" s="240">
        <f>IF(N307="základní",J307,0)</f>
        <v>0</v>
      </c>
      <c r="BF307" s="240">
        <f>IF(N307="snížená",J307,0)</f>
        <v>0</v>
      </c>
      <c r="BG307" s="240">
        <f>IF(N307="zákl. přenesená",J307,0)</f>
        <v>0</v>
      </c>
      <c r="BH307" s="240">
        <f>IF(N307="sníž. přenesená",J307,0)</f>
        <v>0</v>
      </c>
      <c r="BI307" s="240">
        <f>IF(N307="nulová",J307,0)</f>
        <v>0</v>
      </c>
      <c r="BJ307" s="18" t="s">
        <v>82</v>
      </c>
      <c r="BK307" s="240">
        <f>ROUND(I307*H307,2)</f>
        <v>0</v>
      </c>
      <c r="BL307" s="18" t="s">
        <v>301</v>
      </c>
      <c r="BM307" s="239" t="s">
        <v>823</v>
      </c>
    </row>
    <row r="308" s="2" customFormat="1">
      <c r="A308" s="39"/>
      <c r="B308" s="40"/>
      <c r="C308" s="41"/>
      <c r="D308" s="241" t="s">
        <v>203</v>
      </c>
      <c r="E308" s="41"/>
      <c r="F308" s="242" t="s">
        <v>1456</v>
      </c>
      <c r="G308" s="41"/>
      <c r="H308" s="41"/>
      <c r="I308" s="243"/>
      <c r="J308" s="41"/>
      <c r="K308" s="41"/>
      <c r="L308" s="45"/>
      <c r="M308" s="244"/>
      <c r="N308" s="245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203</v>
      </c>
      <c r="AU308" s="18" t="s">
        <v>84</v>
      </c>
    </row>
    <row r="309" s="13" customFormat="1">
      <c r="A309" s="13"/>
      <c r="B309" s="248"/>
      <c r="C309" s="249"/>
      <c r="D309" s="241" t="s">
        <v>207</v>
      </c>
      <c r="E309" s="250" t="s">
        <v>1</v>
      </c>
      <c r="F309" s="251" t="s">
        <v>1457</v>
      </c>
      <c r="G309" s="249"/>
      <c r="H309" s="252">
        <v>110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207</v>
      </c>
      <c r="AU309" s="258" t="s">
        <v>84</v>
      </c>
      <c r="AV309" s="13" t="s">
        <v>84</v>
      </c>
      <c r="AW309" s="13" t="s">
        <v>31</v>
      </c>
      <c r="AX309" s="13" t="s">
        <v>75</v>
      </c>
      <c r="AY309" s="258" t="s">
        <v>193</v>
      </c>
    </row>
    <row r="310" s="14" customFormat="1">
      <c r="A310" s="14"/>
      <c r="B310" s="259"/>
      <c r="C310" s="260"/>
      <c r="D310" s="241" t="s">
        <v>207</v>
      </c>
      <c r="E310" s="261" t="s">
        <v>1</v>
      </c>
      <c r="F310" s="262" t="s">
        <v>216</v>
      </c>
      <c r="G310" s="260"/>
      <c r="H310" s="263">
        <v>110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9" t="s">
        <v>207</v>
      </c>
      <c r="AU310" s="269" t="s">
        <v>84</v>
      </c>
      <c r="AV310" s="14" t="s">
        <v>201</v>
      </c>
      <c r="AW310" s="14" t="s">
        <v>31</v>
      </c>
      <c r="AX310" s="14" t="s">
        <v>82</v>
      </c>
      <c r="AY310" s="269" t="s">
        <v>193</v>
      </c>
    </row>
    <row r="311" s="2" customFormat="1" ht="22.2" customHeight="1">
      <c r="A311" s="39"/>
      <c r="B311" s="40"/>
      <c r="C311" s="228" t="s">
        <v>532</v>
      </c>
      <c r="D311" s="228" t="s">
        <v>196</v>
      </c>
      <c r="E311" s="229" t="s">
        <v>1458</v>
      </c>
      <c r="F311" s="230" t="s">
        <v>1459</v>
      </c>
      <c r="G311" s="231" t="s">
        <v>268</v>
      </c>
      <c r="H311" s="232">
        <v>20</v>
      </c>
      <c r="I311" s="233"/>
      <c r="J311" s="234">
        <f>ROUND(I311*H311,2)</f>
        <v>0</v>
      </c>
      <c r="K311" s="230" t="s">
        <v>1</v>
      </c>
      <c r="L311" s="45"/>
      <c r="M311" s="235" t="s">
        <v>1</v>
      </c>
      <c r="N311" s="236" t="s">
        <v>40</v>
      </c>
      <c r="O311" s="92"/>
      <c r="P311" s="237">
        <f>O311*H311</f>
        <v>0</v>
      </c>
      <c r="Q311" s="237">
        <v>0</v>
      </c>
      <c r="R311" s="237">
        <f>Q311*H311</f>
        <v>0</v>
      </c>
      <c r="S311" s="237">
        <v>0</v>
      </c>
      <c r="T311" s="23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9" t="s">
        <v>301</v>
      </c>
      <c r="AT311" s="239" t="s">
        <v>196</v>
      </c>
      <c r="AU311" s="239" t="s">
        <v>84</v>
      </c>
      <c r="AY311" s="18" t="s">
        <v>193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8" t="s">
        <v>82</v>
      </c>
      <c r="BK311" s="240">
        <f>ROUND(I311*H311,2)</f>
        <v>0</v>
      </c>
      <c r="BL311" s="18" t="s">
        <v>301</v>
      </c>
      <c r="BM311" s="239" t="s">
        <v>834</v>
      </c>
    </row>
    <row r="312" s="2" customFormat="1">
      <c r="A312" s="39"/>
      <c r="B312" s="40"/>
      <c r="C312" s="41"/>
      <c r="D312" s="241" t="s">
        <v>203</v>
      </c>
      <c r="E312" s="41"/>
      <c r="F312" s="242" t="s">
        <v>1459</v>
      </c>
      <c r="G312" s="41"/>
      <c r="H312" s="41"/>
      <c r="I312" s="243"/>
      <c r="J312" s="41"/>
      <c r="K312" s="41"/>
      <c r="L312" s="45"/>
      <c r="M312" s="244"/>
      <c r="N312" s="245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203</v>
      </c>
      <c r="AU312" s="18" t="s">
        <v>84</v>
      </c>
    </row>
    <row r="313" s="13" customFormat="1">
      <c r="A313" s="13"/>
      <c r="B313" s="248"/>
      <c r="C313" s="249"/>
      <c r="D313" s="241" t="s">
        <v>207</v>
      </c>
      <c r="E313" s="250" t="s">
        <v>1</v>
      </c>
      <c r="F313" s="251" t="s">
        <v>1460</v>
      </c>
      <c r="G313" s="249"/>
      <c r="H313" s="252">
        <v>20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207</v>
      </c>
      <c r="AU313" s="258" t="s">
        <v>84</v>
      </c>
      <c r="AV313" s="13" t="s">
        <v>84</v>
      </c>
      <c r="AW313" s="13" t="s">
        <v>31</v>
      </c>
      <c r="AX313" s="13" t="s">
        <v>75</v>
      </c>
      <c r="AY313" s="258" t="s">
        <v>193</v>
      </c>
    </row>
    <row r="314" s="14" customFormat="1">
      <c r="A314" s="14"/>
      <c r="B314" s="259"/>
      <c r="C314" s="260"/>
      <c r="D314" s="241" t="s">
        <v>207</v>
      </c>
      <c r="E314" s="261" t="s">
        <v>1</v>
      </c>
      <c r="F314" s="262" t="s">
        <v>216</v>
      </c>
      <c r="G314" s="260"/>
      <c r="H314" s="263">
        <v>20</v>
      </c>
      <c r="I314" s="264"/>
      <c r="J314" s="260"/>
      <c r="K314" s="260"/>
      <c r="L314" s="265"/>
      <c r="M314" s="266"/>
      <c r="N314" s="267"/>
      <c r="O314" s="267"/>
      <c r="P314" s="267"/>
      <c r="Q314" s="267"/>
      <c r="R314" s="267"/>
      <c r="S314" s="267"/>
      <c r="T314" s="26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9" t="s">
        <v>207</v>
      </c>
      <c r="AU314" s="269" t="s">
        <v>84</v>
      </c>
      <c r="AV314" s="14" t="s">
        <v>201</v>
      </c>
      <c r="AW314" s="14" t="s">
        <v>31</v>
      </c>
      <c r="AX314" s="14" t="s">
        <v>82</v>
      </c>
      <c r="AY314" s="269" t="s">
        <v>193</v>
      </c>
    </row>
    <row r="315" s="2" customFormat="1" ht="22.2" customHeight="1">
      <c r="A315" s="39"/>
      <c r="B315" s="40"/>
      <c r="C315" s="228" t="s">
        <v>1386</v>
      </c>
      <c r="D315" s="228" t="s">
        <v>196</v>
      </c>
      <c r="E315" s="229" t="s">
        <v>1461</v>
      </c>
      <c r="F315" s="230" t="s">
        <v>1462</v>
      </c>
      <c r="G315" s="231" t="s">
        <v>445</v>
      </c>
      <c r="H315" s="232">
        <v>99</v>
      </c>
      <c r="I315" s="233"/>
      <c r="J315" s="234">
        <f>ROUND(I315*H315,2)</f>
        <v>0</v>
      </c>
      <c r="K315" s="230" t="s">
        <v>1</v>
      </c>
      <c r="L315" s="45"/>
      <c r="M315" s="235" t="s">
        <v>1</v>
      </c>
      <c r="N315" s="236" t="s">
        <v>40</v>
      </c>
      <c r="O315" s="92"/>
      <c r="P315" s="237">
        <f>O315*H315</f>
        <v>0</v>
      </c>
      <c r="Q315" s="237">
        <v>0</v>
      </c>
      <c r="R315" s="237">
        <f>Q315*H315</f>
        <v>0</v>
      </c>
      <c r="S315" s="237">
        <v>0</v>
      </c>
      <c r="T315" s="23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9" t="s">
        <v>301</v>
      </c>
      <c r="AT315" s="239" t="s">
        <v>196</v>
      </c>
      <c r="AU315" s="239" t="s">
        <v>84</v>
      </c>
      <c r="AY315" s="18" t="s">
        <v>193</v>
      </c>
      <c r="BE315" s="240">
        <f>IF(N315="základní",J315,0)</f>
        <v>0</v>
      </c>
      <c r="BF315" s="240">
        <f>IF(N315="snížená",J315,0)</f>
        <v>0</v>
      </c>
      <c r="BG315" s="240">
        <f>IF(N315="zákl. přenesená",J315,0)</f>
        <v>0</v>
      </c>
      <c r="BH315" s="240">
        <f>IF(N315="sníž. přenesená",J315,0)</f>
        <v>0</v>
      </c>
      <c r="BI315" s="240">
        <f>IF(N315="nulová",J315,0)</f>
        <v>0</v>
      </c>
      <c r="BJ315" s="18" t="s">
        <v>82</v>
      </c>
      <c r="BK315" s="240">
        <f>ROUND(I315*H315,2)</f>
        <v>0</v>
      </c>
      <c r="BL315" s="18" t="s">
        <v>301</v>
      </c>
      <c r="BM315" s="239" t="s">
        <v>847</v>
      </c>
    </row>
    <row r="316" s="2" customFormat="1">
      <c r="A316" s="39"/>
      <c r="B316" s="40"/>
      <c r="C316" s="41"/>
      <c r="D316" s="241" t="s">
        <v>203</v>
      </c>
      <c r="E316" s="41"/>
      <c r="F316" s="242" t="s">
        <v>1462</v>
      </c>
      <c r="G316" s="41"/>
      <c r="H316" s="41"/>
      <c r="I316" s="243"/>
      <c r="J316" s="41"/>
      <c r="K316" s="41"/>
      <c r="L316" s="45"/>
      <c r="M316" s="244"/>
      <c r="N316" s="245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203</v>
      </c>
      <c r="AU316" s="18" t="s">
        <v>84</v>
      </c>
    </row>
    <row r="317" s="13" customFormat="1">
      <c r="A317" s="13"/>
      <c r="B317" s="248"/>
      <c r="C317" s="249"/>
      <c r="D317" s="241" t="s">
        <v>207</v>
      </c>
      <c r="E317" s="250" t="s">
        <v>1</v>
      </c>
      <c r="F317" s="251" t="s">
        <v>1463</v>
      </c>
      <c r="G317" s="249"/>
      <c r="H317" s="252">
        <v>99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207</v>
      </c>
      <c r="AU317" s="258" t="s">
        <v>84</v>
      </c>
      <c r="AV317" s="13" t="s">
        <v>84</v>
      </c>
      <c r="AW317" s="13" t="s">
        <v>31</v>
      </c>
      <c r="AX317" s="13" t="s">
        <v>75</v>
      </c>
      <c r="AY317" s="258" t="s">
        <v>193</v>
      </c>
    </row>
    <row r="318" s="14" customFormat="1">
      <c r="A318" s="14"/>
      <c r="B318" s="259"/>
      <c r="C318" s="260"/>
      <c r="D318" s="241" t="s">
        <v>207</v>
      </c>
      <c r="E318" s="261" t="s">
        <v>1</v>
      </c>
      <c r="F318" s="262" t="s">
        <v>216</v>
      </c>
      <c r="G318" s="260"/>
      <c r="H318" s="263">
        <v>99</v>
      </c>
      <c r="I318" s="264"/>
      <c r="J318" s="260"/>
      <c r="K318" s="260"/>
      <c r="L318" s="265"/>
      <c r="M318" s="266"/>
      <c r="N318" s="267"/>
      <c r="O318" s="267"/>
      <c r="P318" s="267"/>
      <c r="Q318" s="267"/>
      <c r="R318" s="267"/>
      <c r="S318" s="267"/>
      <c r="T318" s="26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9" t="s">
        <v>207</v>
      </c>
      <c r="AU318" s="269" t="s">
        <v>84</v>
      </c>
      <c r="AV318" s="14" t="s">
        <v>201</v>
      </c>
      <c r="AW318" s="14" t="s">
        <v>31</v>
      </c>
      <c r="AX318" s="14" t="s">
        <v>82</v>
      </c>
      <c r="AY318" s="269" t="s">
        <v>193</v>
      </c>
    </row>
    <row r="319" s="2" customFormat="1" ht="14.4" customHeight="1">
      <c r="A319" s="39"/>
      <c r="B319" s="40"/>
      <c r="C319" s="270" t="s">
        <v>537</v>
      </c>
      <c r="D319" s="270" t="s">
        <v>274</v>
      </c>
      <c r="E319" s="271" t="s">
        <v>1464</v>
      </c>
      <c r="F319" s="272" t="s">
        <v>1465</v>
      </c>
      <c r="G319" s="273" t="s">
        <v>268</v>
      </c>
      <c r="H319" s="274">
        <v>98</v>
      </c>
      <c r="I319" s="275"/>
      <c r="J319" s="276">
        <f>ROUND(I319*H319,2)</f>
        <v>0</v>
      </c>
      <c r="K319" s="272" t="s">
        <v>1</v>
      </c>
      <c r="L319" s="277"/>
      <c r="M319" s="278" t="s">
        <v>1</v>
      </c>
      <c r="N319" s="279" t="s">
        <v>40</v>
      </c>
      <c r="O319" s="92"/>
      <c r="P319" s="237">
        <f>O319*H319</f>
        <v>0</v>
      </c>
      <c r="Q319" s="237">
        <v>0</v>
      </c>
      <c r="R319" s="237">
        <f>Q319*H319</f>
        <v>0</v>
      </c>
      <c r="S319" s="237">
        <v>0</v>
      </c>
      <c r="T319" s="23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9" t="s">
        <v>448</v>
      </c>
      <c r="AT319" s="239" t="s">
        <v>274</v>
      </c>
      <c r="AU319" s="239" t="s">
        <v>84</v>
      </c>
      <c r="AY319" s="18" t="s">
        <v>193</v>
      </c>
      <c r="BE319" s="240">
        <f>IF(N319="základní",J319,0)</f>
        <v>0</v>
      </c>
      <c r="BF319" s="240">
        <f>IF(N319="snížená",J319,0)</f>
        <v>0</v>
      </c>
      <c r="BG319" s="240">
        <f>IF(N319="zákl. přenesená",J319,0)</f>
        <v>0</v>
      </c>
      <c r="BH319" s="240">
        <f>IF(N319="sníž. přenesená",J319,0)</f>
        <v>0</v>
      </c>
      <c r="BI319" s="240">
        <f>IF(N319="nulová",J319,0)</f>
        <v>0</v>
      </c>
      <c r="BJ319" s="18" t="s">
        <v>82</v>
      </c>
      <c r="BK319" s="240">
        <f>ROUND(I319*H319,2)</f>
        <v>0</v>
      </c>
      <c r="BL319" s="18" t="s">
        <v>301</v>
      </c>
      <c r="BM319" s="239" t="s">
        <v>859</v>
      </c>
    </row>
    <row r="320" s="2" customFormat="1">
      <c r="A320" s="39"/>
      <c r="B320" s="40"/>
      <c r="C320" s="41"/>
      <c r="D320" s="241" t="s">
        <v>203</v>
      </c>
      <c r="E320" s="41"/>
      <c r="F320" s="242" t="s">
        <v>1465</v>
      </c>
      <c r="G320" s="41"/>
      <c r="H320" s="41"/>
      <c r="I320" s="243"/>
      <c r="J320" s="41"/>
      <c r="K320" s="41"/>
      <c r="L320" s="45"/>
      <c r="M320" s="244"/>
      <c r="N320" s="245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203</v>
      </c>
      <c r="AU320" s="18" t="s">
        <v>84</v>
      </c>
    </row>
    <row r="321" s="13" customFormat="1">
      <c r="A321" s="13"/>
      <c r="B321" s="248"/>
      <c r="C321" s="249"/>
      <c r="D321" s="241" t="s">
        <v>207</v>
      </c>
      <c r="E321" s="250" t="s">
        <v>1</v>
      </c>
      <c r="F321" s="251" t="s">
        <v>1466</v>
      </c>
      <c r="G321" s="249"/>
      <c r="H321" s="252">
        <v>98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207</v>
      </c>
      <c r="AU321" s="258" t="s">
        <v>84</v>
      </c>
      <c r="AV321" s="13" t="s">
        <v>84</v>
      </c>
      <c r="AW321" s="13" t="s">
        <v>31</v>
      </c>
      <c r="AX321" s="13" t="s">
        <v>75</v>
      </c>
      <c r="AY321" s="258" t="s">
        <v>193</v>
      </c>
    </row>
    <row r="322" s="14" customFormat="1">
      <c r="A322" s="14"/>
      <c r="B322" s="259"/>
      <c r="C322" s="260"/>
      <c r="D322" s="241" t="s">
        <v>207</v>
      </c>
      <c r="E322" s="261" t="s">
        <v>1</v>
      </c>
      <c r="F322" s="262" t="s">
        <v>216</v>
      </c>
      <c r="G322" s="260"/>
      <c r="H322" s="263">
        <v>98</v>
      </c>
      <c r="I322" s="264"/>
      <c r="J322" s="260"/>
      <c r="K322" s="260"/>
      <c r="L322" s="265"/>
      <c r="M322" s="266"/>
      <c r="N322" s="267"/>
      <c r="O322" s="267"/>
      <c r="P322" s="267"/>
      <c r="Q322" s="267"/>
      <c r="R322" s="267"/>
      <c r="S322" s="267"/>
      <c r="T322" s="26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9" t="s">
        <v>207</v>
      </c>
      <c r="AU322" s="269" t="s">
        <v>84</v>
      </c>
      <c r="AV322" s="14" t="s">
        <v>201</v>
      </c>
      <c r="AW322" s="14" t="s">
        <v>31</v>
      </c>
      <c r="AX322" s="14" t="s">
        <v>82</v>
      </c>
      <c r="AY322" s="269" t="s">
        <v>193</v>
      </c>
    </row>
    <row r="323" s="2" customFormat="1" ht="14.4" customHeight="1">
      <c r="A323" s="39"/>
      <c r="B323" s="40"/>
      <c r="C323" s="270" t="s">
        <v>545</v>
      </c>
      <c r="D323" s="270" t="s">
        <v>274</v>
      </c>
      <c r="E323" s="271" t="s">
        <v>1467</v>
      </c>
      <c r="F323" s="272" t="s">
        <v>1468</v>
      </c>
      <c r="G323" s="273" t="s">
        <v>268</v>
      </c>
      <c r="H323" s="274">
        <v>1</v>
      </c>
      <c r="I323" s="275"/>
      <c r="J323" s="276">
        <f>ROUND(I323*H323,2)</f>
        <v>0</v>
      </c>
      <c r="K323" s="272" t="s">
        <v>1</v>
      </c>
      <c r="L323" s="277"/>
      <c r="M323" s="278" t="s">
        <v>1</v>
      </c>
      <c r="N323" s="279" t="s">
        <v>40</v>
      </c>
      <c r="O323" s="92"/>
      <c r="P323" s="237">
        <f>O323*H323</f>
        <v>0</v>
      </c>
      <c r="Q323" s="237">
        <v>0</v>
      </c>
      <c r="R323" s="237">
        <f>Q323*H323</f>
        <v>0</v>
      </c>
      <c r="S323" s="237">
        <v>0</v>
      </c>
      <c r="T323" s="23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9" t="s">
        <v>448</v>
      </c>
      <c r="AT323" s="239" t="s">
        <v>274</v>
      </c>
      <c r="AU323" s="239" t="s">
        <v>84</v>
      </c>
      <c r="AY323" s="18" t="s">
        <v>193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8" t="s">
        <v>82</v>
      </c>
      <c r="BK323" s="240">
        <f>ROUND(I323*H323,2)</f>
        <v>0</v>
      </c>
      <c r="BL323" s="18" t="s">
        <v>301</v>
      </c>
      <c r="BM323" s="239" t="s">
        <v>869</v>
      </c>
    </row>
    <row r="324" s="2" customFormat="1">
      <c r="A324" s="39"/>
      <c r="B324" s="40"/>
      <c r="C324" s="41"/>
      <c r="D324" s="241" t="s">
        <v>203</v>
      </c>
      <c r="E324" s="41"/>
      <c r="F324" s="242" t="s">
        <v>1468</v>
      </c>
      <c r="G324" s="41"/>
      <c r="H324" s="41"/>
      <c r="I324" s="243"/>
      <c r="J324" s="41"/>
      <c r="K324" s="41"/>
      <c r="L324" s="45"/>
      <c r="M324" s="244"/>
      <c r="N324" s="245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203</v>
      </c>
      <c r="AU324" s="18" t="s">
        <v>84</v>
      </c>
    </row>
    <row r="325" s="13" customFormat="1">
      <c r="A325" s="13"/>
      <c r="B325" s="248"/>
      <c r="C325" s="249"/>
      <c r="D325" s="241" t="s">
        <v>207</v>
      </c>
      <c r="E325" s="250" t="s">
        <v>1</v>
      </c>
      <c r="F325" s="251" t="s">
        <v>1469</v>
      </c>
      <c r="G325" s="249"/>
      <c r="H325" s="252">
        <v>1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207</v>
      </c>
      <c r="AU325" s="258" t="s">
        <v>84</v>
      </c>
      <c r="AV325" s="13" t="s">
        <v>84</v>
      </c>
      <c r="AW325" s="13" t="s">
        <v>31</v>
      </c>
      <c r="AX325" s="13" t="s">
        <v>75</v>
      </c>
      <c r="AY325" s="258" t="s">
        <v>193</v>
      </c>
    </row>
    <row r="326" s="14" customFormat="1">
      <c r="A326" s="14"/>
      <c r="B326" s="259"/>
      <c r="C326" s="260"/>
      <c r="D326" s="241" t="s">
        <v>207</v>
      </c>
      <c r="E326" s="261" t="s">
        <v>1</v>
      </c>
      <c r="F326" s="262" t="s">
        <v>216</v>
      </c>
      <c r="G326" s="260"/>
      <c r="H326" s="263">
        <v>1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9" t="s">
        <v>207</v>
      </c>
      <c r="AU326" s="269" t="s">
        <v>84</v>
      </c>
      <c r="AV326" s="14" t="s">
        <v>201</v>
      </c>
      <c r="AW326" s="14" t="s">
        <v>31</v>
      </c>
      <c r="AX326" s="14" t="s">
        <v>82</v>
      </c>
      <c r="AY326" s="269" t="s">
        <v>193</v>
      </c>
    </row>
    <row r="327" s="2" customFormat="1" ht="22.2" customHeight="1">
      <c r="A327" s="39"/>
      <c r="B327" s="40"/>
      <c r="C327" s="228" t="s">
        <v>550</v>
      </c>
      <c r="D327" s="228" t="s">
        <v>196</v>
      </c>
      <c r="E327" s="229" t="s">
        <v>1470</v>
      </c>
      <c r="F327" s="230" t="s">
        <v>1471</v>
      </c>
      <c r="G327" s="231" t="s">
        <v>268</v>
      </c>
      <c r="H327" s="232">
        <v>9</v>
      </c>
      <c r="I327" s="233"/>
      <c r="J327" s="234">
        <f>ROUND(I327*H327,2)</f>
        <v>0</v>
      </c>
      <c r="K327" s="230" t="s">
        <v>1</v>
      </c>
      <c r="L327" s="45"/>
      <c r="M327" s="235" t="s">
        <v>1</v>
      </c>
      <c r="N327" s="236" t="s">
        <v>40</v>
      </c>
      <c r="O327" s="92"/>
      <c r="P327" s="237">
        <f>O327*H327</f>
        <v>0</v>
      </c>
      <c r="Q327" s="237">
        <v>0</v>
      </c>
      <c r="R327" s="237">
        <f>Q327*H327</f>
        <v>0</v>
      </c>
      <c r="S327" s="237">
        <v>0</v>
      </c>
      <c r="T327" s="23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9" t="s">
        <v>301</v>
      </c>
      <c r="AT327" s="239" t="s">
        <v>196</v>
      </c>
      <c r="AU327" s="239" t="s">
        <v>84</v>
      </c>
      <c r="AY327" s="18" t="s">
        <v>193</v>
      </c>
      <c r="BE327" s="240">
        <f>IF(N327="základní",J327,0)</f>
        <v>0</v>
      </c>
      <c r="BF327" s="240">
        <f>IF(N327="snížená",J327,0)</f>
        <v>0</v>
      </c>
      <c r="BG327" s="240">
        <f>IF(N327="zákl. přenesená",J327,0)</f>
        <v>0</v>
      </c>
      <c r="BH327" s="240">
        <f>IF(N327="sníž. přenesená",J327,0)</f>
        <v>0</v>
      </c>
      <c r="BI327" s="240">
        <f>IF(N327="nulová",J327,0)</f>
        <v>0</v>
      </c>
      <c r="BJ327" s="18" t="s">
        <v>82</v>
      </c>
      <c r="BK327" s="240">
        <f>ROUND(I327*H327,2)</f>
        <v>0</v>
      </c>
      <c r="BL327" s="18" t="s">
        <v>301</v>
      </c>
      <c r="BM327" s="239" t="s">
        <v>882</v>
      </c>
    </row>
    <row r="328" s="2" customFormat="1">
      <c r="A328" s="39"/>
      <c r="B328" s="40"/>
      <c r="C328" s="41"/>
      <c r="D328" s="241" t="s">
        <v>203</v>
      </c>
      <c r="E328" s="41"/>
      <c r="F328" s="242" t="s">
        <v>1471</v>
      </c>
      <c r="G328" s="41"/>
      <c r="H328" s="41"/>
      <c r="I328" s="243"/>
      <c r="J328" s="41"/>
      <c r="K328" s="41"/>
      <c r="L328" s="45"/>
      <c r="M328" s="244"/>
      <c r="N328" s="245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203</v>
      </c>
      <c r="AU328" s="18" t="s">
        <v>84</v>
      </c>
    </row>
    <row r="329" s="13" customFormat="1">
      <c r="A329" s="13"/>
      <c r="B329" s="248"/>
      <c r="C329" s="249"/>
      <c r="D329" s="241" t="s">
        <v>207</v>
      </c>
      <c r="E329" s="250" t="s">
        <v>1</v>
      </c>
      <c r="F329" s="251" t="s">
        <v>1472</v>
      </c>
      <c r="G329" s="249"/>
      <c r="H329" s="252">
        <v>9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8" t="s">
        <v>207</v>
      </c>
      <c r="AU329" s="258" t="s">
        <v>84</v>
      </c>
      <c r="AV329" s="13" t="s">
        <v>84</v>
      </c>
      <c r="AW329" s="13" t="s">
        <v>31</v>
      </c>
      <c r="AX329" s="13" t="s">
        <v>75</v>
      </c>
      <c r="AY329" s="258" t="s">
        <v>193</v>
      </c>
    </row>
    <row r="330" s="14" customFormat="1">
      <c r="A330" s="14"/>
      <c r="B330" s="259"/>
      <c r="C330" s="260"/>
      <c r="D330" s="241" t="s">
        <v>207</v>
      </c>
      <c r="E330" s="261" t="s">
        <v>1</v>
      </c>
      <c r="F330" s="262" t="s">
        <v>216</v>
      </c>
      <c r="G330" s="260"/>
      <c r="H330" s="263">
        <v>9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9" t="s">
        <v>207</v>
      </c>
      <c r="AU330" s="269" t="s">
        <v>84</v>
      </c>
      <c r="AV330" s="14" t="s">
        <v>201</v>
      </c>
      <c r="AW330" s="14" t="s">
        <v>31</v>
      </c>
      <c r="AX330" s="14" t="s">
        <v>82</v>
      </c>
      <c r="AY330" s="269" t="s">
        <v>193</v>
      </c>
    </row>
    <row r="331" s="2" customFormat="1" ht="22.2" customHeight="1">
      <c r="A331" s="39"/>
      <c r="B331" s="40"/>
      <c r="C331" s="228" t="s">
        <v>555</v>
      </c>
      <c r="D331" s="228" t="s">
        <v>196</v>
      </c>
      <c r="E331" s="229" t="s">
        <v>1473</v>
      </c>
      <c r="F331" s="230" t="s">
        <v>1474</v>
      </c>
      <c r="G331" s="231" t="s">
        <v>268</v>
      </c>
      <c r="H331" s="232">
        <v>2</v>
      </c>
      <c r="I331" s="233"/>
      <c r="J331" s="234">
        <f>ROUND(I331*H331,2)</f>
        <v>0</v>
      </c>
      <c r="K331" s="230" t="s">
        <v>1</v>
      </c>
      <c r="L331" s="45"/>
      <c r="M331" s="235" t="s">
        <v>1</v>
      </c>
      <c r="N331" s="236" t="s">
        <v>40</v>
      </c>
      <c r="O331" s="92"/>
      <c r="P331" s="237">
        <f>O331*H331</f>
        <v>0</v>
      </c>
      <c r="Q331" s="237">
        <v>0</v>
      </c>
      <c r="R331" s="237">
        <f>Q331*H331</f>
        <v>0</v>
      </c>
      <c r="S331" s="237">
        <v>0</v>
      </c>
      <c r="T331" s="23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9" t="s">
        <v>301</v>
      </c>
      <c r="AT331" s="239" t="s">
        <v>196</v>
      </c>
      <c r="AU331" s="239" t="s">
        <v>84</v>
      </c>
      <c r="AY331" s="18" t="s">
        <v>193</v>
      </c>
      <c r="BE331" s="240">
        <f>IF(N331="základní",J331,0)</f>
        <v>0</v>
      </c>
      <c r="BF331" s="240">
        <f>IF(N331="snížená",J331,0)</f>
        <v>0</v>
      </c>
      <c r="BG331" s="240">
        <f>IF(N331="zákl. přenesená",J331,0)</f>
        <v>0</v>
      </c>
      <c r="BH331" s="240">
        <f>IF(N331="sníž. přenesená",J331,0)</f>
        <v>0</v>
      </c>
      <c r="BI331" s="240">
        <f>IF(N331="nulová",J331,0)</f>
        <v>0</v>
      </c>
      <c r="BJ331" s="18" t="s">
        <v>82</v>
      </c>
      <c r="BK331" s="240">
        <f>ROUND(I331*H331,2)</f>
        <v>0</v>
      </c>
      <c r="BL331" s="18" t="s">
        <v>301</v>
      </c>
      <c r="BM331" s="239" t="s">
        <v>892</v>
      </c>
    </row>
    <row r="332" s="2" customFormat="1">
      <c r="A332" s="39"/>
      <c r="B332" s="40"/>
      <c r="C332" s="41"/>
      <c r="D332" s="241" t="s">
        <v>203</v>
      </c>
      <c r="E332" s="41"/>
      <c r="F332" s="242" t="s">
        <v>1474</v>
      </c>
      <c r="G332" s="41"/>
      <c r="H332" s="41"/>
      <c r="I332" s="243"/>
      <c r="J332" s="41"/>
      <c r="K332" s="41"/>
      <c r="L332" s="45"/>
      <c r="M332" s="244"/>
      <c r="N332" s="245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203</v>
      </c>
      <c r="AU332" s="18" t="s">
        <v>84</v>
      </c>
    </row>
    <row r="333" s="13" customFormat="1">
      <c r="A333" s="13"/>
      <c r="B333" s="248"/>
      <c r="C333" s="249"/>
      <c r="D333" s="241" t="s">
        <v>207</v>
      </c>
      <c r="E333" s="250" t="s">
        <v>1</v>
      </c>
      <c r="F333" s="251" t="s">
        <v>1475</v>
      </c>
      <c r="G333" s="249"/>
      <c r="H333" s="252">
        <v>2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8" t="s">
        <v>207</v>
      </c>
      <c r="AU333" s="258" t="s">
        <v>84</v>
      </c>
      <c r="AV333" s="13" t="s">
        <v>84</v>
      </c>
      <c r="AW333" s="13" t="s">
        <v>31</v>
      </c>
      <c r="AX333" s="13" t="s">
        <v>75</v>
      </c>
      <c r="AY333" s="258" t="s">
        <v>193</v>
      </c>
    </row>
    <row r="334" s="14" customFormat="1">
      <c r="A334" s="14"/>
      <c r="B334" s="259"/>
      <c r="C334" s="260"/>
      <c r="D334" s="241" t="s">
        <v>207</v>
      </c>
      <c r="E334" s="261" t="s">
        <v>1</v>
      </c>
      <c r="F334" s="262" t="s">
        <v>216</v>
      </c>
      <c r="G334" s="260"/>
      <c r="H334" s="263">
        <v>2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9" t="s">
        <v>207</v>
      </c>
      <c r="AU334" s="269" t="s">
        <v>84</v>
      </c>
      <c r="AV334" s="14" t="s">
        <v>201</v>
      </c>
      <c r="AW334" s="14" t="s">
        <v>31</v>
      </c>
      <c r="AX334" s="14" t="s">
        <v>82</v>
      </c>
      <c r="AY334" s="269" t="s">
        <v>193</v>
      </c>
    </row>
    <row r="335" s="2" customFormat="1" ht="19.8" customHeight="1">
      <c r="A335" s="39"/>
      <c r="B335" s="40"/>
      <c r="C335" s="228" t="s">
        <v>562</v>
      </c>
      <c r="D335" s="228" t="s">
        <v>196</v>
      </c>
      <c r="E335" s="229" t="s">
        <v>1476</v>
      </c>
      <c r="F335" s="230" t="s">
        <v>1477</v>
      </c>
      <c r="G335" s="231" t="s">
        <v>268</v>
      </c>
      <c r="H335" s="232">
        <v>5</v>
      </c>
      <c r="I335" s="233"/>
      <c r="J335" s="234">
        <f>ROUND(I335*H335,2)</f>
        <v>0</v>
      </c>
      <c r="K335" s="230" t="s">
        <v>1</v>
      </c>
      <c r="L335" s="45"/>
      <c r="M335" s="235" t="s">
        <v>1</v>
      </c>
      <c r="N335" s="236" t="s">
        <v>40</v>
      </c>
      <c r="O335" s="92"/>
      <c r="P335" s="237">
        <f>O335*H335</f>
        <v>0</v>
      </c>
      <c r="Q335" s="237">
        <v>0</v>
      </c>
      <c r="R335" s="237">
        <f>Q335*H335</f>
        <v>0</v>
      </c>
      <c r="S335" s="237">
        <v>0</v>
      </c>
      <c r="T335" s="23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9" t="s">
        <v>301</v>
      </c>
      <c r="AT335" s="239" t="s">
        <v>196</v>
      </c>
      <c r="AU335" s="239" t="s">
        <v>84</v>
      </c>
      <c r="AY335" s="18" t="s">
        <v>193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8" t="s">
        <v>82</v>
      </c>
      <c r="BK335" s="240">
        <f>ROUND(I335*H335,2)</f>
        <v>0</v>
      </c>
      <c r="BL335" s="18" t="s">
        <v>301</v>
      </c>
      <c r="BM335" s="239" t="s">
        <v>904</v>
      </c>
    </row>
    <row r="336" s="2" customFormat="1">
      <c r="A336" s="39"/>
      <c r="B336" s="40"/>
      <c r="C336" s="41"/>
      <c r="D336" s="241" t="s">
        <v>203</v>
      </c>
      <c r="E336" s="41"/>
      <c r="F336" s="242" t="s">
        <v>1477</v>
      </c>
      <c r="G336" s="41"/>
      <c r="H336" s="41"/>
      <c r="I336" s="243"/>
      <c r="J336" s="41"/>
      <c r="K336" s="41"/>
      <c r="L336" s="45"/>
      <c r="M336" s="244"/>
      <c r="N336" s="24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203</v>
      </c>
      <c r="AU336" s="18" t="s">
        <v>84</v>
      </c>
    </row>
    <row r="337" s="13" customFormat="1">
      <c r="A337" s="13"/>
      <c r="B337" s="248"/>
      <c r="C337" s="249"/>
      <c r="D337" s="241" t="s">
        <v>207</v>
      </c>
      <c r="E337" s="250" t="s">
        <v>1</v>
      </c>
      <c r="F337" s="251" t="s">
        <v>1478</v>
      </c>
      <c r="G337" s="249"/>
      <c r="H337" s="252">
        <v>5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8" t="s">
        <v>207</v>
      </c>
      <c r="AU337" s="258" t="s">
        <v>84</v>
      </c>
      <c r="AV337" s="13" t="s">
        <v>84</v>
      </c>
      <c r="AW337" s="13" t="s">
        <v>31</v>
      </c>
      <c r="AX337" s="13" t="s">
        <v>75</v>
      </c>
      <c r="AY337" s="258" t="s">
        <v>193</v>
      </c>
    </row>
    <row r="338" s="14" customFormat="1">
      <c r="A338" s="14"/>
      <c r="B338" s="259"/>
      <c r="C338" s="260"/>
      <c r="D338" s="241" t="s">
        <v>207</v>
      </c>
      <c r="E338" s="261" t="s">
        <v>1</v>
      </c>
      <c r="F338" s="262" t="s">
        <v>216</v>
      </c>
      <c r="G338" s="260"/>
      <c r="H338" s="263">
        <v>5</v>
      </c>
      <c r="I338" s="264"/>
      <c r="J338" s="260"/>
      <c r="K338" s="260"/>
      <c r="L338" s="265"/>
      <c r="M338" s="266"/>
      <c r="N338" s="267"/>
      <c r="O338" s="267"/>
      <c r="P338" s="267"/>
      <c r="Q338" s="267"/>
      <c r="R338" s="267"/>
      <c r="S338" s="267"/>
      <c r="T338" s="26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9" t="s">
        <v>207</v>
      </c>
      <c r="AU338" s="269" t="s">
        <v>84</v>
      </c>
      <c r="AV338" s="14" t="s">
        <v>201</v>
      </c>
      <c r="AW338" s="14" t="s">
        <v>31</v>
      </c>
      <c r="AX338" s="14" t="s">
        <v>82</v>
      </c>
      <c r="AY338" s="269" t="s">
        <v>193</v>
      </c>
    </row>
    <row r="339" s="2" customFormat="1" ht="22.2" customHeight="1">
      <c r="A339" s="39"/>
      <c r="B339" s="40"/>
      <c r="C339" s="270" t="s">
        <v>568</v>
      </c>
      <c r="D339" s="270" t="s">
        <v>274</v>
      </c>
      <c r="E339" s="271" t="s">
        <v>1479</v>
      </c>
      <c r="F339" s="272" t="s">
        <v>1480</v>
      </c>
      <c r="G339" s="273" t="s">
        <v>268</v>
      </c>
      <c r="H339" s="274">
        <v>5</v>
      </c>
      <c r="I339" s="275"/>
      <c r="J339" s="276">
        <f>ROUND(I339*H339,2)</f>
        <v>0</v>
      </c>
      <c r="K339" s="272" t="s">
        <v>1</v>
      </c>
      <c r="L339" s="277"/>
      <c r="M339" s="278" t="s">
        <v>1</v>
      </c>
      <c r="N339" s="279" t="s">
        <v>40</v>
      </c>
      <c r="O339" s="92"/>
      <c r="P339" s="237">
        <f>O339*H339</f>
        <v>0</v>
      </c>
      <c r="Q339" s="237">
        <v>0</v>
      </c>
      <c r="R339" s="237">
        <f>Q339*H339</f>
        <v>0</v>
      </c>
      <c r="S339" s="237">
        <v>0</v>
      </c>
      <c r="T339" s="23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9" t="s">
        <v>448</v>
      </c>
      <c r="AT339" s="239" t="s">
        <v>274</v>
      </c>
      <c r="AU339" s="239" t="s">
        <v>84</v>
      </c>
      <c r="AY339" s="18" t="s">
        <v>193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8" t="s">
        <v>82</v>
      </c>
      <c r="BK339" s="240">
        <f>ROUND(I339*H339,2)</f>
        <v>0</v>
      </c>
      <c r="BL339" s="18" t="s">
        <v>301</v>
      </c>
      <c r="BM339" s="239" t="s">
        <v>910</v>
      </c>
    </row>
    <row r="340" s="2" customFormat="1">
      <c r="A340" s="39"/>
      <c r="B340" s="40"/>
      <c r="C340" s="41"/>
      <c r="D340" s="241" t="s">
        <v>203</v>
      </c>
      <c r="E340" s="41"/>
      <c r="F340" s="242" t="s">
        <v>1480</v>
      </c>
      <c r="G340" s="41"/>
      <c r="H340" s="41"/>
      <c r="I340" s="243"/>
      <c r="J340" s="41"/>
      <c r="K340" s="41"/>
      <c r="L340" s="45"/>
      <c r="M340" s="244"/>
      <c r="N340" s="245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203</v>
      </c>
      <c r="AU340" s="18" t="s">
        <v>84</v>
      </c>
    </row>
    <row r="341" s="13" customFormat="1">
      <c r="A341" s="13"/>
      <c r="B341" s="248"/>
      <c r="C341" s="249"/>
      <c r="D341" s="241" t="s">
        <v>207</v>
      </c>
      <c r="E341" s="250" t="s">
        <v>1</v>
      </c>
      <c r="F341" s="251" t="s">
        <v>1478</v>
      </c>
      <c r="G341" s="249"/>
      <c r="H341" s="252">
        <v>5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8" t="s">
        <v>207</v>
      </c>
      <c r="AU341" s="258" t="s">
        <v>84</v>
      </c>
      <c r="AV341" s="13" t="s">
        <v>84</v>
      </c>
      <c r="AW341" s="13" t="s">
        <v>31</v>
      </c>
      <c r="AX341" s="13" t="s">
        <v>75</v>
      </c>
      <c r="AY341" s="258" t="s">
        <v>193</v>
      </c>
    </row>
    <row r="342" s="14" customFormat="1">
      <c r="A342" s="14"/>
      <c r="B342" s="259"/>
      <c r="C342" s="260"/>
      <c r="D342" s="241" t="s">
        <v>207</v>
      </c>
      <c r="E342" s="261" t="s">
        <v>1</v>
      </c>
      <c r="F342" s="262" t="s">
        <v>216</v>
      </c>
      <c r="G342" s="260"/>
      <c r="H342" s="263">
        <v>5</v>
      </c>
      <c r="I342" s="264"/>
      <c r="J342" s="260"/>
      <c r="K342" s="260"/>
      <c r="L342" s="265"/>
      <c r="M342" s="266"/>
      <c r="N342" s="267"/>
      <c r="O342" s="267"/>
      <c r="P342" s="267"/>
      <c r="Q342" s="267"/>
      <c r="R342" s="267"/>
      <c r="S342" s="267"/>
      <c r="T342" s="26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9" t="s">
        <v>207</v>
      </c>
      <c r="AU342" s="269" t="s">
        <v>84</v>
      </c>
      <c r="AV342" s="14" t="s">
        <v>201</v>
      </c>
      <c r="AW342" s="14" t="s">
        <v>31</v>
      </c>
      <c r="AX342" s="14" t="s">
        <v>82</v>
      </c>
      <c r="AY342" s="269" t="s">
        <v>193</v>
      </c>
    </row>
    <row r="343" s="2" customFormat="1" ht="22.2" customHeight="1">
      <c r="A343" s="39"/>
      <c r="B343" s="40"/>
      <c r="C343" s="228" t="s">
        <v>575</v>
      </c>
      <c r="D343" s="228" t="s">
        <v>196</v>
      </c>
      <c r="E343" s="229" t="s">
        <v>1481</v>
      </c>
      <c r="F343" s="230" t="s">
        <v>1482</v>
      </c>
      <c r="G343" s="231" t="s">
        <v>260</v>
      </c>
      <c r="H343" s="232">
        <v>625</v>
      </c>
      <c r="I343" s="233"/>
      <c r="J343" s="234">
        <f>ROUND(I343*H343,2)</f>
        <v>0</v>
      </c>
      <c r="K343" s="230" t="s">
        <v>1</v>
      </c>
      <c r="L343" s="45"/>
      <c r="M343" s="235" t="s">
        <v>1</v>
      </c>
      <c r="N343" s="236" t="s">
        <v>40</v>
      </c>
      <c r="O343" s="92"/>
      <c r="P343" s="237">
        <f>O343*H343</f>
        <v>0</v>
      </c>
      <c r="Q343" s="237">
        <v>0</v>
      </c>
      <c r="R343" s="237">
        <f>Q343*H343</f>
        <v>0</v>
      </c>
      <c r="S343" s="237">
        <v>0</v>
      </c>
      <c r="T343" s="23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9" t="s">
        <v>301</v>
      </c>
      <c r="AT343" s="239" t="s">
        <v>196</v>
      </c>
      <c r="AU343" s="239" t="s">
        <v>84</v>
      </c>
      <c r="AY343" s="18" t="s">
        <v>193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8" t="s">
        <v>82</v>
      </c>
      <c r="BK343" s="240">
        <f>ROUND(I343*H343,2)</f>
        <v>0</v>
      </c>
      <c r="BL343" s="18" t="s">
        <v>301</v>
      </c>
      <c r="BM343" s="239" t="s">
        <v>922</v>
      </c>
    </row>
    <row r="344" s="2" customFormat="1">
      <c r="A344" s="39"/>
      <c r="B344" s="40"/>
      <c r="C344" s="41"/>
      <c r="D344" s="241" t="s">
        <v>203</v>
      </c>
      <c r="E344" s="41"/>
      <c r="F344" s="242" t="s">
        <v>1482</v>
      </c>
      <c r="G344" s="41"/>
      <c r="H344" s="41"/>
      <c r="I344" s="243"/>
      <c r="J344" s="41"/>
      <c r="K344" s="41"/>
      <c r="L344" s="45"/>
      <c r="M344" s="244"/>
      <c r="N344" s="245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203</v>
      </c>
      <c r="AU344" s="18" t="s">
        <v>84</v>
      </c>
    </row>
    <row r="345" s="13" customFormat="1">
      <c r="A345" s="13"/>
      <c r="B345" s="248"/>
      <c r="C345" s="249"/>
      <c r="D345" s="241" t="s">
        <v>207</v>
      </c>
      <c r="E345" s="250" t="s">
        <v>1</v>
      </c>
      <c r="F345" s="251" t="s">
        <v>1483</v>
      </c>
      <c r="G345" s="249"/>
      <c r="H345" s="252">
        <v>382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8" t="s">
        <v>207</v>
      </c>
      <c r="AU345" s="258" t="s">
        <v>84</v>
      </c>
      <c r="AV345" s="13" t="s">
        <v>84</v>
      </c>
      <c r="AW345" s="13" t="s">
        <v>31</v>
      </c>
      <c r="AX345" s="13" t="s">
        <v>75</v>
      </c>
      <c r="AY345" s="258" t="s">
        <v>193</v>
      </c>
    </row>
    <row r="346" s="13" customFormat="1">
      <c r="A346" s="13"/>
      <c r="B346" s="248"/>
      <c r="C346" s="249"/>
      <c r="D346" s="241" t="s">
        <v>207</v>
      </c>
      <c r="E346" s="250" t="s">
        <v>1</v>
      </c>
      <c r="F346" s="251" t="s">
        <v>1484</v>
      </c>
      <c r="G346" s="249"/>
      <c r="H346" s="252">
        <v>243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207</v>
      </c>
      <c r="AU346" s="258" t="s">
        <v>84</v>
      </c>
      <c r="AV346" s="13" t="s">
        <v>84</v>
      </c>
      <c r="AW346" s="13" t="s">
        <v>31</v>
      </c>
      <c r="AX346" s="13" t="s">
        <v>75</v>
      </c>
      <c r="AY346" s="258" t="s">
        <v>193</v>
      </c>
    </row>
    <row r="347" s="14" customFormat="1">
      <c r="A347" s="14"/>
      <c r="B347" s="259"/>
      <c r="C347" s="260"/>
      <c r="D347" s="241" t="s">
        <v>207</v>
      </c>
      <c r="E347" s="261" t="s">
        <v>1</v>
      </c>
      <c r="F347" s="262" t="s">
        <v>216</v>
      </c>
      <c r="G347" s="260"/>
      <c r="H347" s="263">
        <v>625</v>
      </c>
      <c r="I347" s="264"/>
      <c r="J347" s="260"/>
      <c r="K347" s="260"/>
      <c r="L347" s="265"/>
      <c r="M347" s="266"/>
      <c r="N347" s="267"/>
      <c r="O347" s="267"/>
      <c r="P347" s="267"/>
      <c r="Q347" s="267"/>
      <c r="R347" s="267"/>
      <c r="S347" s="267"/>
      <c r="T347" s="26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9" t="s">
        <v>207</v>
      </c>
      <c r="AU347" s="269" t="s">
        <v>84</v>
      </c>
      <c r="AV347" s="14" t="s">
        <v>201</v>
      </c>
      <c r="AW347" s="14" t="s">
        <v>31</v>
      </c>
      <c r="AX347" s="14" t="s">
        <v>82</v>
      </c>
      <c r="AY347" s="269" t="s">
        <v>193</v>
      </c>
    </row>
    <row r="348" s="2" customFormat="1" ht="19.8" customHeight="1">
      <c r="A348" s="39"/>
      <c r="B348" s="40"/>
      <c r="C348" s="228" t="s">
        <v>580</v>
      </c>
      <c r="D348" s="228" t="s">
        <v>196</v>
      </c>
      <c r="E348" s="229" t="s">
        <v>1485</v>
      </c>
      <c r="F348" s="230" t="s">
        <v>1486</v>
      </c>
      <c r="G348" s="231" t="s">
        <v>260</v>
      </c>
      <c r="H348" s="232">
        <v>625</v>
      </c>
      <c r="I348" s="233"/>
      <c r="J348" s="234">
        <f>ROUND(I348*H348,2)</f>
        <v>0</v>
      </c>
      <c r="K348" s="230" t="s">
        <v>1</v>
      </c>
      <c r="L348" s="45"/>
      <c r="M348" s="235" t="s">
        <v>1</v>
      </c>
      <c r="N348" s="236" t="s">
        <v>40</v>
      </c>
      <c r="O348" s="92"/>
      <c r="P348" s="237">
        <f>O348*H348</f>
        <v>0</v>
      </c>
      <c r="Q348" s="237">
        <v>0</v>
      </c>
      <c r="R348" s="237">
        <f>Q348*H348</f>
        <v>0</v>
      </c>
      <c r="S348" s="237">
        <v>0</v>
      </c>
      <c r="T348" s="23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9" t="s">
        <v>301</v>
      </c>
      <c r="AT348" s="239" t="s">
        <v>196</v>
      </c>
      <c r="AU348" s="239" t="s">
        <v>84</v>
      </c>
      <c r="AY348" s="18" t="s">
        <v>193</v>
      </c>
      <c r="BE348" s="240">
        <f>IF(N348="základní",J348,0)</f>
        <v>0</v>
      </c>
      <c r="BF348" s="240">
        <f>IF(N348="snížená",J348,0)</f>
        <v>0</v>
      </c>
      <c r="BG348" s="240">
        <f>IF(N348="zákl. přenesená",J348,0)</f>
        <v>0</v>
      </c>
      <c r="BH348" s="240">
        <f>IF(N348="sníž. přenesená",J348,0)</f>
        <v>0</v>
      </c>
      <c r="BI348" s="240">
        <f>IF(N348="nulová",J348,0)</f>
        <v>0</v>
      </c>
      <c r="BJ348" s="18" t="s">
        <v>82</v>
      </c>
      <c r="BK348" s="240">
        <f>ROUND(I348*H348,2)</f>
        <v>0</v>
      </c>
      <c r="BL348" s="18" t="s">
        <v>301</v>
      </c>
      <c r="BM348" s="239" t="s">
        <v>928</v>
      </c>
    </row>
    <row r="349" s="2" customFormat="1">
      <c r="A349" s="39"/>
      <c r="B349" s="40"/>
      <c r="C349" s="41"/>
      <c r="D349" s="241" t="s">
        <v>203</v>
      </c>
      <c r="E349" s="41"/>
      <c r="F349" s="242" t="s">
        <v>1486</v>
      </c>
      <c r="G349" s="41"/>
      <c r="H349" s="41"/>
      <c r="I349" s="243"/>
      <c r="J349" s="41"/>
      <c r="K349" s="41"/>
      <c r="L349" s="45"/>
      <c r="M349" s="244"/>
      <c r="N349" s="245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203</v>
      </c>
      <c r="AU349" s="18" t="s">
        <v>84</v>
      </c>
    </row>
    <row r="350" s="2" customFormat="1" ht="22.2" customHeight="1">
      <c r="A350" s="39"/>
      <c r="B350" s="40"/>
      <c r="C350" s="228" t="s">
        <v>600</v>
      </c>
      <c r="D350" s="228" t="s">
        <v>196</v>
      </c>
      <c r="E350" s="229" t="s">
        <v>1487</v>
      </c>
      <c r="F350" s="230" t="s">
        <v>1488</v>
      </c>
      <c r="G350" s="231" t="s">
        <v>407</v>
      </c>
      <c r="H350" s="232">
        <v>6.2309999999999999</v>
      </c>
      <c r="I350" s="233"/>
      <c r="J350" s="234">
        <f>ROUND(I350*H350,2)</f>
        <v>0</v>
      </c>
      <c r="K350" s="230" t="s">
        <v>1</v>
      </c>
      <c r="L350" s="45"/>
      <c r="M350" s="235" t="s">
        <v>1</v>
      </c>
      <c r="N350" s="236" t="s">
        <v>40</v>
      </c>
      <c r="O350" s="92"/>
      <c r="P350" s="237">
        <f>O350*H350</f>
        <v>0</v>
      </c>
      <c r="Q350" s="237">
        <v>0</v>
      </c>
      <c r="R350" s="237">
        <f>Q350*H350</f>
        <v>0</v>
      </c>
      <c r="S350" s="237">
        <v>0</v>
      </c>
      <c r="T350" s="23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9" t="s">
        <v>301</v>
      </c>
      <c r="AT350" s="239" t="s">
        <v>196</v>
      </c>
      <c r="AU350" s="239" t="s">
        <v>84</v>
      </c>
      <c r="AY350" s="18" t="s">
        <v>193</v>
      </c>
      <c r="BE350" s="240">
        <f>IF(N350="základní",J350,0)</f>
        <v>0</v>
      </c>
      <c r="BF350" s="240">
        <f>IF(N350="snížená",J350,0)</f>
        <v>0</v>
      </c>
      <c r="BG350" s="240">
        <f>IF(N350="zákl. přenesená",J350,0)</f>
        <v>0</v>
      </c>
      <c r="BH350" s="240">
        <f>IF(N350="sníž. přenesená",J350,0)</f>
        <v>0</v>
      </c>
      <c r="BI350" s="240">
        <f>IF(N350="nulová",J350,0)</f>
        <v>0</v>
      </c>
      <c r="BJ350" s="18" t="s">
        <v>82</v>
      </c>
      <c r="BK350" s="240">
        <f>ROUND(I350*H350,2)</f>
        <v>0</v>
      </c>
      <c r="BL350" s="18" t="s">
        <v>301</v>
      </c>
      <c r="BM350" s="239" t="s">
        <v>940</v>
      </c>
    </row>
    <row r="351" s="2" customFormat="1">
      <c r="A351" s="39"/>
      <c r="B351" s="40"/>
      <c r="C351" s="41"/>
      <c r="D351" s="241" t="s">
        <v>203</v>
      </c>
      <c r="E351" s="41"/>
      <c r="F351" s="242" t="s">
        <v>1488</v>
      </c>
      <c r="G351" s="41"/>
      <c r="H351" s="41"/>
      <c r="I351" s="243"/>
      <c r="J351" s="41"/>
      <c r="K351" s="41"/>
      <c r="L351" s="45"/>
      <c r="M351" s="244"/>
      <c r="N351" s="245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203</v>
      </c>
      <c r="AU351" s="18" t="s">
        <v>84</v>
      </c>
    </row>
    <row r="352" s="12" customFormat="1" ht="22.8" customHeight="1">
      <c r="A352" s="12"/>
      <c r="B352" s="212"/>
      <c r="C352" s="213"/>
      <c r="D352" s="214" t="s">
        <v>74</v>
      </c>
      <c r="E352" s="226" t="s">
        <v>440</v>
      </c>
      <c r="F352" s="226" t="s">
        <v>441</v>
      </c>
      <c r="G352" s="213"/>
      <c r="H352" s="213"/>
      <c r="I352" s="216"/>
      <c r="J352" s="227">
        <f>BK352</f>
        <v>0</v>
      </c>
      <c r="K352" s="213"/>
      <c r="L352" s="218"/>
      <c r="M352" s="219"/>
      <c r="N352" s="220"/>
      <c r="O352" s="220"/>
      <c r="P352" s="221">
        <f>SUM(P353:P494)</f>
        <v>0</v>
      </c>
      <c r="Q352" s="220"/>
      <c r="R352" s="221">
        <f>SUM(R353:R494)</f>
        <v>0.31380000000000002</v>
      </c>
      <c r="S352" s="220"/>
      <c r="T352" s="222">
        <f>SUM(T353:T494)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3" t="s">
        <v>84</v>
      </c>
      <c r="AT352" s="224" t="s">
        <v>74</v>
      </c>
      <c r="AU352" s="224" t="s">
        <v>82</v>
      </c>
      <c r="AY352" s="223" t="s">
        <v>193</v>
      </c>
      <c r="BK352" s="225">
        <f>SUM(BK353:BK494)</f>
        <v>0</v>
      </c>
    </row>
    <row r="353" s="2" customFormat="1" ht="19.8" customHeight="1">
      <c r="A353" s="39"/>
      <c r="B353" s="40"/>
      <c r="C353" s="228" t="s">
        <v>608</v>
      </c>
      <c r="D353" s="228" t="s">
        <v>196</v>
      </c>
      <c r="E353" s="229" t="s">
        <v>1489</v>
      </c>
      <c r="F353" s="230" t="s">
        <v>1490</v>
      </c>
      <c r="G353" s="231" t="s">
        <v>268</v>
      </c>
      <c r="H353" s="232">
        <v>35</v>
      </c>
      <c r="I353" s="233"/>
      <c r="J353" s="234">
        <f>ROUND(I353*H353,2)</f>
        <v>0</v>
      </c>
      <c r="K353" s="230" t="s">
        <v>1</v>
      </c>
      <c r="L353" s="45"/>
      <c r="M353" s="235" t="s">
        <v>1</v>
      </c>
      <c r="N353" s="236" t="s">
        <v>40</v>
      </c>
      <c r="O353" s="92"/>
      <c r="P353" s="237">
        <f>O353*H353</f>
        <v>0</v>
      </c>
      <c r="Q353" s="237">
        <v>0</v>
      </c>
      <c r="R353" s="237">
        <f>Q353*H353</f>
        <v>0</v>
      </c>
      <c r="S353" s="237">
        <v>0</v>
      </c>
      <c r="T353" s="23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9" t="s">
        <v>301</v>
      </c>
      <c r="AT353" s="239" t="s">
        <v>196</v>
      </c>
      <c r="AU353" s="239" t="s">
        <v>84</v>
      </c>
      <c r="AY353" s="18" t="s">
        <v>193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8" t="s">
        <v>82</v>
      </c>
      <c r="BK353" s="240">
        <f>ROUND(I353*H353,2)</f>
        <v>0</v>
      </c>
      <c r="BL353" s="18" t="s">
        <v>301</v>
      </c>
      <c r="BM353" s="239" t="s">
        <v>952</v>
      </c>
    </row>
    <row r="354" s="2" customFormat="1">
      <c r="A354" s="39"/>
      <c r="B354" s="40"/>
      <c r="C354" s="41"/>
      <c r="D354" s="241" t="s">
        <v>203</v>
      </c>
      <c r="E354" s="41"/>
      <c r="F354" s="242" t="s">
        <v>1490</v>
      </c>
      <c r="G354" s="41"/>
      <c r="H354" s="41"/>
      <c r="I354" s="243"/>
      <c r="J354" s="41"/>
      <c r="K354" s="41"/>
      <c r="L354" s="45"/>
      <c r="M354" s="244"/>
      <c r="N354" s="245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203</v>
      </c>
      <c r="AU354" s="18" t="s">
        <v>84</v>
      </c>
    </row>
    <row r="355" s="13" customFormat="1">
      <c r="A355" s="13"/>
      <c r="B355" s="248"/>
      <c r="C355" s="249"/>
      <c r="D355" s="241" t="s">
        <v>207</v>
      </c>
      <c r="E355" s="250" t="s">
        <v>1</v>
      </c>
      <c r="F355" s="251" t="s">
        <v>1491</v>
      </c>
      <c r="G355" s="249"/>
      <c r="H355" s="252">
        <v>33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8" t="s">
        <v>207</v>
      </c>
      <c r="AU355" s="258" t="s">
        <v>84</v>
      </c>
      <c r="AV355" s="13" t="s">
        <v>84</v>
      </c>
      <c r="AW355" s="13" t="s">
        <v>31</v>
      </c>
      <c r="AX355" s="13" t="s">
        <v>75</v>
      </c>
      <c r="AY355" s="258" t="s">
        <v>193</v>
      </c>
    </row>
    <row r="356" s="13" customFormat="1">
      <c r="A356" s="13"/>
      <c r="B356" s="248"/>
      <c r="C356" s="249"/>
      <c r="D356" s="241" t="s">
        <v>207</v>
      </c>
      <c r="E356" s="250" t="s">
        <v>1</v>
      </c>
      <c r="F356" s="251" t="s">
        <v>1492</v>
      </c>
      <c r="G356" s="249"/>
      <c r="H356" s="252">
        <v>2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8" t="s">
        <v>207</v>
      </c>
      <c r="AU356" s="258" t="s">
        <v>84</v>
      </c>
      <c r="AV356" s="13" t="s">
        <v>84</v>
      </c>
      <c r="AW356" s="13" t="s">
        <v>31</v>
      </c>
      <c r="AX356" s="13" t="s">
        <v>75</v>
      </c>
      <c r="AY356" s="258" t="s">
        <v>193</v>
      </c>
    </row>
    <row r="357" s="14" customFormat="1">
      <c r="A357" s="14"/>
      <c r="B357" s="259"/>
      <c r="C357" s="260"/>
      <c r="D357" s="241" t="s">
        <v>207</v>
      </c>
      <c r="E357" s="261" t="s">
        <v>1</v>
      </c>
      <c r="F357" s="262" t="s">
        <v>216</v>
      </c>
      <c r="G357" s="260"/>
      <c r="H357" s="263">
        <v>35</v>
      </c>
      <c r="I357" s="264"/>
      <c r="J357" s="260"/>
      <c r="K357" s="260"/>
      <c r="L357" s="265"/>
      <c r="M357" s="266"/>
      <c r="N357" s="267"/>
      <c r="O357" s="267"/>
      <c r="P357" s="267"/>
      <c r="Q357" s="267"/>
      <c r="R357" s="267"/>
      <c r="S357" s="267"/>
      <c r="T357" s="26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9" t="s">
        <v>207</v>
      </c>
      <c r="AU357" s="269" t="s">
        <v>84</v>
      </c>
      <c r="AV357" s="14" t="s">
        <v>201</v>
      </c>
      <c r="AW357" s="14" t="s">
        <v>31</v>
      </c>
      <c r="AX357" s="14" t="s">
        <v>82</v>
      </c>
      <c r="AY357" s="269" t="s">
        <v>193</v>
      </c>
    </row>
    <row r="358" s="2" customFormat="1" ht="14.4" customHeight="1">
      <c r="A358" s="39"/>
      <c r="B358" s="40"/>
      <c r="C358" s="270" t="s">
        <v>617</v>
      </c>
      <c r="D358" s="270" t="s">
        <v>274</v>
      </c>
      <c r="E358" s="271" t="s">
        <v>1493</v>
      </c>
      <c r="F358" s="272" t="s">
        <v>1494</v>
      </c>
      <c r="G358" s="273" t="s">
        <v>268</v>
      </c>
      <c r="H358" s="274">
        <v>33</v>
      </c>
      <c r="I358" s="275"/>
      <c r="J358" s="276">
        <f>ROUND(I358*H358,2)</f>
        <v>0</v>
      </c>
      <c r="K358" s="272" t="s">
        <v>1</v>
      </c>
      <c r="L358" s="277"/>
      <c r="M358" s="278" t="s">
        <v>1</v>
      </c>
      <c r="N358" s="279" t="s">
        <v>40</v>
      </c>
      <c r="O358" s="92"/>
      <c r="P358" s="237">
        <f>O358*H358</f>
        <v>0</v>
      </c>
      <c r="Q358" s="237">
        <v>0</v>
      </c>
      <c r="R358" s="237">
        <f>Q358*H358</f>
        <v>0</v>
      </c>
      <c r="S358" s="237">
        <v>0</v>
      </c>
      <c r="T358" s="23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9" t="s">
        <v>448</v>
      </c>
      <c r="AT358" s="239" t="s">
        <v>274</v>
      </c>
      <c r="AU358" s="239" t="s">
        <v>84</v>
      </c>
      <c r="AY358" s="18" t="s">
        <v>193</v>
      </c>
      <c r="BE358" s="240">
        <f>IF(N358="základní",J358,0)</f>
        <v>0</v>
      </c>
      <c r="BF358" s="240">
        <f>IF(N358="snížená",J358,0)</f>
        <v>0</v>
      </c>
      <c r="BG358" s="240">
        <f>IF(N358="zákl. přenesená",J358,0)</f>
        <v>0</v>
      </c>
      <c r="BH358" s="240">
        <f>IF(N358="sníž. přenesená",J358,0)</f>
        <v>0</v>
      </c>
      <c r="BI358" s="240">
        <f>IF(N358="nulová",J358,0)</f>
        <v>0</v>
      </c>
      <c r="BJ358" s="18" t="s">
        <v>82</v>
      </c>
      <c r="BK358" s="240">
        <f>ROUND(I358*H358,2)</f>
        <v>0</v>
      </c>
      <c r="BL358" s="18" t="s">
        <v>301</v>
      </c>
      <c r="BM358" s="239" t="s">
        <v>964</v>
      </c>
    </row>
    <row r="359" s="2" customFormat="1">
      <c r="A359" s="39"/>
      <c r="B359" s="40"/>
      <c r="C359" s="41"/>
      <c r="D359" s="241" t="s">
        <v>203</v>
      </c>
      <c r="E359" s="41"/>
      <c r="F359" s="242" t="s">
        <v>1494</v>
      </c>
      <c r="G359" s="41"/>
      <c r="H359" s="41"/>
      <c r="I359" s="243"/>
      <c r="J359" s="41"/>
      <c r="K359" s="41"/>
      <c r="L359" s="45"/>
      <c r="M359" s="244"/>
      <c r="N359" s="245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203</v>
      </c>
      <c r="AU359" s="18" t="s">
        <v>84</v>
      </c>
    </row>
    <row r="360" s="13" customFormat="1">
      <c r="A360" s="13"/>
      <c r="B360" s="248"/>
      <c r="C360" s="249"/>
      <c r="D360" s="241" t="s">
        <v>207</v>
      </c>
      <c r="E360" s="250" t="s">
        <v>1</v>
      </c>
      <c r="F360" s="251" t="s">
        <v>1491</v>
      </c>
      <c r="G360" s="249"/>
      <c r="H360" s="252">
        <v>33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8" t="s">
        <v>207</v>
      </c>
      <c r="AU360" s="258" t="s">
        <v>84</v>
      </c>
      <c r="AV360" s="13" t="s">
        <v>84</v>
      </c>
      <c r="AW360" s="13" t="s">
        <v>31</v>
      </c>
      <c r="AX360" s="13" t="s">
        <v>75</v>
      </c>
      <c r="AY360" s="258" t="s">
        <v>193</v>
      </c>
    </row>
    <row r="361" s="14" customFormat="1">
      <c r="A361" s="14"/>
      <c r="B361" s="259"/>
      <c r="C361" s="260"/>
      <c r="D361" s="241" t="s">
        <v>207</v>
      </c>
      <c r="E361" s="261" t="s">
        <v>1</v>
      </c>
      <c r="F361" s="262" t="s">
        <v>216</v>
      </c>
      <c r="G361" s="260"/>
      <c r="H361" s="263">
        <v>33</v>
      </c>
      <c r="I361" s="264"/>
      <c r="J361" s="260"/>
      <c r="K361" s="260"/>
      <c r="L361" s="265"/>
      <c r="M361" s="266"/>
      <c r="N361" s="267"/>
      <c r="O361" s="267"/>
      <c r="P361" s="267"/>
      <c r="Q361" s="267"/>
      <c r="R361" s="267"/>
      <c r="S361" s="267"/>
      <c r="T361" s="26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9" t="s">
        <v>207</v>
      </c>
      <c r="AU361" s="269" t="s">
        <v>84</v>
      </c>
      <c r="AV361" s="14" t="s">
        <v>201</v>
      </c>
      <c r="AW361" s="14" t="s">
        <v>31</v>
      </c>
      <c r="AX361" s="14" t="s">
        <v>82</v>
      </c>
      <c r="AY361" s="269" t="s">
        <v>193</v>
      </c>
    </row>
    <row r="362" s="2" customFormat="1" ht="22.2" customHeight="1">
      <c r="A362" s="39"/>
      <c r="B362" s="40"/>
      <c r="C362" s="270" t="s">
        <v>624</v>
      </c>
      <c r="D362" s="270" t="s">
        <v>274</v>
      </c>
      <c r="E362" s="271" t="s">
        <v>1495</v>
      </c>
      <c r="F362" s="272" t="s">
        <v>1496</v>
      </c>
      <c r="G362" s="273" t="s">
        <v>268</v>
      </c>
      <c r="H362" s="274">
        <v>2</v>
      </c>
      <c r="I362" s="275"/>
      <c r="J362" s="276">
        <f>ROUND(I362*H362,2)</f>
        <v>0</v>
      </c>
      <c r="K362" s="272" t="s">
        <v>1</v>
      </c>
      <c r="L362" s="277"/>
      <c r="M362" s="278" t="s">
        <v>1</v>
      </c>
      <c r="N362" s="279" t="s">
        <v>40</v>
      </c>
      <c r="O362" s="92"/>
      <c r="P362" s="237">
        <f>O362*H362</f>
        <v>0</v>
      </c>
      <c r="Q362" s="237">
        <v>0</v>
      </c>
      <c r="R362" s="237">
        <f>Q362*H362</f>
        <v>0</v>
      </c>
      <c r="S362" s="237">
        <v>0</v>
      </c>
      <c r="T362" s="23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9" t="s">
        <v>448</v>
      </c>
      <c r="AT362" s="239" t="s">
        <v>274</v>
      </c>
      <c r="AU362" s="239" t="s">
        <v>84</v>
      </c>
      <c r="AY362" s="18" t="s">
        <v>193</v>
      </c>
      <c r="BE362" s="240">
        <f>IF(N362="základní",J362,0)</f>
        <v>0</v>
      </c>
      <c r="BF362" s="240">
        <f>IF(N362="snížená",J362,0)</f>
        <v>0</v>
      </c>
      <c r="BG362" s="240">
        <f>IF(N362="zákl. přenesená",J362,0)</f>
        <v>0</v>
      </c>
      <c r="BH362" s="240">
        <f>IF(N362="sníž. přenesená",J362,0)</f>
        <v>0</v>
      </c>
      <c r="BI362" s="240">
        <f>IF(N362="nulová",J362,0)</f>
        <v>0</v>
      </c>
      <c r="BJ362" s="18" t="s">
        <v>82</v>
      </c>
      <c r="BK362" s="240">
        <f>ROUND(I362*H362,2)</f>
        <v>0</v>
      </c>
      <c r="BL362" s="18" t="s">
        <v>301</v>
      </c>
      <c r="BM362" s="239" t="s">
        <v>976</v>
      </c>
    </row>
    <row r="363" s="2" customFormat="1">
      <c r="A363" s="39"/>
      <c r="B363" s="40"/>
      <c r="C363" s="41"/>
      <c r="D363" s="241" t="s">
        <v>203</v>
      </c>
      <c r="E363" s="41"/>
      <c r="F363" s="242" t="s">
        <v>1496</v>
      </c>
      <c r="G363" s="41"/>
      <c r="H363" s="41"/>
      <c r="I363" s="243"/>
      <c r="J363" s="41"/>
      <c r="K363" s="41"/>
      <c r="L363" s="45"/>
      <c r="M363" s="244"/>
      <c r="N363" s="245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203</v>
      </c>
      <c r="AU363" s="18" t="s">
        <v>84</v>
      </c>
    </row>
    <row r="364" s="13" customFormat="1">
      <c r="A364" s="13"/>
      <c r="B364" s="248"/>
      <c r="C364" s="249"/>
      <c r="D364" s="241" t="s">
        <v>207</v>
      </c>
      <c r="E364" s="250" t="s">
        <v>1</v>
      </c>
      <c r="F364" s="251" t="s">
        <v>1492</v>
      </c>
      <c r="G364" s="249"/>
      <c r="H364" s="252">
        <v>2</v>
      </c>
      <c r="I364" s="253"/>
      <c r="J364" s="249"/>
      <c r="K364" s="249"/>
      <c r="L364" s="254"/>
      <c r="M364" s="255"/>
      <c r="N364" s="256"/>
      <c r="O364" s="256"/>
      <c r="P364" s="256"/>
      <c r="Q364" s="256"/>
      <c r="R364" s="256"/>
      <c r="S364" s="256"/>
      <c r="T364" s="25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8" t="s">
        <v>207</v>
      </c>
      <c r="AU364" s="258" t="s">
        <v>84</v>
      </c>
      <c r="AV364" s="13" t="s">
        <v>84</v>
      </c>
      <c r="AW364" s="13" t="s">
        <v>31</v>
      </c>
      <c r="AX364" s="13" t="s">
        <v>75</v>
      </c>
      <c r="AY364" s="258" t="s">
        <v>193</v>
      </c>
    </row>
    <row r="365" s="14" customFormat="1">
      <c r="A365" s="14"/>
      <c r="B365" s="259"/>
      <c r="C365" s="260"/>
      <c r="D365" s="241" t="s">
        <v>207</v>
      </c>
      <c r="E365" s="261" t="s">
        <v>1</v>
      </c>
      <c r="F365" s="262" t="s">
        <v>216</v>
      </c>
      <c r="G365" s="260"/>
      <c r="H365" s="263">
        <v>2</v>
      </c>
      <c r="I365" s="264"/>
      <c r="J365" s="260"/>
      <c r="K365" s="260"/>
      <c r="L365" s="265"/>
      <c r="M365" s="266"/>
      <c r="N365" s="267"/>
      <c r="O365" s="267"/>
      <c r="P365" s="267"/>
      <c r="Q365" s="267"/>
      <c r="R365" s="267"/>
      <c r="S365" s="267"/>
      <c r="T365" s="26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9" t="s">
        <v>207</v>
      </c>
      <c r="AU365" s="269" t="s">
        <v>84</v>
      </c>
      <c r="AV365" s="14" t="s">
        <v>201</v>
      </c>
      <c r="AW365" s="14" t="s">
        <v>31</v>
      </c>
      <c r="AX365" s="14" t="s">
        <v>82</v>
      </c>
      <c r="AY365" s="269" t="s">
        <v>193</v>
      </c>
    </row>
    <row r="366" s="2" customFormat="1" ht="22.2" customHeight="1">
      <c r="A366" s="39"/>
      <c r="B366" s="40"/>
      <c r="C366" s="270" t="s">
        <v>631</v>
      </c>
      <c r="D366" s="270" t="s">
        <v>274</v>
      </c>
      <c r="E366" s="271" t="s">
        <v>1497</v>
      </c>
      <c r="F366" s="272" t="s">
        <v>1498</v>
      </c>
      <c r="G366" s="273" t="s">
        <v>268</v>
      </c>
      <c r="H366" s="274">
        <v>35</v>
      </c>
      <c r="I366" s="275"/>
      <c r="J366" s="276">
        <f>ROUND(I366*H366,2)</f>
        <v>0</v>
      </c>
      <c r="K366" s="272" t="s">
        <v>1</v>
      </c>
      <c r="L366" s="277"/>
      <c r="M366" s="278" t="s">
        <v>1</v>
      </c>
      <c r="N366" s="279" t="s">
        <v>40</v>
      </c>
      <c r="O366" s="92"/>
      <c r="P366" s="237">
        <f>O366*H366</f>
        <v>0</v>
      </c>
      <c r="Q366" s="237">
        <v>0</v>
      </c>
      <c r="R366" s="237">
        <f>Q366*H366</f>
        <v>0</v>
      </c>
      <c r="S366" s="237">
        <v>0</v>
      </c>
      <c r="T366" s="23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9" t="s">
        <v>448</v>
      </c>
      <c r="AT366" s="239" t="s">
        <v>274</v>
      </c>
      <c r="AU366" s="239" t="s">
        <v>84</v>
      </c>
      <c r="AY366" s="18" t="s">
        <v>193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8" t="s">
        <v>82</v>
      </c>
      <c r="BK366" s="240">
        <f>ROUND(I366*H366,2)</f>
        <v>0</v>
      </c>
      <c r="BL366" s="18" t="s">
        <v>301</v>
      </c>
      <c r="BM366" s="239" t="s">
        <v>1499</v>
      </c>
    </row>
    <row r="367" s="2" customFormat="1">
      <c r="A367" s="39"/>
      <c r="B367" s="40"/>
      <c r="C367" s="41"/>
      <c r="D367" s="241" t="s">
        <v>203</v>
      </c>
      <c r="E367" s="41"/>
      <c r="F367" s="242" t="s">
        <v>1498</v>
      </c>
      <c r="G367" s="41"/>
      <c r="H367" s="41"/>
      <c r="I367" s="243"/>
      <c r="J367" s="41"/>
      <c r="K367" s="41"/>
      <c r="L367" s="45"/>
      <c r="M367" s="244"/>
      <c r="N367" s="245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203</v>
      </c>
      <c r="AU367" s="18" t="s">
        <v>84</v>
      </c>
    </row>
    <row r="368" s="13" customFormat="1">
      <c r="A368" s="13"/>
      <c r="B368" s="248"/>
      <c r="C368" s="249"/>
      <c r="D368" s="241" t="s">
        <v>207</v>
      </c>
      <c r="E368" s="250" t="s">
        <v>1</v>
      </c>
      <c r="F368" s="251" t="s">
        <v>1491</v>
      </c>
      <c r="G368" s="249"/>
      <c r="H368" s="252">
        <v>33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8" t="s">
        <v>207</v>
      </c>
      <c r="AU368" s="258" t="s">
        <v>84</v>
      </c>
      <c r="AV368" s="13" t="s">
        <v>84</v>
      </c>
      <c r="AW368" s="13" t="s">
        <v>31</v>
      </c>
      <c r="AX368" s="13" t="s">
        <v>75</v>
      </c>
      <c r="AY368" s="258" t="s">
        <v>193</v>
      </c>
    </row>
    <row r="369" s="13" customFormat="1">
      <c r="A369" s="13"/>
      <c r="B369" s="248"/>
      <c r="C369" s="249"/>
      <c r="D369" s="241" t="s">
        <v>207</v>
      </c>
      <c r="E369" s="250" t="s">
        <v>1</v>
      </c>
      <c r="F369" s="251" t="s">
        <v>1492</v>
      </c>
      <c r="G369" s="249"/>
      <c r="H369" s="252">
        <v>2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8" t="s">
        <v>207</v>
      </c>
      <c r="AU369" s="258" t="s">
        <v>84</v>
      </c>
      <c r="AV369" s="13" t="s">
        <v>84</v>
      </c>
      <c r="AW369" s="13" t="s">
        <v>31</v>
      </c>
      <c r="AX369" s="13" t="s">
        <v>75</v>
      </c>
      <c r="AY369" s="258" t="s">
        <v>193</v>
      </c>
    </row>
    <row r="370" s="14" customFormat="1">
      <c r="A370" s="14"/>
      <c r="B370" s="259"/>
      <c r="C370" s="260"/>
      <c r="D370" s="241" t="s">
        <v>207</v>
      </c>
      <c r="E370" s="261" t="s">
        <v>1</v>
      </c>
      <c r="F370" s="262" t="s">
        <v>216</v>
      </c>
      <c r="G370" s="260"/>
      <c r="H370" s="263">
        <v>35</v>
      </c>
      <c r="I370" s="264"/>
      <c r="J370" s="260"/>
      <c r="K370" s="260"/>
      <c r="L370" s="265"/>
      <c r="M370" s="266"/>
      <c r="N370" s="267"/>
      <c r="O370" s="267"/>
      <c r="P370" s="267"/>
      <c r="Q370" s="267"/>
      <c r="R370" s="267"/>
      <c r="S370" s="267"/>
      <c r="T370" s="26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9" t="s">
        <v>207</v>
      </c>
      <c r="AU370" s="269" t="s">
        <v>84</v>
      </c>
      <c r="AV370" s="14" t="s">
        <v>201</v>
      </c>
      <c r="AW370" s="14" t="s">
        <v>31</v>
      </c>
      <c r="AX370" s="14" t="s">
        <v>82</v>
      </c>
      <c r="AY370" s="269" t="s">
        <v>193</v>
      </c>
    </row>
    <row r="371" s="2" customFormat="1" ht="22.2" customHeight="1">
      <c r="A371" s="39"/>
      <c r="B371" s="40"/>
      <c r="C371" s="270" t="s">
        <v>638</v>
      </c>
      <c r="D371" s="270" t="s">
        <v>274</v>
      </c>
      <c r="E371" s="271" t="s">
        <v>1500</v>
      </c>
      <c r="F371" s="272" t="s">
        <v>1501</v>
      </c>
      <c r="G371" s="273" t="s">
        <v>268</v>
      </c>
      <c r="H371" s="274">
        <v>2</v>
      </c>
      <c r="I371" s="275"/>
      <c r="J371" s="276">
        <f>ROUND(I371*H371,2)</f>
        <v>0</v>
      </c>
      <c r="K371" s="272" t="s">
        <v>1</v>
      </c>
      <c r="L371" s="277"/>
      <c r="M371" s="278" t="s">
        <v>1</v>
      </c>
      <c r="N371" s="279" t="s">
        <v>40</v>
      </c>
      <c r="O371" s="92"/>
      <c r="P371" s="237">
        <f>O371*H371</f>
        <v>0</v>
      </c>
      <c r="Q371" s="237">
        <v>0</v>
      </c>
      <c r="R371" s="237">
        <f>Q371*H371</f>
        <v>0</v>
      </c>
      <c r="S371" s="237">
        <v>0</v>
      </c>
      <c r="T371" s="23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9" t="s">
        <v>448</v>
      </c>
      <c r="AT371" s="239" t="s">
        <v>274</v>
      </c>
      <c r="AU371" s="239" t="s">
        <v>84</v>
      </c>
      <c r="AY371" s="18" t="s">
        <v>193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8" t="s">
        <v>82</v>
      </c>
      <c r="BK371" s="240">
        <f>ROUND(I371*H371,2)</f>
        <v>0</v>
      </c>
      <c r="BL371" s="18" t="s">
        <v>301</v>
      </c>
      <c r="BM371" s="239" t="s">
        <v>1502</v>
      </c>
    </row>
    <row r="372" s="2" customFormat="1">
      <c r="A372" s="39"/>
      <c r="B372" s="40"/>
      <c r="C372" s="41"/>
      <c r="D372" s="241" t="s">
        <v>203</v>
      </c>
      <c r="E372" s="41"/>
      <c r="F372" s="242" t="s">
        <v>1501</v>
      </c>
      <c r="G372" s="41"/>
      <c r="H372" s="41"/>
      <c r="I372" s="243"/>
      <c r="J372" s="41"/>
      <c r="K372" s="41"/>
      <c r="L372" s="45"/>
      <c r="M372" s="244"/>
      <c r="N372" s="245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203</v>
      </c>
      <c r="AU372" s="18" t="s">
        <v>84</v>
      </c>
    </row>
    <row r="373" s="13" customFormat="1">
      <c r="A373" s="13"/>
      <c r="B373" s="248"/>
      <c r="C373" s="249"/>
      <c r="D373" s="241" t="s">
        <v>207</v>
      </c>
      <c r="E373" s="250" t="s">
        <v>1</v>
      </c>
      <c r="F373" s="251" t="s">
        <v>1503</v>
      </c>
      <c r="G373" s="249"/>
      <c r="H373" s="252">
        <v>2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8" t="s">
        <v>207</v>
      </c>
      <c r="AU373" s="258" t="s">
        <v>84</v>
      </c>
      <c r="AV373" s="13" t="s">
        <v>84</v>
      </c>
      <c r="AW373" s="13" t="s">
        <v>31</v>
      </c>
      <c r="AX373" s="13" t="s">
        <v>75</v>
      </c>
      <c r="AY373" s="258" t="s">
        <v>193</v>
      </c>
    </row>
    <row r="374" s="14" customFormat="1">
      <c r="A374" s="14"/>
      <c r="B374" s="259"/>
      <c r="C374" s="260"/>
      <c r="D374" s="241" t="s">
        <v>207</v>
      </c>
      <c r="E374" s="261" t="s">
        <v>1</v>
      </c>
      <c r="F374" s="262" t="s">
        <v>216</v>
      </c>
      <c r="G374" s="260"/>
      <c r="H374" s="263">
        <v>2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9" t="s">
        <v>207</v>
      </c>
      <c r="AU374" s="269" t="s">
        <v>84</v>
      </c>
      <c r="AV374" s="14" t="s">
        <v>201</v>
      </c>
      <c r="AW374" s="14" t="s">
        <v>31</v>
      </c>
      <c r="AX374" s="14" t="s">
        <v>82</v>
      </c>
      <c r="AY374" s="269" t="s">
        <v>193</v>
      </c>
    </row>
    <row r="375" s="2" customFormat="1" ht="22.2" customHeight="1">
      <c r="A375" s="39"/>
      <c r="B375" s="40"/>
      <c r="C375" s="270" t="s">
        <v>648</v>
      </c>
      <c r="D375" s="270" t="s">
        <v>274</v>
      </c>
      <c r="E375" s="271" t="s">
        <v>1504</v>
      </c>
      <c r="F375" s="272" t="s">
        <v>1505</v>
      </c>
      <c r="G375" s="273" t="s">
        <v>268</v>
      </c>
      <c r="H375" s="274">
        <v>33</v>
      </c>
      <c r="I375" s="275"/>
      <c r="J375" s="276">
        <f>ROUND(I375*H375,2)</f>
        <v>0</v>
      </c>
      <c r="K375" s="272" t="s">
        <v>1</v>
      </c>
      <c r="L375" s="277"/>
      <c r="M375" s="278" t="s">
        <v>1</v>
      </c>
      <c r="N375" s="279" t="s">
        <v>40</v>
      </c>
      <c r="O375" s="92"/>
      <c r="P375" s="237">
        <f>O375*H375</f>
        <v>0</v>
      </c>
      <c r="Q375" s="237">
        <v>0</v>
      </c>
      <c r="R375" s="237">
        <f>Q375*H375</f>
        <v>0</v>
      </c>
      <c r="S375" s="237">
        <v>0</v>
      </c>
      <c r="T375" s="23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9" t="s">
        <v>448</v>
      </c>
      <c r="AT375" s="239" t="s">
        <v>274</v>
      </c>
      <c r="AU375" s="239" t="s">
        <v>84</v>
      </c>
      <c r="AY375" s="18" t="s">
        <v>193</v>
      </c>
      <c r="BE375" s="240">
        <f>IF(N375="základní",J375,0)</f>
        <v>0</v>
      </c>
      <c r="BF375" s="240">
        <f>IF(N375="snížená",J375,0)</f>
        <v>0</v>
      </c>
      <c r="BG375" s="240">
        <f>IF(N375="zákl. přenesená",J375,0)</f>
        <v>0</v>
      </c>
      <c r="BH375" s="240">
        <f>IF(N375="sníž. přenesená",J375,0)</f>
        <v>0</v>
      </c>
      <c r="BI375" s="240">
        <f>IF(N375="nulová",J375,0)</f>
        <v>0</v>
      </c>
      <c r="BJ375" s="18" t="s">
        <v>82</v>
      </c>
      <c r="BK375" s="240">
        <f>ROUND(I375*H375,2)</f>
        <v>0</v>
      </c>
      <c r="BL375" s="18" t="s">
        <v>301</v>
      </c>
      <c r="BM375" s="239" t="s">
        <v>987</v>
      </c>
    </row>
    <row r="376" s="2" customFormat="1">
      <c r="A376" s="39"/>
      <c r="B376" s="40"/>
      <c r="C376" s="41"/>
      <c r="D376" s="241" t="s">
        <v>203</v>
      </c>
      <c r="E376" s="41"/>
      <c r="F376" s="242" t="s">
        <v>1505</v>
      </c>
      <c r="G376" s="41"/>
      <c r="H376" s="41"/>
      <c r="I376" s="243"/>
      <c r="J376" s="41"/>
      <c r="K376" s="41"/>
      <c r="L376" s="45"/>
      <c r="M376" s="244"/>
      <c r="N376" s="245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203</v>
      </c>
      <c r="AU376" s="18" t="s">
        <v>84</v>
      </c>
    </row>
    <row r="377" s="13" customFormat="1">
      <c r="A377" s="13"/>
      <c r="B377" s="248"/>
      <c r="C377" s="249"/>
      <c r="D377" s="241" t="s">
        <v>207</v>
      </c>
      <c r="E377" s="250" t="s">
        <v>1</v>
      </c>
      <c r="F377" s="251" t="s">
        <v>1491</v>
      </c>
      <c r="G377" s="249"/>
      <c r="H377" s="252">
        <v>33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207</v>
      </c>
      <c r="AU377" s="258" t="s">
        <v>84</v>
      </c>
      <c r="AV377" s="13" t="s">
        <v>84</v>
      </c>
      <c r="AW377" s="13" t="s">
        <v>31</v>
      </c>
      <c r="AX377" s="13" t="s">
        <v>75</v>
      </c>
      <c r="AY377" s="258" t="s">
        <v>193</v>
      </c>
    </row>
    <row r="378" s="14" customFormat="1">
      <c r="A378" s="14"/>
      <c r="B378" s="259"/>
      <c r="C378" s="260"/>
      <c r="D378" s="241" t="s">
        <v>207</v>
      </c>
      <c r="E378" s="261" t="s">
        <v>1</v>
      </c>
      <c r="F378" s="262" t="s">
        <v>216</v>
      </c>
      <c r="G378" s="260"/>
      <c r="H378" s="263">
        <v>33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9" t="s">
        <v>207</v>
      </c>
      <c r="AU378" s="269" t="s">
        <v>84</v>
      </c>
      <c r="AV378" s="14" t="s">
        <v>201</v>
      </c>
      <c r="AW378" s="14" t="s">
        <v>31</v>
      </c>
      <c r="AX378" s="14" t="s">
        <v>82</v>
      </c>
      <c r="AY378" s="269" t="s">
        <v>193</v>
      </c>
    </row>
    <row r="379" s="2" customFormat="1" ht="22.2" customHeight="1">
      <c r="A379" s="39"/>
      <c r="B379" s="40"/>
      <c r="C379" s="270" t="s">
        <v>656</v>
      </c>
      <c r="D379" s="270" t="s">
        <v>274</v>
      </c>
      <c r="E379" s="271" t="s">
        <v>1506</v>
      </c>
      <c r="F379" s="272" t="s">
        <v>1507</v>
      </c>
      <c r="G379" s="273" t="s">
        <v>268</v>
      </c>
      <c r="H379" s="274">
        <v>2</v>
      </c>
      <c r="I379" s="275"/>
      <c r="J379" s="276">
        <f>ROUND(I379*H379,2)</f>
        <v>0</v>
      </c>
      <c r="K379" s="272" t="s">
        <v>1</v>
      </c>
      <c r="L379" s="277"/>
      <c r="M379" s="278" t="s">
        <v>1</v>
      </c>
      <c r="N379" s="279" t="s">
        <v>40</v>
      </c>
      <c r="O379" s="92"/>
      <c r="P379" s="237">
        <f>O379*H379</f>
        <v>0</v>
      </c>
      <c r="Q379" s="237">
        <v>0</v>
      </c>
      <c r="R379" s="237">
        <f>Q379*H379</f>
        <v>0</v>
      </c>
      <c r="S379" s="237">
        <v>0</v>
      </c>
      <c r="T379" s="238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9" t="s">
        <v>448</v>
      </c>
      <c r="AT379" s="239" t="s">
        <v>274</v>
      </c>
      <c r="AU379" s="239" t="s">
        <v>84</v>
      </c>
      <c r="AY379" s="18" t="s">
        <v>193</v>
      </c>
      <c r="BE379" s="240">
        <f>IF(N379="základní",J379,0)</f>
        <v>0</v>
      </c>
      <c r="BF379" s="240">
        <f>IF(N379="snížená",J379,0)</f>
        <v>0</v>
      </c>
      <c r="BG379" s="240">
        <f>IF(N379="zákl. přenesená",J379,0)</f>
        <v>0</v>
      </c>
      <c r="BH379" s="240">
        <f>IF(N379="sníž. přenesená",J379,0)</f>
        <v>0</v>
      </c>
      <c r="BI379" s="240">
        <f>IF(N379="nulová",J379,0)</f>
        <v>0</v>
      </c>
      <c r="BJ379" s="18" t="s">
        <v>82</v>
      </c>
      <c r="BK379" s="240">
        <f>ROUND(I379*H379,2)</f>
        <v>0</v>
      </c>
      <c r="BL379" s="18" t="s">
        <v>301</v>
      </c>
      <c r="BM379" s="239" t="s">
        <v>1004</v>
      </c>
    </row>
    <row r="380" s="2" customFormat="1">
      <c r="A380" s="39"/>
      <c r="B380" s="40"/>
      <c r="C380" s="41"/>
      <c r="D380" s="241" t="s">
        <v>203</v>
      </c>
      <c r="E380" s="41"/>
      <c r="F380" s="242" t="s">
        <v>1507</v>
      </c>
      <c r="G380" s="41"/>
      <c r="H380" s="41"/>
      <c r="I380" s="243"/>
      <c r="J380" s="41"/>
      <c r="K380" s="41"/>
      <c r="L380" s="45"/>
      <c r="M380" s="244"/>
      <c r="N380" s="245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203</v>
      </c>
      <c r="AU380" s="18" t="s">
        <v>84</v>
      </c>
    </row>
    <row r="381" s="13" customFormat="1">
      <c r="A381" s="13"/>
      <c r="B381" s="248"/>
      <c r="C381" s="249"/>
      <c r="D381" s="241" t="s">
        <v>207</v>
      </c>
      <c r="E381" s="250" t="s">
        <v>1</v>
      </c>
      <c r="F381" s="251" t="s">
        <v>1492</v>
      </c>
      <c r="G381" s="249"/>
      <c r="H381" s="252">
        <v>2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8" t="s">
        <v>207</v>
      </c>
      <c r="AU381" s="258" t="s">
        <v>84</v>
      </c>
      <c r="AV381" s="13" t="s">
        <v>84</v>
      </c>
      <c r="AW381" s="13" t="s">
        <v>31</v>
      </c>
      <c r="AX381" s="13" t="s">
        <v>75</v>
      </c>
      <c r="AY381" s="258" t="s">
        <v>193</v>
      </c>
    </row>
    <row r="382" s="14" customFormat="1">
      <c r="A382" s="14"/>
      <c r="B382" s="259"/>
      <c r="C382" s="260"/>
      <c r="D382" s="241" t="s">
        <v>207</v>
      </c>
      <c r="E382" s="261" t="s">
        <v>1</v>
      </c>
      <c r="F382" s="262" t="s">
        <v>216</v>
      </c>
      <c r="G382" s="260"/>
      <c r="H382" s="263">
        <v>2</v>
      </c>
      <c r="I382" s="264"/>
      <c r="J382" s="260"/>
      <c r="K382" s="260"/>
      <c r="L382" s="265"/>
      <c r="M382" s="266"/>
      <c r="N382" s="267"/>
      <c r="O382" s="267"/>
      <c r="P382" s="267"/>
      <c r="Q382" s="267"/>
      <c r="R382" s="267"/>
      <c r="S382" s="267"/>
      <c r="T382" s="26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9" t="s">
        <v>207</v>
      </c>
      <c r="AU382" s="269" t="s">
        <v>84</v>
      </c>
      <c r="AV382" s="14" t="s">
        <v>201</v>
      </c>
      <c r="AW382" s="14" t="s">
        <v>31</v>
      </c>
      <c r="AX382" s="14" t="s">
        <v>82</v>
      </c>
      <c r="AY382" s="269" t="s">
        <v>193</v>
      </c>
    </row>
    <row r="383" s="2" customFormat="1" ht="22.2" customHeight="1">
      <c r="A383" s="39"/>
      <c r="B383" s="40"/>
      <c r="C383" s="228" t="s">
        <v>663</v>
      </c>
      <c r="D383" s="228" t="s">
        <v>196</v>
      </c>
      <c r="E383" s="229" t="s">
        <v>1508</v>
      </c>
      <c r="F383" s="230" t="s">
        <v>1509</v>
      </c>
      <c r="G383" s="231" t="s">
        <v>445</v>
      </c>
      <c r="H383" s="232">
        <v>2</v>
      </c>
      <c r="I383" s="233"/>
      <c r="J383" s="234">
        <f>ROUND(I383*H383,2)</f>
        <v>0</v>
      </c>
      <c r="K383" s="230" t="s">
        <v>1</v>
      </c>
      <c r="L383" s="45"/>
      <c r="M383" s="235" t="s">
        <v>1</v>
      </c>
      <c r="N383" s="236" t="s">
        <v>40</v>
      </c>
      <c r="O383" s="92"/>
      <c r="P383" s="237">
        <f>O383*H383</f>
        <v>0</v>
      </c>
      <c r="Q383" s="237">
        <v>0</v>
      </c>
      <c r="R383" s="237">
        <f>Q383*H383</f>
        <v>0</v>
      </c>
      <c r="S383" s="237">
        <v>0</v>
      </c>
      <c r="T383" s="23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9" t="s">
        <v>301</v>
      </c>
      <c r="AT383" s="239" t="s">
        <v>196</v>
      </c>
      <c r="AU383" s="239" t="s">
        <v>84</v>
      </c>
      <c r="AY383" s="18" t="s">
        <v>193</v>
      </c>
      <c r="BE383" s="240">
        <f>IF(N383="základní",J383,0)</f>
        <v>0</v>
      </c>
      <c r="BF383" s="240">
        <f>IF(N383="snížená",J383,0)</f>
        <v>0</v>
      </c>
      <c r="BG383" s="240">
        <f>IF(N383="zákl. přenesená",J383,0)</f>
        <v>0</v>
      </c>
      <c r="BH383" s="240">
        <f>IF(N383="sníž. přenesená",J383,0)</f>
        <v>0</v>
      </c>
      <c r="BI383" s="240">
        <f>IF(N383="nulová",J383,0)</f>
        <v>0</v>
      </c>
      <c r="BJ383" s="18" t="s">
        <v>82</v>
      </c>
      <c r="BK383" s="240">
        <f>ROUND(I383*H383,2)</f>
        <v>0</v>
      </c>
      <c r="BL383" s="18" t="s">
        <v>301</v>
      </c>
      <c r="BM383" s="239" t="s">
        <v>1016</v>
      </c>
    </row>
    <row r="384" s="2" customFormat="1">
      <c r="A384" s="39"/>
      <c r="B384" s="40"/>
      <c r="C384" s="41"/>
      <c r="D384" s="241" t="s">
        <v>203</v>
      </c>
      <c r="E384" s="41"/>
      <c r="F384" s="242" t="s">
        <v>1509</v>
      </c>
      <c r="G384" s="41"/>
      <c r="H384" s="41"/>
      <c r="I384" s="243"/>
      <c r="J384" s="41"/>
      <c r="K384" s="41"/>
      <c r="L384" s="45"/>
      <c r="M384" s="244"/>
      <c r="N384" s="245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203</v>
      </c>
      <c r="AU384" s="18" t="s">
        <v>84</v>
      </c>
    </row>
    <row r="385" s="13" customFormat="1">
      <c r="A385" s="13"/>
      <c r="B385" s="248"/>
      <c r="C385" s="249"/>
      <c r="D385" s="241" t="s">
        <v>207</v>
      </c>
      <c r="E385" s="250" t="s">
        <v>1</v>
      </c>
      <c r="F385" s="251" t="s">
        <v>1510</v>
      </c>
      <c r="G385" s="249"/>
      <c r="H385" s="252">
        <v>2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8" t="s">
        <v>207</v>
      </c>
      <c r="AU385" s="258" t="s">
        <v>84</v>
      </c>
      <c r="AV385" s="13" t="s">
        <v>84</v>
      </c>
      <c r="AW385" s="13" t="s">
        <v>31</v>
      </c>
      <c r="AX385" s="13" t="s">
        <v>75</v>
      </c>
      <c r="AY385" s="258" t="s">
        <v>193</v>
      </c>
    </row>
    <row r="386" s="14" customFormat="1">
      <c r="A386" s="14"/>
      <c r="B386" s="259"/>
      <c r="C386" s="260"/>
      <c r="D386" s="241" t="s">
        <v>207</v>
      </c>
      <c r="E386" s="261" t="s">
        <v>1</v>
      </c>
      <c r="F386" s="262" t="s">
        <v>216</v>
      </c>
      <c r="G386" s="260"/>
      <c r="H386" s="263">
        <v>2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9" t="s">
        <v>207</v>
      </c>
      <c r="AU386" s="269" t="s">
        <v>84</v>
      </c>
      <c r="AV386" s="14" t="s">
        <v>201</v>
      </c>
      <c r="AW386" s="14" t="s">
        <v>31</v>
      </c>
      <c r="AX386" s="14" t="s">
        <v>82</v>
      </c>
      <c r="AY386" s="269" t="s">
        <v>193</v>
      </c>
    </row>
    <row r="387" s="2" customFormat="1" ht="22.2" customHeight="1">
      <c r="A387" s="39"/>
      <c r="B387" s="40"/>
      <c r="C387" s="228" t="s">
        <v>670</v>
      </c>
      <c r="D387" s="228" t="s">
        <v>196</v>
      </c>
      <c r="E387" s="229" t="s">
        <v>1511</v>
      </c>
      <c r="F387" s="230" t="s">
        <v>1512</v>
      </c>
      <c r="G387" s="231" t="s">
        <v>445</v>
      </c>
      <c r="H387" s="232">
        <v>2</v>
      </c>
      <c r="I387" s="233"/>
      <c r="J387" s="234">
        <f>ROUND(I387*H387,2)</f>
        <v>0</v>
      </c>
      <c r="K387" s="230" t="s">
        <v>1</v>
      </c>
      <c r="L387" s="45"/>
      <c r="M387" s="235" t="s">
        <v>1</v>
      </c>
      <c r="N387" s="236" t="s">
        <v>40</v>
      </c>
      <c r="O387" s="92"/>
      <c r="P387" s="237">
        <f>O387*H387</f>
        <v>0</v>
      </c>
      <c r="Q387" s="237">
        <v>0</v>
      </c>
      <c r="R387" s="237">
        <f>Q387*H387</f>
        <v>0</v>
      </c>
      <c r="S387" s="237">
        <v>0</v>
      </c>
      <c r="T387" s="23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9" t="s">
        <v>301</v>
      </c>
      <c r="AT387" s="239" t="s">
        <v>196</v>
      </c>
      <c r="AU387" s="239" t="s">
        <v>84</v>
      </c>
      <c r="AY387" s="18" t="s">
        <v>193</v>
      </c>
      <c r="BE387" s="240">
        <f>IF(N387="základní",J387,0)</f>
        <v>0</v>
      </c>
      <c r="BF387" s="240">
        <f>IF(N387="snížená",J387,0)</f>
        <v>0</v>
      </c>
      <c r="BG387" s="240">
        <f>IF(N387="zákl. přenesená",J387,0)</f>
        <v>0</v>
      </c>
      <c r="BH387" s="240">
        <f>IF(N387="sníž. přenesená",J387,0)</f>
        <v>0</v>
      </c>
      <c r="BI387" s="240">
        <f>IF(N387="nulová",J387,0)</f>
        <v>0</v>
      </c>
      <c r="BJ387" s="18" t="s">
        <v>82</v>
      </c>
      <c r="BK387" s="240">
        <f>ROUND(I387*H387,2)</f>
        <v>0</v>
      </c>
      <c r="BL387" s="18" t="s">
        <v>301</v>
      </c>
      <c r="BM387" s="239" t="s">
        <v>1028</v>
      </c>
    </row>
    <row r="388" s="2" customFormat="1">
      <c r="A388" s="39"/>
      <c r="B388" s="40"/>
      <c r="C388" s="41"/>
      <c r="D388" s="241" t="s">
        <v>203</v>
      </c>
      <c r="E388" s="41"/>
      <c r="F388" s="242" t="s">
        <v>1512</v>
      </c>
      <c r="G388" s="41"/>
      <c r="H388" s="41"/>
      <c r="I388" s="243"/>
      <c r="J388" s="41"/>
      <c r="K388" s="41"/>
      <c r="L388" s="45"/>
      <c r="M388" s="244"/>
      <c r="N388" s="245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203</v>
      </c>
      <c r="AU388" s="18" t="s">
        <v>84</v>
      </c>
    </row>
    <row r="389" s="13" customFormat="1">
      <c r="A389" s="13"/>
      <c r="B389" s="248"/>
      <c r="C389" s="249"/>
      <c r="D389" s="241" t="s">
        <v>207</v>
      </c>
      <c r="E389" s="250" t="s">
        <v>1</v>
      </c>
      <c r="F389" s="251" t="s">
        <v>1510</v>
      </c>
      <c r="G389" s="249"/>
      <c r="H389" s="252">
        <v>2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8" t="s">
        <v>207</v>
      </c>
      <c r="AU389" s="258" t="s">
        <v>84</v>
      </c>
      <c r="AV389" s="13" t="s">
        <v>84</v>
      </c>
      <c r="AW389" s="13" t="s">
        <v>31</v>
      </c>
      <c r="AX389" s="13" t="s">
        <v>75</v>
      </c>
      <c r="AY389" s="258" t="s">
        <v>193</v>
      </c>
    </row>
    <row r="390" s="14" customFormat="1">
      <c r="A390" s="14"/>
      <c r="B390" s="259"/>
      <c r="C390" s="260"/>
      <c r="D390" s="241" t="s">
        <v>207</v>
      </c>
      <c r="E390" s="261" t="s">
        <v>1</v>
      </c>
      <c r="F390" s="262" t="s">
        <v>216</v>
      </c>
      <c r="G390" s="260"/>
      <c r="H390" s="263">
        <v>2</v>
      </c>
      <c r="I390" s="264"/>
      <c r="J390" s="260"/>
      <c r="K390" s="260"/>
      <c r="L390" s="265"/>
      <c r="M390" s="266"/>
      <c r="N390" s="267"/>
      <c r="O390" s="267"/>
      <c r="P390" s="267"/>
      <c r="Q390" s="267"/>
      <c r="R390" s="267"/>
      <c r="S390" s="267"/>
      <c r="T390" s="26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9" t="s">
        <v>207</v>
      </c>
      <c r="AU390" s="269" t="s">
        <v>84</v>
      </c>
      <c r="AV390" s="14" t="s">
        <v>201</v>
      </c>
      <c r="AW390" s="14" t="s">
        <v>31</v>
      </c>
      <c r="AX390" s="14" t="s">
        <v>82</v>
      </c>
      <c r="AY390" s="269" t="s">
        <v>193</v>
      </c>
    </row>
    <row r="391" s="2" customFormat="1" ht="22.2" customHeight="1">
      <c r="A391" s="39"/>
      <c r="B391" s="40"/>
      <c r="C391" s="228" t="s">
        <v>677</v>
      </c>
      <c r="D391" s="228" t="s">
        <v>196</v>
      </c>
      <c r="E391" s="229" t="s">
        <v>1513</v>
      </c>
      <c r="F391" s="230" t="s">
        <v>1514</v>
      </c>
      <c r="G391" s="231" t="s">
        <v>445</v>
      </c>
      <c r="H391" s="232">
        <v>5</v>
      </c>
      <c r="I391" s="233"/>
      <c r="J391" s="234">
        <f>ROUND(I391*H391,2)</f>
        <v>0</v>
      </c>
      <c r="K391" s="230" t="s">
        <v>1</v>
      </c>
      <c r="L391" s="45"/>
      <c r="M391" s="235" t="s">
        <v>1</v>
      </c>
      <c r="N391" s="236" t="s">
        <v>40</v>
      </c>
      <c r="O391" s="92"/>
      <c r="P391" s="237">
        <f>O391*H391</f>
        <v>0</v>
      </c>
      <c r="Q391" s="237">
        <v>0</v>
      </c>
      <c r="R391" s="237">
        <f>Q391*H391</f>
        <v>0</v>
      </c>
      <c r="S391" s="237">
        <v>0</v>
      </c>
      <c r="T391" s="23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9" t="s">
        <v>301</v>
      </c>
      <c r="AT391" s="239" t="s">
        <v>196</v>
      </c>
      <c r="AU391" s="239" t="s">
        <v>84</v>
      </c>
      <c r="AY391" s="18" t="s">
        <v>193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8" t="s">
        <v>82</v>
      </c>
      <c r="BK391" s="240">
        <f>ROUND(I391*H391,2)</f>
        <v>0</v>
      </c>
      <c r="BL391" s="18" t="s">
        <v>301</v>
      </c>
      <c r="BM391" s="239" t="s">
        <v>1040</v>
      </c>
    </row>
    <row r="392" s="2" customFormat="1">
      <c r="A392" s="39"/>
      <c r="B392" s="40"/>
      <c r="C392" s="41"/>
      <c r="D392" s="241" t="s">
        <v>203</v>
      </c>
      <c r="E392" s="41"/>
      <c r="F392" s="242" t="s">
        <v>1514</v>
      </c>
      <c r="G392" s="41"/>
      <c r="H392" s="41"/>
      <c r="I392" s="243"/>
      <c r="J392" s="41"/>
      <c r="K392" s="41"/>
      <c r="L392" s="45"/>
      <c r="M392" s="244"/>
      <c r="N392" s="245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203</v>
      </c>
      <c r="AU392" s="18" t="s">
        <v>84</v>
      </c>
    </row>
    <row r="393" s="13" customFormat="1">
      <c r="A393" s="13"/>
      <c r="B393" s="248"/>
      <c r="C393" s="249"/>
      <c r="D393" s="241" t="s">
        <v>207</v>
      </c>
      <c r="E393" s="250" t="s">
        <v>1</v>
      </c>
      <c r="F393" s="251" t="s">
        <v>1515</v>
      </c>
      <c r="G393" s="249"/>
      <c r="H393" s="252">
        <v>5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8" t="s">
        <v>207</v>
      </c>
      <c r="AU393" s="258" t="s">
        <v>84</v>
      </c>
      <c r="AV393" s="13" t="s">
        <v>84</v>
      </c>
      <c r="AW393" s="13" t="s">
        <v>31</v>
      </c>
      <c r="AX393" s="13" t="s">
        <v>75</v>
      </c>
      <c r="AY393" s="258" t="s">
        <v>193</v>
      </c>
    </row>
    <row r="394" s="14" customFormat="1">
      <c r="A394" s="14"/>
      <c r="B394" s="259"/>
      <c r="C394" s="260"/>
      <c r="D394" s="241" t="s">
        <v>207</v>
      </c>
      <c r="E394" s="261" t="s">
        <v>1</v>
      </c>
      <c r="F394" s="262" t="s">
        <v>216</v>
      </c>
      <c r="G394" s="260"/>
      <c r="H394" s="263">
        <v>5</v>
      </c>
      <c r="I394" s="264"/>
      <c r="J394" s="260"/>
      <c r="K394" s="260"/>
      <c r="L394" s="265"/>
      <c r="M394" s="266"/>
      <c r="N394" s="267"/>
      <c r="O394" s="267"/>
      <c r="P394" s="267"/>
      <c r="Q394" s="267"/>
      <c r="R394" s="267"/>
      <c r="S394" s="267"/>
      <c r="T394" s="26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9" t="s">
        <v>207</v>
      </c>
      <c r="AU394" s="269" t="s">
        <v>84</v>
      </c>
      <c r="AV394" s="14" t="s">
        <v>201</v>
      </c>
      <c r="AW394" s="14" t="s">
        <v>31</v>
      </c>
      <c r="AX394" s="14" t="s">
        <v>82</v>
      </c>
      <c r="AY394" s="269" t="s">
        <v>193</v>
      </c>
    </row>
    <row r="395" s="2" customFormat="1" ht="22.2" customHeight="1">
      <c r="A395" s="39"/>
      <c r="B395" s="40"/>
      <c r="C395" s="228" t="s">
        <v>684</v>
      </c>
      <c r="D395" s="228" t="s">
        <v>196</v>
      </c>
      <c r="E395" s="229" t="s">
        <v>1516</v>
      </c>
      <c r="F395" s="230" t="s">
        <v>1517</v>
      </c>
      <c r="G395" s="231" t="s">
        <v>445</v>
      </c>
      <c r="H395" s="232">
        <v>3</v>
      </c>
      <c r="I395" s="233"/>
      <c r="J395" s="234">
        <f>ROUND(I395*H395,2)</f>
        <v>0</v>
      </c>
      <c r="K395" s="230" t="s">
        <v>1</v>
      </c>
      <c r="L395" s="45"/>
      <c r="M395" s="235" t="s">
        <v>1</v>
      </c>
      <c r="N395" s="236" t="s">
        <v>40</v>
      </c>
      <c r="O395" s="92"/>
      <c r="P395" s="237">
        <f>O395*H395</f>
        <v>0</v>
      </c>
      <c r="Q395" s="237">
        <v>0</v>
      </c>
      <c r="R395" s="237">
        <f>Q395*H395</f>
        <v>0</v>
      </c>
      <c r="S395" s="237">
        <v>0</v>
      </c>
      <c r="T395" s="23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9" t="s">
        <v>301</v>
      </c>
      <c r="AT395" s="239" t="s">
        <v>196</v>
      </c>
      <c r="AU395" s="239" t="s">
        <v>84</v>
      </c>
      <c r="AY395" s="18" t="s">
        <v>193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8" t="s">
        <v>82</v>
      </c>
      <c r="BK395" s="240">
        <f>ROUND(I395*H395,2)</f>
        <v>0</v>
      </c>
      <c r="BL395" s="18" t="s">
        <v>301</v>
      </c>
      <c r="BM395" s="239" t="s">
        <v>1053</v>
      </c>
    </row>
    <row r="396" s="2" customFormat="1">
      <c r="A396" s="39"/>
      <c r="B396" s="40"/>
      <c r="C396" s="41"/>
      <c r="D396" s="241" t="s">
        <v>203</v>
      </c>
      <c r="E396" s="41"/>
      <c r="F396" s="242" t="s">
        <v>1517</v>
      </c>
      <c r="G396" s="41"/>
      <c r="H396" s="41"/>
      <c r="I396" s="243"/>
      <c r="J396" s="41"/>
      <c r="K396" s="41"/>
      <c r="L396" s="45"/>
      <c r="M396" s="244"/>
      <c r="N396" s="245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203</v>
      </c>
      <c r="AU396" s="18" t="s">
        <v>84</v>
      </c>
    </row>
    <row r="397" s="13" customFormat="1">
      <c r="A397" s="13"/>
      <c r="B397" s="248"/>
      <c r="C397" s="249"/>
      <c r="D397" s="241" t="s">
        <v>207</v>
      </c>
      <c r="E397" s="250" t="s">
        <v>1</v>
      </c>
      <c r="F397" s="251" t="s">
        <v>1518</v>
      </c>
      <c r="G397" s="249"/>
      <c r="H397" s="252">
        <v>3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8" t="s">
        <v>207</v>
      </c>
      <c r="AU397" s="258" t="s">
        <v>84</v>
      </c>
      <c r="AV397" s="13" t="s">
        <v>84</v>
      </c>
      <c r="AW397" s="13" t="s">
        <v>31</v>
      </c>
      <c r="AX397" s="13" t="s">
        <v>75</v>
      </c>
      <c r="AY397" s="258" t="s">
        <v>193</v>
      </c>
    </row>
    <row r="398" s="14" customFormat="1">
      <c r="A398" s="14"/>
      <c r="B398" s="259"/>
      <c r="C398" s="260"/>
      <c r="D398" s="241" t="s">
        <v>207</v>
      </c>
      <c r="E398" s="261" t="s">
        <v>1</v>
      </c>
      <c r="F398" s="262" t="s">
        <v>216</v>
      </c>
      <c r="G398" s="260"/>
      <c r="H398" s="263">
        <v>3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9" t="s">
        <v>207</v>
      </c>
      <c r="AU398" s="269" t="s">
        <v>84</v>
      </c>
      <c r="AV398" s="14" t="s">
        <v>201</v>
      </c>
      <c r="AW398" s="14" t="s">
        <v>31</v>
      </c>
      <c r="AX398" s="14" t="s">
        <v>82</v>
      </c>
      <c r="AY398" s="269" t="s">
        <v>193</v>
      </c>
    </row>
    <row r="399" s="2" customFormat="1" ht="22.2" customHeight="1">
      <c r="A399" s="39"/>
      <c r="B399" s="40"/>
      <c r="C399" s="228" t="s">
        <v>689</v>
      </c>
      <c r="D399" s="228" t="s">
        <v>196</v>
      </c>
      <c r="E399" s="229" t="s">
        <v>1519</v>
      </c>
      <c r="F399" s="230" t="s">
        <v>1520</v>
      </c>
      <c r="G399" s="231" t="s">
        <v>445</v>
      </c>
      <c r="H399" s="232">
        <v>30</v>
      </c>
      <c r="I399" s="233"/>
      <c r="J399" s="234">
        <f>ROUND(I399*H399,2)</f>
        <v>0</v>
      </c>
      <c r="K399" s="230" t="s">
        <v>200</v>
      </c>
      <c r="L399" s="45"/>
      <c r="M399" s="235" t="s">
        <v>1</v>
      </c>
      <c r="N399" s="236" t="s">
        <v>40</v>
      </c>
      <c r="O399" s="92"/>
      <c r="P399" s="237">
        <f>O399*H399</f>
        <v>0</v>
      </c>
      <c r="Q399" s="237">
        <v>0.010460000000000001</v>
      </c>
      <c r="R399" s="237">
        <f>Q399*H399</f>
        <v>0.31380000000000002</v>
      </c>
      <c r="S399" s="237">
        <v>0</v>
      </c>
      <c r="T399" s="23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9" t="s">
        <v>301</v>
      </c>
      <c r="AT399" s="239" t="s">
        <v>196</v>
      </c>
      <c r="AU399" s="239" t="s">
        <v>84</v>
      </c>
      <c r="AY399" s="18" t="s">
        <v>193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8" t="s">
        <v>82</v>
      </c>
      <c r="BK399" s="240">
        <f>ROUND(I399*H399,2)</f>
        <v>0</v>
      </c>
      <c r="BL399" s="18" t="s">
        <v>301</v>
      </c>
      <c r="BM399" s="239" t="s">
        <v>1069</v>
      </c>
    </row>
    <row r="400" s="2" customFormat="1">
      <c r="A400" s="39"/>
      <c r="B400" s="40"/>
      <c r="C400" s="41"/>
      <c r="D400" s="241" t="s">
        <v>203</v>
      </c>
      <c r="E400" s="41"/>
      <c r="F400" s="242" t="s">
        <v>1521</v>
      </c>
      <c r="G400" s="41"/>
      <c r="H400" s="41"/>
      <c r="I400" s="243"/>
      <c r="J400" s="41"/>
      <c r="K400" s="41"/>
      <c r="L400" s="45"/>
      <c r="M400" s="244"/>
      <c r="N400" s="245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203</v>
      </c>
      <c r="AU400" s="18" t="s">
        <v>84</v>
      </c>
    </row>
    <row r="401" s="2" customFormat="1">
      <c r="A401" s="39"/>
      <c r="B401" s="40"/>
      <c r="C401" s="41"/>
      <c r="D401" s="246" t="s">
        <v>205</v>
      </c>
      <c r="E401" s="41"/>
      <c r="F401" s="247" t="s">
        <v>1522</v>
      </c>
      <c r="G401" s="41"/>
      <c r="H401" s="41"/>
      <c r="I401" s="243"/>
      <c r="J401" s="41"/>
      <c r="K401" s="41"/>
      <c r="L401" s="45"/>
      <c r="M401" s="244"/>
      <c r="N401" s="245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205</v>
      </c>
      <c r="AU401" s="18" t="s">
        <v>84</v>
      </c>
    </row>
    <row r="402" s="13" customFormat="1">
      <c r="A402" s="13"/>
      <c r="B402" s="248"/>
      <c r="C402" s="249"/>
      <c r="D402" s="241" t="s">
        <v>207</v>
      </c>
      <c r="E402" s="250" t="s">
        <v>1</v>
      </c>
      <c r="F402" s="251" t="s">
        <v>1523</v>
      </c>
      <c r="G402" s="249"/>
      <c r="H402" s="252">
        <v>30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8" t="s">
        <v>207</v>
      </c>
      <c r="AU402" s="258" t="s">
        <v>84</v>
      </c>
      <c r="AV402" s="13" t="s">
        <v>84</v>
      </c>
      <c r="AW402" s="13" t="s">
        <v>31</v>
      </c>
      <c r="AX402" s="13" t="s">
        <v>75</v>
      </c>
      <c r="AY402" s="258" t="s">
        <v>193</v>
      </c>
    </row>
    <row r="403" s="14" customFormat="1">
      <c r="A403" s="14"/>
      <c r="B403" s="259"/>
      <c r="C403" s="260"/>
      <c r="D403" s="241" t="s">
        <v>207</v>
      </c>
      <c r="E403" s="261" t="s">
        <v>1</v>
      </c>
      <c r="F403" s="262" t="s">
        <v>216</v>
      </c>
      <c r="G403" s="260"/>
      <c r="H403" s="263">
        <v>30</v>
      </c>
      <c r="I403" s="264"/>
      <c r="J403" s="260"/>
      <c r="K403" s="260"/>
      <c r="L403" s="265"/>
      <c r="M403" s="266"/>
      <c r="N403" s="267"/>
      <c r="O403" s="267"/>
      <c r="P403" s="267"/>
      <c r="Q403" s="267"/>
      <c r="R403" s="267"/>
      <c r="S403" s="267"/>
      <c r="T403" s="26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9" t="s">
        <v>207</v>
      </c>
      <c r="AU403" s="269" t="s">
        <v>84</v>
      </c>
      <c r="AV403" s="14" t="s">
        <v>201</v>
      </c>
      <c r="AW403" s="14" t="s">
        <v>31</v>
      </c>
      <c r="AX403" s="14" t="s">
        <v>82</v>
      </c>
      <c r="AY403" s="269" t="s">
        <v>193</v>
      </c>
    </row>
    <row r="404" s="2" customFormat="1" ht="22.2" customHeight="1">
      <c r="A404" s="39"/>
      <c r="B404" s="40"/>
      <c r="C404" s="228" t="s">
        <v>695</v>
      </c>
      <c r="D404" s="228" t="s">
        <v>196</v>
      </c>
      <c r="E404" s="229" t="s">
        <v>1524</v>
      </c>
      <c r="F404" s="230" t="s">
        <v>1525</v>
      </c>
      <c r="G404" s="231" t="s">
        <v>445</v>
      </c>
      <c r="H404" s="232">
        <v>2</v>
      </c>
      <c r="I404" s="233"/>
      <c r="J404" s="234">
        <f>ROUND(I404*H404,2)</f>
        <v>0</v>
      </c>
      <c r="K404" s="230" t="s">
        <v>1</v>
      </c>
      <c r="L404" s="45"/>
      <c r="M404" s="235" t="s">
        <v>1</v>
      </c>
      <c r="N404" s="236" t="s">
        <v>40</v>
      </c>
      <c r="O404" s="92"/>
      <c r="P404" s="237">
        <f>O404*H404</f>
        <v>0</v>
      </c>
      <c r="Q404" s="237">
        <v>0</v>
      </c>
      <c r="R404" s="237">
        <f>Q404*H404</f>
        <v>0</v>
      </c>
      <c r="S404" s="237">
        <v>0</v>
      </c>
      <c r="T404" s="23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9" t="s">
        <v>301</v>
      </c>
      <c r="AT404" s="239" t="s">
        <v>196</v>
      </c>
      <c r="AU404" s="239" t="s">
        <v>84</v>
      </c>
      <c r="AY404" s="18" t="s">
        <v>193</v>
      </c>
      <c r="BE404" s="240">
        <f>IF(N404="základní",J404,0)</f>
        <v>0</v>
      </c>
      <c r="BF404" s="240">
        <f>IF(N404="snížená",J404,0)</f>
        <v>0</v>
      </c>
      <c r="BG404" s="240">
        <f>IF(N404="zákl. přenesená",J404,0)</f>
        <v>0</v>
      </c>
      <c r="BH404" s="240">
        <f>IF(N404="sníž. přenesená",J404,0)</f>
        <v>0</v>
      </c>
      <c r="BI404" s="240">
        <f>IF(N404="nulová",J404,0)</f>
        <v>0</v>
      </c>
      <c r="BJ404" s="18" t="s">
        <v>82</v>
      </c>
      <c r="BK404" s="240">
        <f>ROUND(I404*H404,2)</f>
        <v>0</v>
      </c>
      <c r="BL404" s="18" t="s">
        <v>301</v>
      </c>
      <c r="BM404" s="239" t="s">
        <v>1082</v>
      </c>
    </row>
    <row r="405" s="2" customFormat="1">
      <c r="A405" s="39"/>
      <c r="B405" s="40"/>
      <c r="C405" s="41"/>
      <c r="D405" s="241" t="s">
        <v>203</v>
      </c>
      <c r="E405" s="41"/>
      <c r="F405" s="242" t="s">
        <v>1525</v>
      </c>
      <c r="G405" s="41"/>
      <c r="H405" s="41"/>
      <c r="I405" s="243"/>
      <c r="J405" s="41"/>
      <c r="K405" s="41"/>
      <c r="L405" s="45"/>
      <c r="M405" s="244"/>
      <c r="N405" s="245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203</v>
      </c>
      <c r="AU405" s="18" t="s">
        <v>84</v>
      </c>
    </row>
    <row r="406" s="13" customFormat="1">
      <c r="A406" s="13"/>
      <c r="B406" s="248"/>
      <c r="C406" s="249"/>
      <c r="D406" s="241" t="s">
        <v>207</v>
      </c>
      <c r="E406" s="250" t="s">
        <v>1</v>
      </c>
      <c r="F406" s="251" t="s">
        <v>1526</v>
      </c>
      <c r="G406" s="249"/>
      <c r="H406" s="252">
        <v>2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8" t="s">
        <v>207</v>
      </c>
      <c r="AU406" s="258" t="s">
        <v>84</v>
      </c>
      <c r="AV406" s="13" t="s">
        <v>84</v>
      </c>
      <c r="AW406" s="13" t="s">
        <v>31</v>
      </c>
      <c r="AX406" s="13" t="s">
        <v>75</v>
      </c>
      <c r="AY406" s="258" t="s">
        <v>193</v>
      </c>
    </row>
    <row r="407" s="14" customFormat="1">
      <c r="A407" s="14"/>
      <c r="B407" s="259"/>
      <c r="C407" s="260"/>
      <c r="D407" s="241" t="s">
        <v>207</v>
      </c>
      <c r="E407" s="261" t="s">
        <v>1</v>
      </c>
      <c r="F407" s="262" t="s">
        <v>216</v>
      </c>
      <c r="G407" s="260"/>
      <c r="H407" s="263">
        <v>2</v>
      </c>
      <c r="I407" s="264"/>
      <c r="J407" s="260"/>
      <c r="K407" s="260"/>
      <c r="L407" s="265"/>
      <c r="M407" s="266"/>
      <c r="N407" s="267"/>
      <c r="O407" s="267"/>
      <c r="P407" s="267"/>
      <c r="Q407" s="267"/>
      <c r="R407" s="267"/>
      <c r="S407" s="267"/>
      <c r="T407" s="26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9" t="s">
        <v>207</v>
      </c>
      <c r="AU407" s="269" t="s">
        <v>84</v>
      </c>
      <c r="AV407" s="14" t="s">
        <v>201</v>
      </c>
      <c r="AW407" s="14" t="s">
        <v>31</v>
      </c>
      <c r="AX407" s="14" t="s">
        <v>82</v>
      </c>
      <c r="AY407" s="269" t="s">
        <v>193</v>
      </c>
    </row>
    <row r="408" s="2" customFormat="1" ht="22.2" customHeight="1">
      <c r="A408" s="39"/>
      <c r="B408" s="40"/>
      <c r="C408" s="228" t="s">
        <v>701</v>
      </c>
      <c r="D408" s="228" t="s">
        <v>196</v>
      </c>
      <c r="E408" s="229" t="s">
        <v>1527</v>
      </c>
      <c r="F408" s="230" t="s">
        <v>1528</v>
      </c>
      <c r="G408" s="231" t="s">
        <v>445</v>
      </c>
      <c r="H408" s="232">
        <v>2</v>
      </c>
      <c r="I408" s="233"/>
      <c r="J408" s="234">
        <f>ROUND(I408*H408,2)</f>
        <v>0</v>
      </c>
      <c r="K408" s="230" t="s">
        <v>1</v>
      </c>
      <c r="L408" s="45"/>
      <c r="M408" s="235" t="s">
        <v>1</v>
      </c>
      <c r="N408" s="236" t="s">
        <v>40</v>
      </c>
      <c r="O408" s="92"/>
      <c r="P408" s="237">
        <f>O408*H408</f>
        <v>0</v>
      </c>
      <c r="Q408" s="237">
        <v>0</v>
      </c>
      <c r="R408" s="237">
        <f>Q408*H408</f>
        <v>0</v>
      </c>
      <c r="S408" s="237">
        <v>0</v>
      </c>
      <c r="T408" s="23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9" t="s">
        <v>301</v>
      </c>
      <c r="AT408" s="239" t="s">
        <v>196</v>
      </c>
      <c r="AU408" s="239" t="s">
        <v>84</v>
      </c>
      <c r="AY408" s="18" t="s">
        <v>193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8" t="s">
        <v>82</v>
      </c>
      <c r="BK408" s="240">
        <f>ROUND(I408*H408,2)</f>
        <v>0</v>
      </c>
      <c r="BL408" s="18" t="s">
        <v>301</v>
      </c>
      <c r="BM408" s="239" t="s">
        <v>1103</v>
      </c>
    </row>
    <row r="409" s="2" customFormat="1">
      <c r="A409" s="39"/>
      <c r="B409" s="40"/>
      <c r="C409" s="41"/>
      <c r="D409" s="241" t="s">
        <v>203</v>
      </c>
      <c r="E409" s="41"/>
      <c r="F409" s="242" t="s">
        <v>1528</v>
      </c>
      <c r="G409" s="41"/>
      <c r="H409" s="41"/>
      <c r="I409" s="243"/>
      <c r="J409" s="41"/>
      <c r="K409" s="41"/>
      <c r="L409" s="45"/>
      <c r="M409" s="244"/>
      <c r="N409" s="245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203</v>
      </c>
      <c r="AU409" s="18" t="s">
        <v>84</v>
      </c>
    </row>
    <row r="410" s="13" customFormat="1">
      <c r="A410" s="13"/>
      <c r="B410" s="248"/>
      <c r="C410" s="249"/>
      <c r="D410" s="241" t="s">
        <v>207</v>
      </c>
      <c r="E410" s="250" t="s">
        <v>1</v>
      </c>
      <c r="F410" s="251" t="s">
        <v>1529</v>
      </c>
      <c r="G410" s="249"/>
      <c r="H410" s="252">
        <v>2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8" t="s">
        <v>207</v>
      </c>
      <c r="AU410" s="258" t="s">
        <v>84</v>
      </c>
      <c r="AV410" s="13" t="s">
        <v>84</v>
      </c>
      <c r="AW410" s="13" t="s">
        <v>31</v>
      </c>
      <c r="AX410" s="13" t="s">
        <v>75</v>
      </c>
      <c r="AY410" s="258" t="s">
        <v>193</v>
      </c>
    </row>
    <row r="411" s="14" customFormat="1">
      <c r="A411" s="14"/>
      <c r="B411" s="259"/>
      <c r="C411" s="260"/>
      <c r="D411" s="241" t="s">
        <v>207</v>
      </c>
      <c r="E411" s="261" t="s">
        <v>1</v>
      </c>
      <c r="F411" s="262" t="s">
        <v>216</v>
      </c>
      <c r="G411" s="260"/>
      <c r="H411" s="263">
        <v>2</v>
      </c>
      <c r="I411" s="264"/>
      <c r="J411" s="260"/>
      <c r="K411" s="260"/>
      <c r="L411" s="265"/>
      <c r="M411" s="266"/>
      <c r="N411" s="267"/>
      <c r="O411" s="267"/>
      <c r="P411" s="267"/>
      <c r="Q411" s="267"/>
      <c r="R411" s="267"/>
      <c r="S411" s="267"/>
      <c r="T411" s="26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9" t="s">
        <v>207</v>
      </c>
      <c r="AU411" s="269" t="s">
        <v>84</v>
      </c>
      <c r="AV411" s="14" t="s">
        <v>201</v>
      </c>
      <c r="AW411" s="14" t="s">
        <v>31</v>
      </c>
      <c r="AX411" s="14" t="s">
        <v>82</v>
      </c>
      <c r="AY411" s="269" t="s">
        <v>193</v>
      </c>
    </row>
    <row r="412" s="2" customFormat="1" ht="14.4" customHeight="1">
      <c r="A412" s="39"/>
      <c r="B412" s="40"/>
      <c r="C412" s="228" t="s">
        <v>709</v>
      </c>
      <c r="D412" s="228" t="s">
        <v>196</v>
      </c>
      <c r="E412" s="229" t="s">
        <v>1530</v>
      </c>
      <c r="F412" s="230" t="s">
        <v>1531</v>
      </c>
      <c r="G412" s="231" t="s">
        <v>445</v>
      </c>
      <c r="H412" s="232">
        <v>35</v>
      </c>
      <c r="I412" s="233"/>
      <c r="J412" s="234">
        <f>ROUND(I412*H412,2)</f>
        <v>0</v>
      </c>
      <c r="K412" s="230" t="s">
        <v>1</v>
      </c>
      <c r="L412" s="45"/>
      <c r="M412" s="235" t="s">
        <v>1</v>
      </c>
      <c r="N412" s="236" t="s">
        <v>40</v>
      </c>
      <c r="O412" s="92"/>
      <c r="P412" s="237">
        <f>O412*H412</f>
        <v>0</v>
      </c>
      <c r="Q412" s="237">
        <v>0</v>
      </c>
      <c r="R412" s="237">
        <f>Q412*H412</f>
        <v>0</v>
      </c>
      <c r="S412" s="237">
        <v>0</v>
      </c>
      <c r="T412" s="23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9" t="s">
        <v>301</v>
      </c>
      <c r="AT412" s="239" t="s">
        <v>196</v>
      </c>
      <c r="AU412" s="239" t="s">
        <v>84</v>
      </c>
      <c r="AY412" s="18" t="s">
        <v>193</v>
      </c>
      <c r="BE412" s="240">
        <f>IF(N412="základní",J412,0)</f>
        <v>0</v>
      </c>
      <c r="BF412" s="240">
        <f>IF(N412="snížená",J412,0)</f>
        <v>0</v>
      </c>
      <c r="BG412" s="240">
        <f>IF(N412="zákl. přenesená",J412,0)</f>
        <v>0</v>
      </c>
      <c r="BH412" s="240">
        <f>IF(N412="sníž. přenesená",J412,0)</f>
        <v>0</v>
      </c>
      <c r="BI412" s="240">
        <f>IF(N412="nulová",J412,0)</f>
        <v>0</v>
      </c>
      <c r="BJ412" s="18" t="s">
        <v>82</v>
      </c>
      <c r="BK412" s="240">
        <f>ROUND(I412*H412,2)</f>
        <v>0</v>
      </c>
      <c r="BL412" s="18" t="s">
        <v>301</v>
      </c>
      <c r="BM412" s="239" t="s">
        <v>1125</v>
      </c>
    </row>
    <row r="413" s="2" customFormat="1">
      <c r="A413" s="39"/>
      <c r="B413" s="40"/>
      <c r="C413" s="41"/>
      <c r="D413" s="241" t="s">
        <v>203</v>
      </c>
      <c r="E413" s="41"/>
      <c r="F413" s="242" t="s">
        <v>1531</v>
      </c>
      <c r="G413" s="41"/>
      <c r="H413" s="41"/>
      <c r="I413" s="243"/>
      <c r="J413" s="41"/>
      <c r="K413" s="41"/>
      <c r="L413" s="45"/>
      <c r="M413" s="244"/>
      <c r="N413" s="245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203</v>
      </c>
      <c r="AU413" s="18" t="s">
        <v>84</v>
      </c>
    </row>
    <row r="414" s="13" customFormat="1">
      <c r="A414" s="13"/>
      <c r="B414" s="248"/>
      <c r="C414" s="249"/>
      <c r="D414" s="241" t="s">
        <v>207</v>
      </c>
      <c r="E414" s="250" t="s">
        <v>1</v>
      </c>
      <c r="F414" s="251" t="s">
        <v>1523</v>
      </c>
      <c r="G414" s="249"/>
      <c r="H414" s="252">
        <v>30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8" t="s">
        <v>207</v>
      </c>
      <c r="AU414" s="258" t="s">
        <v>84</v>
      </c>
      <c r="AV414" s="13" t="s">
        <v>84</v>
      </c>
      <c r="AW414" s="13" t="s">
        <v>31</v>
      </c>
      <c r="AX414" s="13" t="s">
        <v>75</v>
      </c>
      <c r="AY414" s="258" t="s">
        <v>193</v>
      </c>
    </row>
    <row r="415" s="13" customFormat="1">
      <c r="A415" s="13"/>
      <c r="B415" s="248"/>
      <c r="C415" s="249"/>
      <c r="D415" s="241" t="s">
        <v>207</v>
      </c>
      <c r="E415" s="250" t="s">
        <v>1</v>
      </c>
      <c r="F415" s="251" t="s">
        <v>1518</v>
      </c>
      <c r="G415" s="249"/>
      <c r="H415" s="252">
        <v>3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207</v>
      </c>
      <c r="AU415" s="258" t="s">
        <v>84</v>
      </c>
      <c r="AV415" s="13" t="s">
        <v>84</v>
      </c>
      <c r="AW415" s="13" t="s">
        <v>31</v>
      </c>
      <c r="AX415" s="13" t="s">
        <v>75</v>
      </c>
      <c r="AY415" s="258" t="s">
        <v>193</v>
      </c>
    </row>
    <row r="416" s="13" customFormat="1">
      <c r="A416" s="13"/>
      <c r="B416" s="248"/>
      <c r="C416" s="249"/>
      <c r="D416" s="241" t="s">
        <v>207</v>
      </c>
      <c r="E416" s="250" t="s">
        <v>1</v>
      </c>
      <c r="F416" s="251" t="s">
        <v>1526</v>
      </c>
      <c r="G416" s="249"/>
      <c r="H416" s="252">
        <v>2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8" t="s">
        <v>207</v>
      </c>
      <c r="AU416" s="258" t="s">
        <v>84</v>
      </c>
      <c r="AV416" s="13" t="s">
        <v>84</v>
      </c>
      <c r="AW416" s="13" t="s">
        <v>31</v>
      </c>
      <c r="AX416" s="13" t="s">
        <v>75</v>
      </c>
      <c r="AY416" s="258" t="s">
        <v>193</v>
      </c>
    </row>
    <row r="417" s="14" customFormat="1">
      <c r="A417" s="14"/>
      <c r="B417" s="259"/>
      <c r="C417" s="260"/>
      <c r="D417" s="241" t="s">
        <v>207</v>
      </c>
      <c r="E417" s="261" t="s">
        <v>1</v>
      </c>
      <c r="F417" s="262" t="s">
        <v>216</v>
      </c>
      <c r="G417" s="260"/>
      <c r="H417" s="263">
        <v>35</v>
      </c>
      <c r="I417" s="264"/>
      <c r="J417" s="260"/>
      <c r="K417" s="260"/>
      <c r="L417" s="265"/>
      <c r="M417" s="266"/>
      <c r="N417" s="267"/>
      <c r="O417" s="267"/>
      <c r="P417" s="267"/>
      <c r="Q417" s="267"/>
      <c r="R417" s="267"/>
      <c r="S417" s="267"/>
      <c r="T417" s="26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9" t="s">
        <v>207</v>
      </c>
      <c r="AU417" s="269" t="s">
        <v>84</v>
      </c>
      <c r="AV417" s="14" t="s">
        <v>201</v>
      </c>
      <c r="AW417" s="14" t="s">
        <v>31</v>
      </c>
      <c r="AX417" s="14" t="s">
        <v>82</v>
      </c>
      <c r="AY417" s="269" t="s">
        <v>193</v>
      </c>
    </row>
    <row r="418" s="2" customFormat="1" ht="22.2" customHeight="1">
      <c r="A418" s="39"/>
      <c r="B418" s="40"/>
      <c r="C418" s="228" t="s">
        <v>716</v>
      </c>
      <c r="D418" s="228" t="s">
        <v>196</v>
      </c>
      <c r="E418" s="229" t="s">
        <v>1532</v>
      </c>
      <c r="F418" s="230" t="s">
        <v>1533</v>
      </c>
      <c r="G418" s="231" t="s">
        <v>445</v>
      </c>
      <c r="H418" s="232">
        <v>2</v>
      </c>
      <c r="I418" s="233"/>
      <c r="J418" s="234">
        <f>ROUND(I418*H418,2)</f>
        <v>0</v>
      </c>
      <c r="K418" s="230" t="s">
        <v>1</v>
      </c>
      <c r="L418" s="45"/>
      <c r="M418" s="235" t="s">
        <v>1</v>
      </c>
      <c r="N418" s="236" t="s">
        <v>40</v>
      </c>
      <c r="O418" s="92"/>
      <c r="P418" s="237">
        <f>O418*H418</f>
        <v>0</v>
      </c>
      <c r="Q418" s="237">
        <v>0</v>
      </c>
      <c r="R418" s="237">
        <f>Q418*H418</f>
        <v>0</v>
      </c>
      <c r="S418" s="237">
        <v>0</v>
      </c>
      <c r="T418" s="23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9" t="s">
        <v>301</v>
      </c>
      <c r="AT418" s="239" t="s">
        <v>196</v>
      </c>
      <c r="AU418" s="239" t="s">
        <v>84</v>
      </c>
      <c r="AY418" s="18" t="s">
        <v>193</v>
      </c>
      <c r="BE418" s="240">
        <f>IF(N418="základní",J418,0)</f>
        <v>0</v>
      </c>
      <c r="BF418" s="240">
        <f>IF(N418="snížená",J418,0)</f>
        <v>0</v>
      </c>
      <c r="BG418" s="240">
        <f>IF(N418="zákl. přenesená",J418,0)</f>
        <v>0</v>
      </c>
      <c r="BH418" s="240">
        <f>IF(N418="sníž. přenesená",J418,0)</f>
        <v>0</v>
      </c>
      <c r="BI418" s="240">
        <f>IF(N418="nulová",J418,0)</f>
        <v>0</v>
      </c>
      <c r="BJ418" s="18" t="s">
        <v>82</v>
      </c>
      <c r="BK418" s="240">
        <f>ROUND(I418*H418,2)</f>
        <v>0</v>
      </c>
      <c r="BL418" s="18" t="s">
        <v>301</v>
      </c>
      <c r="BM418" s="239" t="s">
        <v>1139</v>
      </c>
    </row>
    <row r="419" s="2" customFormat="1">
      <c r="A419" s="39"/>
      <c r="B419" s="40"/>
      <c r="C419" s="41"/>
      <c r="D419" s="241" t="s">
        <v>203</v>
      </c>
      <c r="E419" s="41"/>
      <c r="F419" s="242" t="s">
        <v>1533</v>
      </c>
      <c r="G419" s="41"/>
      <c r="H419" s="41"/>
      <c r="I419" s="243"/>
      <c r="J419" s="41"/>
      <c r="K419" s="41"/>
      <c r="L419" s="45"/>
      <c r="M419" s="244"/>
      <c r="N419" s="245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203</v>
      </c>
      <c r="AU419" s="18" t="s">
        <v>84</v>
      </c>
    </row>
    <row r="420" s="13" customFormat="1">
      <c r="A420" s="13"/>
      <c r="B420" s="248"/>
      <c r="C420" s="249"/>
      <c r="D420" s="241" t="s">
        <v>207</v>
      </c>
      <c r="E420" s="250" t="s">
        <v>1</v>
      </c>
      <c r="F420" s="251" t="s">
        <v>1529</v>
      </c>
      <c r="G420" s="249"/>
      <c r="H420" s="252">
        <v>2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8" t="s">
        <v>207</v>
      </c>
      <c r="AU420" s="258" t="s">
        <v>84</v>
      </c>
      <c r="AV420" s="13" t="s">
        <v>84</v>
      </c>
      <c r="AW420" s="13" t="s">
        <v>31</v>
      </c>
      <c r="AX420" s="13" t="s">
        <v>75</v>
      </c>
      <c r="AY420" s="258" t="s">
        <v>193</v>
      </c>
    </row>
    <row r="421" s="14" customFormat="1">
      <c r="A421" s="14"/>
      <c r="B421" s="259"/>
      <c r="C421" s="260"/>
      <c r="D421" s="241" t="s">
        <v>207</v>
      </c>
      <c r="E421" s="261" t="s">
        <v>1</v>
      </c>
      <c r="F421" s="262" t="s">
        <v>216</v>
      </c>
      <c r="G421" s="260"/>
      <c r="H421" s="263">
        <v>2</v>
      </c>
      <c r="I421" s="264"/>
      <c r="J421" s="260"/>
      <c r="K421" s="260"/>
      <c r="L421" s="265"/>
      <c r="M421" s="266"/>
      <c r="N421" s="267"/>
      <c r="O421" s="267"/>
      <c r="P421" s="267"/>
      <c r="Q421" s="267"/>
      <c r="R421" s="267"/>
      <c r="S421" s="267"/>
      <c r="T421" s="26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9" t="s">
        <v>207</v>
      </c>
      <c r="AU421" s="269" t="s">
        <v>84</v>
      </c>
      <c r="AV421" s="14" t="s">
        <v>201</v>
      </c>
      <c r="AW421" s="14" t="s">
        <v>31</v>
      </c>
      <c r="AX421" s="14" t="s">
        <v>82</v>
      </c>
      <c r="AY421" s="269" t="s">
        <v>193</v>
      </c>
    </row>
    <row r="422" s="2" customFormat="1" ht="14.4" customHeight="1">
      <c r="A422" s="39"/>
      <c r="B422" s="40"/>
      <c r="C422" s="228" t="s">
        <v>722</v>
      </c>
      <c r="D422" s="228" t="s">
        <v>196</v>
      </c>
      <c r="E422" s="229" t="s">
        <v>1534</v>
      </c>
      <c r="F422" s="230" t="s">
        <v>1535</v>
      </c>
      <c r="G422" s="231" t="s">
        <v>268</v>
      </c>
      <c r="H422" s="232">
        <v>35</v>
      </c>
      <c r="I422" s="233"/>
      <c r="J422" s="234">
        <f>ROUND(I422*H422,2)</f>
        <v>0</v>
      </c>
      <c r="K422" s="230" t="s">
        <v>1</v>
      </c>
      <c r="L422" s="45"/>
      <c r="M422" s="235" t="s">
        <v>1</v>
      </c>
      <c r="N422" s="236" t="s">
        <v>40</v>
      </c>
      <c r="O422" s="92"/>
      <c r="P422" s="237">
        <f>O422*H422</f>
        <v>0</v>
      </c>
      <c r="Q422" s="237">
        <v>0</v>
      </c>
      <c r="R422" s="237">
        <f>Q422*H422</f>
        <v>0</v>
      </c>
      <c r="S422" s="237">
        <v>0</v>
      </c>
      <c r="T422" s="23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9" t="s">
        <v>301</v>
      </c>
      <c r="AT422" s="239" t="s">
        <v>196</v>
      </c>
      <c r="AU422" s="239" t="s">
        <v>84</v>
      </c>
      <c r="AY422" s="18" t="s">
        <v>193</v>
      </c>
      <c r="BE422" s="240">
        <f>IF(N422="základní",J422,0)</f>
        <v>0</v>
      </c>
      <c r="BF422" s="240">
        <f>IF(N422="snížená",J422,0)</f>
        <v>0</v>
      </c>
      <c r="BG422" s="240">
        <f>IF(N422="zákl. přenesená",J422,0)</f>
        <v>0</v>
      </c>
      <c r="BH422" s="240">
        <f>IF(N422="sníž. přenesená",J422,0)</f>
        <v>0</v>
      </c>
      <c r="BI422" s="240">
        <f>IF(N422="nulová",J422,0)</f>
        <v>0</v>
      </c>
      <c r="BJ422" s="18" t="s">
        <v>82</v>
      </c>
      <c r="BK422" s="240">
        <f>ROUND(I422*H422,2)</f>
        <v>0</v>
      </c>
      <c r="BL422" s="18" t="s">
        <v>301</v>
      </c>
      <c r="BM422" s="239" t="s">
        <v>1154</v>
      </c>
    </row>
    <row r="423" s="2" customFormat="1">
      <c r="A423" s="39"/>
      <c r="B423" s="40"/>
      <c r="C423" s="41"/>
      <c r="D423" s="241" t="s">
        <v>203</v>
      </c>
      <c r="E423" s="41"/>
      <c r="F423" s="242" t="s">
        <v>1535</v>
      </c>
      <c r="G423" s="41"/>
      <c r="H423" s="41"/>
      <c r="I423" s="243"/>
      <c r="J423" s="41"/>
      <c r="K423" s="41"/>
      <c r="L423" s="45"/>
      <c r="M423" s="244"/>
      <c r="N423" s="245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203</v>
      </c>
      <c r="AU423" s="18" t="s">
        <v>84</v>
      </c>
    </row>
    <row r="424" s="13" customFormat="1">
      <c r="A424" s="13"/>
      <c r="B424" s="248"/>
      <c r="C424" s="249"/>
      <c r="D424" s="241" t="s">
        <v>207</v>
      </c>
      <c r="E424" s="250" t="s">
        <v>1</v>
      </c>
      <c r="F424" s="251" t="s">
        <v>1523</v>
      </c>
      <c r="G424" s="249"/>
      <c r="H424" s="252">
        <v>30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8" t="s">
        <v>207</v>
      </c>
      <c r="AU424" s="258" t="s">
        <v>84</v>
      </c>
      <c r="AV424" s="13" t="s">
        <v>84</v>
      </c>
      <c r="AW424" s="13" t="s">
        <v>31</v>
      </c>
      <c r="AX424" s="13" t="s">
        <v>75</v>
      </c>
      <c r="AY424" s="258" t="s">
        <v>193</v>
      </c>
    </row>
    <row r="425" s="13" customFormat="1">
      <c r="A425" s="13"/>
      <c r="B425" s="248"/>
      <c r="C425" s="249"/>
      <c r="D425" s="241" t="s">
        <v>207</v>
      </c>
      <c r="E425" s="250" t="s">
        <v>1</v>
      </c>
      <c r="F425" s="251" t="s">
        <v>1518</v>
      </c>
      <c r="G425" s="249"/>
      <c r="H425" s="252">
        <v>3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8" t="s">
        <v>207</v>
      </c>
      <c r="AU425" s="258" t="s">
        <v>84</v>
      </c>
      <c r="AV425" s="13" t="s">
        <v>84</v>
      </c>
      <c r="AW425" s="13" t="s">
        <v>31</v>
      </c>
      <c r="AX425" s="13" t="s">
        <v>75</v>
      </c>
      <c r="AY425" s="258" t="s">
        <v>193</v>
      </c>
    </row>
    <row r="426" s="13" customFormat="1">
      <c r="A426" s="13"/>
      <c r="B426" s="248"/>
      <c r="C426" s="249"/>
      <c r="D426" s="241" t="s">
        <v>207</v>
      </c>
      <c r="E426" s="250" t="s">
        <v>1</v>
      </c>
      <c r="F426" s="251" t="s">
        <v>1526</v>
      </c>
      <c r="G426" s="249"/>
      <c r="H426" s="252">
        <v>2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8" t="s">
        <v>207</v>
      </c>
      <c r="AU426" s="258" t="s">
        <v>84</v>
      </c>
      <c r="AV426" s="13" t="s">
        <v>84</v>
      </c>
      <c r="AW426" s="13" t="s">
        <v>31</v>
      </c>
      <c r="AX426" s="13" t="s">
        <v>75</v>
      </c>
      <c r="AY426" s="258" t="s">
        <v>193</v>
      </c>
    </row>
    <row r="427" s="14" customFormat="1">
      <c r="A427" s="14"/>
      <c r="B427" s="259"/>
      <c r="C427" s="260"/>
      <c r="D427" s="241" t="s">
        <v>207</v>
      </c>
      <c r="E427" s="261" t="s">
        <v>1</v>
      </c>
      <c r="F427" s="262" t="s">
        <v>216</v>
      </c>
      <c r="G427" s="260"/>
      <c r="H427" s="263">
        <v>35</v>
      </c>
      <c r="I427" s="264"/>
      <c r="J427" s="260"/>
      <c r="K427" s="260"/>
      <c r="L427" s="265"/>
      <c r="M427" s="266"/>
      <c r="N427" s="267"/>
      <c r="O427" s="267"/>
      <c r="P427" s="267"/>
      <c r="Q427" s="267"/>
      <c r="R427" s="267"/>
      <c r="S427" s="267"/>
      <c r="T427" s="26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9" t="s">
        <v>207</v>
      </c>
      <c r="AU427" s="269" t="s">
        <v>84</v>
      </c>
      <c r="AV427" s="14" t="s">
        <v>201</v>
      </c>
      <c r="AW427" s="14" t="s">
        <v>31</v>
      </c>
      <c r="AX427" s="14" t="s">
        <v>82</v>
      </c>
      <c r="AY427" s="269" t="s">
        <v>193</v>
      </c>
    </row>
    <row r="428" s="2" customFormat="1" ht="19.8" customHeight="1">
      <c r="A428" s="39"/>
      <c r="B428" s="40"/>
      <c r="C428" s="228" t="s">
        <v>730</v>
      </c>
      <c r="D428" s="228" t="s">
        <v>196</v>
      </c>
      <c r="E428" s="229" t="s">
        <v>1536</v>
      </c>
      <c r="F428" s="230" t="s">
        <v>1537</v>
      </c>
      <c r="G428" s="231" t="s">
        <v>268</v>
      </c>
      <c r="H428" s="232">
        <v>2</v>
      </c>
      <c r="I428" s="233"/>
      <c r="J428" s="234">
        <f>ROUND(I428*H428,2)</f>
        <v>0</v>
      </c>
      <c r="K428" s="230" t="s">
        <v>1</v>
      </c>
      <c r="L428" s="45"/>
      <c r="M428" s="235" t="s">
        <v>1</v>
      </c>
      <c r="N428" s="236" t="s">
        <v>40</v>
      </c>
      <c r="O428" s="92"/>
      <c r="P428" s="237">
        <f>O428*H428</f>
        <v>0</v>
      </c>
      <c r="Q428" s="237">
        <v>0</v>
      </c>
      <c r="R428" s="237">
        <f>Q428*H428</f>
        <v>0</v>
      </c>
      <c r="S428" s="237">
        <v>0</v>
      </c>
      <c r="T428" s="23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9" t="s">
        <v>301</v>
      </c>
      <c r="AT428" s="239" t="s">
        <v>196</v>
      </c>
      <c r="AU428" s="239" t="s">
        <v>84</v>
      </c>
      <c r="AY428" s="18" t="s">
        <v>193</v>
      </c>
      <c r="BE428" s="240">
        <f>IF(N428="základní",J428,0)</f>
        <v>0</v>
      </c>
      <c r="BF428" s="240">
        <f>IF(N428="snížená",J428,0)</f>
        <v>0</v>
      </c>
      <c r="BG428" s="240">
        <f>IF(N428="zákl. přenesená",J428,0)</f>
        <v>0</v>
      </c>
      <c r="BH428" s="240">
        <f>IF(N428="sníž. přenesená",J428,0)</f>
        <v>0</v>
      </c>
      <c r="BI428" s="240">
        <f>IF(N428="nulová",J428,0)</f>
        <v>0</v>
      </c>
      <c r="BJ428" s="18" t="s">
        <v>82</v>
      </c>
      <c r="BK428" s="240">
        <f>ROUND(I428*H428,2)</f>
        <v>0</v>
      </c>
      <c r="BL428" s="18" t="s">
        <v>301</v>
      </c>
      <c r="BM428" s="239" t="s">
        <v>1170</v>
      </c>
    </row>
    <row r="429" s="2" customFormat="1">
      <c r="A429" s="39"/>
      <c r="B429" s="40"/>
      <c r="C429" s="41"/>
      <c r="D429" s="241" t="s">
        <v>203</v>
      </c>
      <c r="E429" s="41"/>
      <c r="F429" s="242" t="s">
        <v>1537</v>
      </c>
      <c r="G429" s="41"/>
      <c r="H429" s="41"/>
      <c r="I429" s="243"/>
      <c r="J429" s="41"/>
      <c r="K429" s="41"/>
      <c r="L429" s="45"/>
      <c r="M429" s="244"/>
      <c r="N429" s="245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203</v>
      </c>
      <c r="AU429" s="18" t="s">
        <v>84</v>
      </c>
    </row>
    <row r="430" s="13" customFormat="1">
      <c r="A430" s="13"/>
      <c r="B430" s="248"/>
      <c r="C430" s="249"/>
      <c r="D430" s="241" t="s">
        <v>207</v>
      </c>
      <c r="E430" s="250" t="s">
        <v>1</v>
      </c>
      <c r="F430" s="251" t="s">
        <v>1529</v>
      </c>
      <c r="G430" s="249"/>
      <c r="H430" s="252">
        <v>2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8" t="s">
        <v>207</v>
      </c>
      <c r="AU430" s="258" t="s">
        <v>84</v>
      </c>
      <c r="AV430" s="13" t="s">
        <v>84</v>
      </c>
      <c r="AW430" s="13" t="s">
        <v>31</v>
      </c>
      <c r="AX430" s="13" t="s">
        <v>75</v>
      </c>
      <c r="AY430" s="258" t="s">
        <v>193</v>
      </c>
    </row>
    <row r="431" s="14" customFormat="1">
      <c r="A431" s="14"/>
      <c r="B431" s="259"/>
      <c r="C431" s="260"/>
      <c r="D431" s="241" t="s">
        <v>207</v>
      </c>
      <c r="E431" s="261" t="s">
        <v>1</v>
      </c>
      <c r="F431" s="262" t="s">
        <v>216</v>
      </c>
      <c r="G431" s="260"/>
      <c r="H431" s="263">
        <v>2</v>
      </c>
      <c r="I431" s="264"/>
      <c r="J431" s="260"/>
      <c r="K431" s="260"/>
      <c r="L431" s="265"/>
      <c r="M431" s="266"/>
      <c r="N431" s="267"/>
      <c r="O431" s="267"/>
      <c r="P431" s="267"/>
      <c r="Q431" s="267"/>
      <c r="R431" s="267"/>
      <c r="S431" s="267"/>
      <c r="T431" s="26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9" t="s">
        <v>207</v>
      </c>
      <c r="AU431" s="269" t="s">
        <v>84</v>
      </c>
      <c r="AV431" s="14" t="s">
        <v>201</v>
      </c>
      <c r="AW431" s="14" t="s">
        <v>31</v>
      </c>
      <c r="AX431" s="14" t="s">
        <v>82</v>
      </c>
      <c r="AY431" s="269" t="s">
        <v>193</v>
      </c>
    </row>
    <row r="432" s="2" customFormat="1" ht="19.8" customHeight="1">
      <c r="A432" s="39"/>
      <c r="B432" s="40"/>
      <c r="C432" s="228" t="s">
        <v>737</v>
      </c>
      <c r="D432" s="228" t="s">
        <v>196</v>
      </c>
      <c r="E432" s="229" t="s">
        <v>1538</v>
      </c>
      <c r="F432" s="230" t="s">
        <v>1539</v>
      </c>
      <c r="G432" s="231" t="s">
        <v>268</v>
      </c>
      <c r="H432" s="232">
        <v>37</v>
      </c>
      <c r="I432" s="233"/>
      <c r="J432" s="234">
        <f>ROUND(I432*H432,2)</f>
        <v>0</v>
      </c>
      <c r="K432" s="230" t="s">
        <v>1</v>
      </c>
      <c r="L432" s="45"/>
      <c r="M432" s="235" t="s">
        <v>1</v>
      </c>
      <c r="N432" s="236" t="s">
        <v>40</v>
      </c>
      <c r="O432" s="92"/>
      <c r="P432" s="237">
        <f>O432*H432</f>
        <v>0</v>
      </c>
      <c r="Q432" s="237">
        <v>0</v>
      </c>
      <c r="R432" s="237">
        <f>Q432*H432</f>
        <v>0</v>
      </c>
      <c r="S432" s="237">
        <v>0</v>
      </c>
      <c r="T432" s="23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9" t="s">
        <v>301</v>
      </c>
      <c r="AT432" s="239" t="s">
        <v>196</v>
      </c>
      <c r="AU432" s="239" t="s">
        <v>84</v>
      </c>
      <c r="AY432" s="18" t="s">
        <v>193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8" t="s">
        <v>82</v>
      </c>
      <c r="BK432" s="240">
        <f>ROUND(I432*H432,2)</f>
        <v>0</v>
      </c>
      <c r="BL432" s="18" t="s">
        <v>301</v>
      </c>
      <c r="BM432" s="239" t="s">
        <v>1186</v>
      </c>
    </row>
    <row r="433" s="2" customFormat="1">
      <c r="A433" s="39"/>
      <c r="B433" s="40"/>
      <c r="C433" s="41"/>
      <c r="D433" s="241" t="s">
        <v>203</v>
      </c>
      <c r="E433" s="41"/>
      <c r="F433" s="242" t="s">
        <v>1539</v>
      </c>
      <c r="G433" s="41"/>
      <c r="H433" s="41"/>
      <c r="I433" s="243"/>
      <c r="J433" s="41"/>
      <c r="K433" s="41"/>
      <c r="L433" s="45"/>
      <c r="M433" s="244"/>
      <c r="N433" s="245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203</v>
      </c>
      <c r="AU433" s="18" t="s">
        <v>84</v>
      </c>
    </row>
    <row r="434" s="13" customFormat="1">
      <c r="A434" s="13"/>
      <c r="B434" s="248"/>
      <c r="C434" s="249"/>
      <c r="D434" s="241" t="s">
        <v>207</v>
      </c>
      <c r="E434" s="250" t="s">
        <v>1</v>
      </c>
      <c r="F434" s="251" t="s">
        <v>1523</v>
      </c>
      <c r="G434" s="249"/>
      <c r="H434" s="252">
        <v>30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8" t="s">
        <v>207</v>
      </c>
      <c r="AU434" s="258" t="s">
        <v>84</v>
      </c>
      <c r="AV434" s="13" t="s">
        <v>84</v>
      </c>
      <c r="AW434" s="13" t="s">
        <v>31</v>
      </c>
      <c r="AX434" s="13" t="s">
        <v>75</v>
      </c>
      <c r="AY434" s="258" t="s">
        <v>193</v>
      </c>
    </row>
    <row r="435" s="13" customFormat="1">
      <c r="A435" s="13"/>
      <c r="B435" s="248"/>
      <c r="C435" s="249"/>
      <c r="D435" s="241" t="s">
        <v>207</v>
      </c>
      <c r="E435" s="250" t="s">
        <v>1</v>
      </c>
      <c r="F435" s="251" t="s">
        <v>1518</v>
      </c>
      <c r="G435" s="249"/>
      <c r="H435" s="252">
        <v>3</v>
      </c>
      <c r="I435" s="253"/>
      <c r="J435" s="249"/>
      <c r="K435" s="249"/>
      <c r="L435" s="254"/>
      <c r="M435" s="255"/>
      <c r="N435" s="256"/>
      <c r="O435" s="256"/>
      <c r="P435" s="256"/>
      <c r="Q435" s="256"/>
      <c r="R435" s="256"/>
      <c r="S435" s="256"/>
      <c r="T435" s="25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8" t="s">
        <v>207</v>
      </c>
      <c r="AU435" s="258" t="s">
        <v>84</v>
      </c>
      <c r="AV435" s="13" t="s">
        <v>84</v>
      </c>
      <c r="AW435" s="13" t="s">
        <v>31</v>
      </c>
      <c r="AX435" s="13" t="s">
        <v>75</v>
      </c>
      <c r="AY435" s="258" t="s">
        <v>193</v>
      </c>
    </row>
    <row r="436" s="13" customFormat="1">
      <c r="A436" s="13"/>
      <c r="B436" s="248"/>
      <c r="C436" s="249"/>
      <c r="D436" s="241" t="s">
        <v>207</v>
      </c>
      <c r="E436" s="250" t="s">
        <v>1</v>
      </c>
      <c r="F436" s="251" t="s">
        <v>1526</v>
      </c>
      <c r="G436" s="249"/>
      <c r="H436" s="252">
        <v>2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8" t="s">
        <v>207</v>
      </c>
      <c r="AU436" s="258" t="s">
        <v>84</v>
      </c>
      <c r="AV436" s="13" t="s">
        <v>84</v>
      </c>
      <c r="AW436" s="13" t="s">
        <v>31</v>
      </c>
      <c r="AX436" s="13" t="s">
        <v>75</v>
      </c>
      <c r="AY436" s="258" t="s">
        <v>193</v>
      </c>
    </row>
    <row r="437" s="13" customFormat="1">
      <c r="A437" s="13"/>
      <c r="B437" s="248"/>
      <c r="C437" s="249"/>
      <c r="D437" s="241" t="s">
        <v>207</v>
      </c>
      <c r="E437" s="250" t="s">
        <v>1</v>
      </c>
      <c r="F437" s="251" t="s">
        <v>1529</v>
      </c>
      <c r="G437" s="249"/>
      <c r="H437" s="252">
        <v>2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8" t="s">
        <v>207</v>
      </c>
      <c r="AU437" s="258" t="s">
        <v>84</v>
      </c>
      <c r="AV437" s="13" t="s">
        <v>84</v>
      </c>
      <c r="AW437" s="13" t="s">
        <v>31</v>
      </c>
      <c r="AX437" s="13" t="s">
        <v>75</v>
      </c>
      <c r="AY437" s="258" t="s">
        <v>193</v>
      </c>
    </row>
    <row r="438" s="14" customFormat="1">
      <c r="A438" s="14"/>
      <c r="B438" s="259"/>
      <c r="C438" s="260"/>
      <c r="D438" s="241" t="s">
        <v>207</v>
      </c>
      <c r="E438" s="261" t="s">
        <v>1</v>
      </c>
      <c r="F438" s="262" t="s">
        <v>216</v>
      </c>
      <c r="G438" s="260"/>
      <c r="H438" s="263">
        <v>37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9" t="s">
        <v>207</v>
      </c>
      <c r="AU438" s="269" t="s">
        <v>84</v>
      </c>
      <c r="AV438" s="14" t="s">
        <v>201</v>
      </c>
      <c r="AW438" s="14" t="s">
        <v>31</v>
      </c>
      <c r="AX438" s="14" t="s">
        <v>82</v>
      </c>
      <c r="AY438" s="269" t="s">
        <v>193</v>
      </c>
    </row>
    <row r="439" s="2" customFormat="1" ht="19.8" customHeight="1">
      <c r="A439" s="39"/>
      <c r="B439" s="40"/>
      <c r="C439" s="228" t="s">
        <v>743</v>
      </c>
      <c r="D439" s="228" t="s">
        <v>196</v>
      </c>
      <c r="E439" s="229" t="s">
        <v>1540</v>
      </c>
      <c r="F439" s="230" t="s">
        <v>1541</v>
      </c>
      <c r="G439" s="231" t="s">
        <v>445</v>
      </c>
      <c r="H439" s="232">
        <v>28</v>
      </c>
      <c r="I439" s="233"/>
      <c r="J439" s="234">
        <f>ROUND(I439*H439,2)</f>
        <v>0</v>
      </c>
      <c r="K439" s="230" t="s">
        <v>1</v>
      </c>
      <c r="L439" s="45"/>
      <c r="M439" s="235" t="s">
        <v>1</v>
      </c>
      <c r="N439" s="236" t="s">
        <v>40</v>
      </c>
      <c r="O439" s="92"/>
      <c r="P439" s="237">
        <f>O439*H439</f>
        <v>0</v>
      </c>
      <c r="Q439" s="237">
        <v>0</v>
      </c>
      <c r="R439" s="237">
        <f>Q439*H439</f>
        <v>0</v>
      </c>
      <c r="S439" s="237">
        <v>0</v>
      </c>
      <c r="T439" s="23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9" t="s">
        <v>301</v>
      </c>
      <c r="AT439" s="239" t="s">
        <v>196</v>
      </c>
      <c r="AU439" s="239" t="s">
        <v>84</v>
      </c>
      <c r="AY439" s="18" t="s">
        <v>193</v>
      </c>
      <c r="BE439" s="240">
        <f>IF(N439="základní",J439,0)</f>
        <v>0</v>
      </c>
      <c r="BF439" s="240">
        <f>IF(N439="snížená",J439,0)</f>
        <v>0</v>
      </c>
      <c r="BG439" s="240">
        <f>IF(N439="zákl. přenesená",J439,0)</f>
        <v>0</v>
      </c>
      <c r="BH439" s="240">
        <f>IF(N439="sníž. přenesená",J439,0)</f>
        <v>0</v>
      </c>
      <c r="BI439" s="240">
        <f>IF(N439="nulová",J439,0)</f>
        <v>0</v>
      </c>
      <c r="BJ439" s="18" t="s">
        <v>82</v>
      </c>
      <c r="BK439" s="240">
        <f>ROUND(I439*H439,2)</f>
        <v>0</v>
      </c>
      <c r="BL439" s="18" t="s">
        <v>301</v>
      </c>
      <c r="BM439" s="239" t="s">
        <v>1198</v>
      </c>
    </row>
    <row r="440" s="2" customFormat="1">
      <c r="A440" s="39"/>
      <c r="B440" s="40"/>
      <c r="C440" s="41"/>
      <c r="D440" s="241" t="s">
        <v>203</v>
      </c>
      <c r="E440" s="41"/>
      <c r="F440" s="242" t="s">
        <v>1541</v>
      </c>
      <c r="G440" s="41"/>
      <c r="H440" s="41"/>
      <c r="I440" s="243"/>
      <c r="J440" s="41"/>
      <c r="K440" s="41"/>
      <c r="L440" s="45"/>
      <c r="M440" s="244"/>
      <c r="N440" s="245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203</v>
      </c>
      <c r="AU440" s="18" t="s">
        <v>84</v>
      </c>
    </row>
    <row r="441" s="13" customFormat="1">
      <c r="A441" s="13"/>
      <c r="B441" s="248"/>
      <c r="C441" s="249"/>
      <c r="D441" s="241" t="s">
        <v>207</v>
      </c>
      <c r="E441" s="250" t="s">
        <v>1</v>
      </c>
      <c r="F441" s="251" t="s">
        <v>1542</v>
      </c>
      <c r="G441" s="249"/>
      <c r="H441" s="252">
        <v>28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8" t="s">
        <v>207</v>
      </c>
      <c r="AU441" s="258" t="s">
        <v>84</v>
      </c>
      <c r="AV441" s="13" t="s">
        <v>84</v>
      </c>
      <c r="AW441" s="13" t="s">
        <v>31</v>
      </c>
      <c r="AX441" s="13" t="s">
        <v>75</v>
      </c>
      <c r="AY441" s="258" t="s">
        <v>193</v>
      </c>
    </row>
    <row r="442" s="14" customFormat="1">
      <c r="A442" s="14"/>
      <c r="B442" s="259"/>
      <c r="C442" s="260"/>
      <c r="D442" s="241" t="s">
        <v>207</v>
      </c>
      <c r="E442" s="261" t="s">
        <v>1</v>
      </c>
      <c r="F442" s="262" t="s">
        <v>216</v>
      </c>
      <c r="G442" s="260"/>
      <c r="H442" s="263">
        <v>28</v>
      </c>
      <c r="I442" s="264"/>
      <c r="J442" s="260"/>
      <c r="K442" s="260"/>
      <c r="L442" s="265"/>
      <c r="M442" s="266"/>
      <c r="N442" s="267"/>
      <c r="O442" s="267"/>
      <c r="P442" s="267"/>
      <c r="Q442" s="267"/>
      <c r="R442" s="267"/>
      <c r="S442" s="267"/>
      <c r="T442" s="26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9" t="s">
        <v>207</v>
      </c>
      <c r="AU442" s="269" t="s">
        <v>84</v>
      </c>
      <c r="AV442" s="14" t="s">
        <v>201</v>
      </c>
      <c r="AW442" s="14" t="s">
        <v>31</v>
      </c>
      <c r="AX442" s="14" t="s">
        <v>82</v>
      </c>
      <c r="AY442" s="269" t="s">
        <v>193</v>
      </c>
    </row>
    <row r="443" s="2" customFormat="1" ht="30" customHeight="1">
      <c r="A443" s="39"/>
      <c r="B443" s="40"/>
      <c r="C443" s="228" t="s">
        <v>750</v>
      </c>
      <c r="D443" s="228" t="s">
        <v>196</v>
      </c>
      <c r="E443" s="229" t="s">
        <v>1543</v>
      </c>
      <c r="F443" s="230" t="s">
        <v>1544</v>
      </c>
      <c r="G443" s="231" t="s">
        <v>268</v>
      </c>
      <c r="H443" s="232">
        <v>2</v>
      </c>
      <c r="I443" s="233"/>
      <c r="J443" s="234">
        <f>ROUND(I443*H443,2)</f>
        <v>0</v>
      </c>
      <c r="K443" s="230" t="s">
        <v>1</v>
      </c>
      <c r="L443" s="45"/>
      <c r="M443" s="235" t="s">
        <v>1</v>
      </c>
      <c r="N443" s="236" t="s">
        <v>40</v>
      </c>
      <c r="O443" s="92"/>
      <c r="P443" s="237">
        <f>O443*H443</f>
        <v>0</v>
      </c>
      <c r="Q443" s="237">
        <v>0</v>
      </c>
      <c r="R443" s="237">
        <f>Q443*H443</f>
        <v>0</v>
      </c>
      <c r="S443" s="237">
        <v>0</v>
      </c>
      <c r="T443" s="23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9" t="s">
        <v>301</v>
      </c>
      <c r="AT443" s="239" t="s">
        <v>196</v>
      </c>
      <c r="AU443" s="239" t="s">
        <v>84</v>
      </c>
      <c r="AY443" s="18" t="s">
        <v>193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8" t="s">
        <v>82</v>
      </c>
      <c r="BK443" s="240">
        <f>ROUND(I443*H443,2)</f>
        <v>0</v>
      </c>
      <c r="BL443" s="18" t="s">
        <v>301</v>
      </c>
      <c r="BM443" s="239" t="s">
        <v>1212</v>
      </c>
    </row>
    <row r="444" s="2" customFormat="1">
      <c r="A444" s="39"/>
      <c r="B444" s="40"/>
      <c r="C444" s="41"/>
      <c r="D444" s="241" t="s">
        <v>203</v>
      </c>
      <c r="E444" s="41"/>
      <c r="F444" s="242" t="s">
        <v>1544</v>
      </c>
      <c r="G444" s="41"/>
      <c r="H444" s="41"/>
      <c r="I444" s="243"/>
      <c r="J444" s="41"/>
      <c r="K444" s="41"/>
      <c r="L444" s="45"/>
      <c r="M444" s="244"/>
      <c r="N444" s="245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203</v>
      </c>
      <c r="AU444" s="18" t="s">
        <v>84</v>
      </c>
    </row>
    <row r="445" s="13" customFormat="1">
      <c r="A445" s="13"/>
      <c r="B445" s="248"/>
      <c r="C445" s="249"/>
      <c r="D445" s="241" t="s">
        <v>207</v>
      </c>
      <c r="E445" s="250" t="s">
        <v>1</v>
      </c>
      <c r="F445" s="251" t="s">
        <v>1545</v>
      </c>
      <c r="G445" s="249"/>
      <c r="H445" s="252">
        <v>2</v>
      </c>
      <c r="I445" s="253"/>
      <c r="J445" s="249"/>
      <c r="K445" s="249"/>
      <c r="L445" s="254"/>
      <c r="M445" s="255"/>
      <c r="N445" s="256"/>
      <c r="O445" s="256"/>
      <c r="P445" s="256"/>
      <c r="Q445" s="256"/>
      <c r="R445" s="256"/>
      <c r="S445" s="256"/>
      <c r="T445" s="25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8" t="s">
        <v>207</v>
      </c>
      <c r="AU445" s="258" t="s">
        <v>84</v>
      </c>
      <c r="AV445" s="13" t="s">
        <v>84</v>
      </c>
      <c r="AW445" s="13" t="s">
        <v>31</v>
      </c>
      <c r="AX445" s="13" t="s">
        <v>75</v>
      </c>
      <c r="AY445" s="258" t="s">
        <v>193</v>
      </c>
    </row>
    <row r="446" s="14" customFormat="1">
      <c r="A446" s="14"/>
      <c r="B446" s="259"/>
      <c r="C446" s="260"/>
      <c r="D446" s="241" t="s">
        <v>207</v>
      </c>
      <c r="E446" s="261" t="s">
        <v>1</v>
      </c>
      <c r="F446" s="262" t="s">
        <v>216</v>
      </c>
      <c r="G446" s="260"/>
      <c r="H446" s="263">
        <v>2</v>
      </c>
      <c r="I446" s="264"/>
      <c r="J446" s="260"/>
      <c r="K446" s="260"/>
      <c r="L446" s="265"/>
      <c r="M446" s="266"/>
      <c r="N446" s="267"/>
      <c r="O446" s="267"/>
      <c r="P446" s="267"/>
      <c r="Q446" s="267"/>
      <c r="R446" s="267"/>
      <c r="S446" s="267"/>
      <c r="T446" s="26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9" t="s">
        <v>207</v>
      </c>
      <c r="AU446" s="269" t="s">
        <v>84</v>
      </c>
      <c r="AV446" s="14" t="s">
        <v>201</v>
      </c>
      <c r="AW446" s="14" t="s">
        <v>31</v>
      </c>
      <c r="AX446" s="14" t="s">
        <v>82</v>
      </c>
      <c r="AY446" s="269" t="s">
        <v>193</v>
      </c>
    </row>
    <row r="447" s="2" customFormat="1" ht="22.2" customHeight="1">
      <c r="A447" s="39"/>
      <c r="B447" s="40"/>
      <c r="C447" s="228" t="s">
        <v>755</v>
      </c>
      <c r="D447" s="228" t="s">
        <v>196</v>
      </c>
      <c r="E447" s="229" t="s">
        <v>1546</v>
      </c>
      <c r="F447" s="230" t="s">
        <v>1547</v>
      </c>
      <c r="G447" s="231" t="s">
        <v>445</v>
      </c>
      <c r="H447" s="232">
        <v>30</v>
      </c>
      <c r="I447" s="233"/>
      <c r="J447" s="234">
        <f>ROUND(I447*H447,2)</f>
        <v>0</v>
      </c>
      <c r="K447" s="230" t="s">
        <v>1</v>
      </c>
      <c r="L447" s="45"/>
      <c r="M447" s="235" t="s">
        <v>1</v>
      </c>
      <c r="N447" s="236" t="s">
        <v>40</v>
      </c>
      <c r="O447" s="92"/>
      <c r="P447" s="237">
        <f>O447*H447</f>
        <v>0</v>
      </c>
      <c r="Q447" s="237">
        <v>0</v>
      </c>
      <c r="R447" s="237">
        <f>Q447*H447</f>
        <v>0</v>
      </c>
      <c r="S447" s="237">
        <v>0</v>
      </c>
      <c r="T447" s="23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9" t="s">
        <v>301</v>
      </c>
      <c r="AT447" s="239" t="s">
        <v>196</v>
      </c>
      <c r="AU447" s="239" t="s">
        <v>84</v>
      </c>
      <c r="AY447" s="18" t="s">
        <v>193</v>
      </c>
      <c r="BE447" s="240">
        <f>IF(N447="základní",J447,0)</f>
        <v>0</v>
      </c>
      <c r="BF447" s="240">
        <f>IF(N447="snížená",J447,0)</f>
        <v>0</v>
      </c>
      <c r="BG447" s="240">
        <f>IF(N447="zákl. přenesená",J447,0)</f>
        <v>0</v>
      </c>
      <c r="BH447" s="240">
        <f>IF(N447="sníž. přenesená",J447,0)</f>
        <v>0</v>
      </c>
      <c r="BI447" s="240">
        <f>IF(N447="nulová",J447,0)</f>
        <v>0</v>
      </c>
      <c r="BJ447" s="18" t="s">
        <v>82</v>
      </c>
      <c r="BK447" s="240">
        <f>ROUND(I447*H447,2)</f>
        <v>0</v>
      </c>
      <c r="BL447" s="18" t="s">
        <v>301</v>
      </c>
      <c r="BM447" s="239" t="s">
        <v>1228</v>
      </c>
    </row>
    <row r="448" s="2" customFormat="1">
      <c r="A448" s="39"/>
      <c r="B448" s="40"/>
      <c r="C448" s="41"/>
      <c r="D448" s="241" t="s">
        <v>203</v>
      </c>
      <c r="E448" s="41"/>
      <c r="F448" s="242" t="s">
        <v>1547</v>
      </c>
      <c r="G448" s="41"/>
      <c r="H448" s="41"/>
      <c r="I448" s="243"/>
      <c r="J448" s="41"/>
      <c r="K448" s="41"/>
      <c r="L448" s="45"/>
      <c r="M448" s="244"/>
      <c r="N448" s="245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203</v>
      </c>
      <c r="AU448" s="18" t="s">
        <v>84</v>
      </c>
    </row>
    <row r="449" s="13" customFormat="1">
      <c r="A449" s="13"/>
      <c r="B449" s="248"/>
      <c r="C449" s="249"/>
      <c r="D449" s="241" t="s">
        <v>207</v>
      </c>
      <c r="E449" s="250" t="s">
        <v>1</v>
      </c>
      <c r="F449" s="251" t="s">
        <v>1548</v>
      </c>
      <c r="G449" s="249"/>
      <c r="H449" s="252">
        <v>28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8" t="s">
        <v>207</v>
      </c>
      <c r="AU449" s="258" t="s">
        <v>84</v>
      </c>
      <c r="AV449" s="13" t="s">
        <v>84</v>
      </c>
      <c r="AW449" s="13" t="s">
        <v>31</v>
      </c>
      <c r="AX449" s="13" t="s">
        <v>75</v>
      </c>
      <c r="AY449" s="258" t="s">
        <v>193</v>
      </c>
    </row>
    <row r="450" s="13" customFormat="1">
      <c r="A450" s="13"/>
      <c r="B450" s="248"/>
      <c r="C450" s="249"/>
      <c r="D450" s="241" t="s">
        <v>207</v>
      </c>
      <c r="E450" s="250" t="s">
        <v>1</v>
      </c>
      <c r="F450" s="251" t="s">
        <v>1545</v>
      </c>
      <c r="G450" s="249"/>
      <c r="H450" s="252">
        <v>2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8" t="s">
        <v>207</v>
      </c>
      <c r="AU450" s="258" t="s">
        <v>84</v>
      </c>
      <c r="AV450" s="13" t="s">
        <v>84</v>
      </c>
      <c r="AW450" s="13" t="s">
        <v>31</v>
      </c>
      <c r="AX450" s="13" t="s">
        <v>75</v>
      </c>
      <c r="AY450" s="258" t="s">
        <v>193</v>
      </c>
    </row>
    <row r="451" s="14" customFormat="1">
      <c r="A451" s="14"/>
      <c r="B451" s="259"/>
      <c r="C451" s="260"/>
      <c r="D451" s="241" t="s">
        <v>207</v>
      </c>
      <c r="E451" s="261" t="s">
        <v>1</v>
      </c>
      <c r="F451" s="262" t="s">
        <v>216</v>
      </c>
      <c r="G451" s="260"/>
      <c r="H451" s="263">
        <v>30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9" t="s">
        <v>207</v>
      </c>
      <c r="AU451" s="269" t="s">
        <v>84</v>
      </c>
      <c r="AV451" s="14" t="s">
        <v>201</v>
      </c>
      <c r="AW451" s="14" t="s">
        <v>31</v>
      </c>
      <c r="AX451" s="14" t="s">
        <v>82</v>
      </c>
      <c r="AY451" s="269" t="s">
        <v>193</v>
      </c>
    </row>
    <row r="452" s="2" customFormat="1" ht="22.2" customHeight="1">
      <c r="A452" s="39"/>
      <c r="B452" s="40"/>
      <c r="C452" s="228" t="s">
        <v>762</v>
      </c>
      <c r="D452" s="228" t="s">
        <v>196</v>
      </c>
      <c r="E452" s="229" t="s">
        <v>1549</v>
      </c>
      <c r="F452" s="230" t="s">
        <v>1550</v>
      </c>
      <c r="G452" s="231" t="s">
        <v>268</v>
      </c>
      <c r="H452" s="232">
        <v>28</v>
      </c>
      <c r="I452" s="233"/>
      <c r="J452" s="234">
        <f>ROUND(I452*H452,2)</f>
        <v>0</v>
      </c>
      <c r="K452" s="230" t="s">
        <v>1</v>
      </c>
      <c r="L452" s="45"/>
      <c r="M452" s="235" t="s">
        <v>1</v>
      </c>
      <c r="N452" s="236" t="s">
        <v>40</v>
      </c>
      <c r="O452" s="92"/>
      <c r="P452" s="237">
        <f>O452*H452</f>
        <v>0</v>
      </c>
      <c r="Q452" s="237">
        <v>0</v>
      </c>
      <c r="R452" s="237">
        <f>Q452*H452</f>
        <v>0</v>
      </c>
      <c r="S452" s="237">
        <v>0</v>
      </c>
      <c r="T452" s="23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9" t="s">
        <v>301</v>
      </c>
      <c r="AT452" s="239" t="s">
        <v>196</v>
      </c>
      <c r="AU452" s="239" t="s">
        <v>84</v>
      </c>
      <c r="AY452" s="18" t="s">
        <v>193</v>
      </c>
      <c r="BE452" s="240">
        <f>IF(N452="základní",J452,0)</f>
        <v>0</v>
      </c>
      <c r="BF452" s="240">
        <f>IF(N452="snížená",J452,0)</f>
        <v>0</v>
      </c>
      <c r="BG452" s="240">
        <f>IF(N452="zákl. přenesená",J452,0)</f>
        <v>0</v>
      </c>
      <c r="BH452" s="240">
        <f>IF(N452="sníž. přenesená",J452,0)</f>
        <v>0</v>
      </c>
      <c r="BI452" s="240">
        <f>IF(N452="nulová",J452,0)</f>
        <v>0</v>
      </c>
      <c r="BJ452" s="18" t="s">
        <v>82</v>
      </c>
      <c r="BK452" s="240">
        <f>ROUND(I452*H452,2)</f>
        <v>0</v>
      </c>
      <c r="BL452" s="18" t="s">
        <v>301</v>
      </c>
      <c r="BM452" s="239" t="s">
        <v>1242</v>
      </c>
    </row>
    <row r="453" s="2" customFormat="1">
      <c r="A453" s="39"/>
      <c r="B453" s="40"/>
      <c r="C453" s="41"/>
      <c r="D453" s="241" t="s">
        <v>203</v>
      </c>
      <c r="E453" s="41"/>
      <c r="F453" s="242" t="s">
        <v>1550</v>
      </c>
      <c r="G453" s="41"/>
      <c r="H453" s="41"/>
      <c r="I453" s="243"/>
      <c r="J453" s="41"/>
      <c r="K453" s="41"/>
      <c r="L453" s="45"/>
      <c r="M453" s="244"/>
      <c r="N453" s="245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203</v>
      </c>
      <c r="AU453" s="18" t="s">
        <v>84</v>
      </c>
    </row>
    <row r="454" s="13" customFormat="1">
      <c r="A454" s="13"/>
      <c r="B454" s="248"/>
      <c r="C454" s="249"/>
      <c r="D454" s="241" t="s">
        <v>207</v>
      </c>
      <c r="E454" s="250" t="s">
        <v>1</v>
      </c>
      <c r="F454" s="251" t="s">
        <v>1548</v>
      </c>
      <c r="G454" s="249"/>
      <c r="H454" s="252">
        <v>28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8" t="s">
        <v>207</v>
      </c>
      <c r="AU454" s="258" t="s">
        <v>84</v>
      </c>
      <c r="AV454" s="13" t="s">
        <v>84</v>
      </c>
      <c r="AW454" s="13" t="s">
        <v>31</v>
      </c>
      <c r="AX454" s="13" t="s">
        <v>75</v>
      </c>
      <c r="AY454" s="258" t="s">
        <v>193</v>
      </c>
    </row>
    <row r="455" s="14" customFormat="1">
      <c r="A455" s="14"/>
      <c r="B455" s="259"/>
      <c r="C455" s="260"/>
      <c r="D455" s="241" t="s">
        <v>207</v>
      </c>
      <c r="E455" s="261" t="s">
        <v>1</v>
      </c>
      <c r="F455" s="262" t="s">
        <v>216</v>
      </c>
      <c r="G455" s="260"/>
      <c r="H455" s="263">
        <v>28</v>
      </c>
      <c r="I455" s="264"/>
      <c r="J455" s="260"/>
      <c r="K455" s="260"/>
      <c r="L455" s="265"/>
      <c r="M455" s="266"/>
      <c r="N455" s="267"/>
      <c r="O455" s="267"/>
      <c r="P455" s="267"/>
      <c r="Q455" s="267"/>
      <c r="R455" s="267"/>
      <c r="S455" s="267"/>
      <c r="T455" s="26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9" t="s">
        <v>207</v>
      </c>
      <c r="AU455" s="269" t="s">
        <v>84</v>
      </c>
      <c r="AV455" s="14" t="s">
        <v>201</v>
      </c>
      <c r="AW455" s="14" t="s">
        <v>31</v>
      </c>
      <c r="AX455" s="14" t="s">
        <v>82</v>
      </c>
      <c r="AY455" s="269" t="s">
        <v>193</v>
      </c>
    </row>
    <row r="456" s="2" customFormat="1" ht="22.2" customHeight="1">
      <c r="A456" s="39"/>
      <c r="B456" s="40"/>
      <c r="C456" s="228" t="s">
        <v>767</v>
      </c>
      <c r="D456" s="228" t="s">
        <v>196</v>
      </c>
      <c r="E456" s="229" t="s">
        <v>1551</v>
      </c>
      <c r="F456" s="230" t="s">
        <v>1552</v>
      </c>
      <c r="G456" s="231" t="s">
        <v>445</v>
      </c>
      <c r="H456" s="232">
        <v>2</v>
      </c>
      <c r="I456" s="233"/>
      <c r="J456" s="234">
        <f>ROUND(I456*H456,2)</f>
        <v>0</v>
      </c>
      <c r="K456" s="230" t="s">
        <v>1</v>
      </c>
      <c r="L456" s="45"/>
      <c r="M456" s="235" t="s">
        <v>1</v>
      </c>
      <c r="N456" s="236" t="s">
        <v>40</v>
      </c>
      <c r="O456" s="92"/>
      <c r="P456" s="237">
        <f>O456*H456</f>
        <v>0</v>
      </c>
      <c r="Q456" s="237">
        <v>0</v>
      </c>
      <c r="R456" s="237">
        <f>Q456*H456</f>
        <v>0</v>
      </c>
      <c r="S456" s="237">
        <v>0</v>
      </c>
      <c r="T456" s="23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9" t="s">
        <v>301</v>
      </c>
      <c r="AT456" s="239" t="s">
        <v>196</v>
      </c>
      <c r="AU456" s="239" t="s">
        <v>84</v>
      </c>
      <c r="AY456" s="18" t="s">
        <v>193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8" t="s">
        <v>82</v>
      </c>
      <c r="BK456" s="240">
        <f>ROUND(I456*H456,2)</f>
        <v>0</v>
      </c>
      <c r="BL456" s="18" t="s">
        <v>301</v>
      </c>
      <c r="BM456" s="239" t="s">
        <v>1257</v>
      </c>
    </row>
    <row r="457" s="2" customFormat="1">
      <c r="A457" s="39"/>
      <c r="B457" s="40"/>
      <c r="C457" s="41"/>
      <c r="D457" s="241" t="s">
        <v>203</v>
      </c>
      <c r="E457" s="41"/>
      <c r="F457" s="242" t="s">
        <v>1552</v>
      </c>
      <c r="G457" s="41"/>
      <c r="H457" s="41"/>
      <c r="I457" s="243"/>
      <c r="J457" s="41"/>
      <c r="K457" s="41"/>
      <c r="L457" s="45"/>
      <c r="M457" s="244"/>
      <c r="N457" s="245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203</v>
      </c>
      <c r="AU457" s="18" t="s">
        <v>84</v>
      </c>
    </row>
    <row r="458" s="13" customFormat="1">
      <c r="A458" s="13"/>
      <c r="B458" s="248"/>
      <c r="C458" s="249"/>
      <c r="D458" s="241" t="s">
        <v>207</v>
      </c>
      <c r="E458" s="250" t="s">
        <v>1</v>
      </c>
      <c r="F458" s="251" t="s">
        <v>1545</v>
      </c>
      <c r="G458" s="249"/>
      <c r="H458" s="252">
        <v>2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8" t="s">
        <v>207</v>
      </c>
      <c r="AU458" s="258" t="s">
        <v>84</v>
      </c>
      <c r="AV458" s="13" t="s">
        <v>84</v>
      </c>
      <c r="AW458" s="13" t="s">
        <v>31</v>
      </c>
      <c r="AX458" s="13" t="s">
        <v>75</v>
      </c>
      <c r="AY458" s="258" t="s">
        <v>193</v>
      </c>
    </row>
    <row r="459" s="14" customFormat="1">
      <c r="A459" s="14"/>
      <c r="B459" s="259"/>
      <c r="C459" s="260"/>
      <c r="D459" s="241" t="s">
        <v>207</v>
      </c>
      <c r="E459" s="261" t="s">
        <v>1</v>
      </c>
      <c r="F459" s="262" t="s">
        <v>216</v>
      </c>
      <c r="G459" s="260"/>
      <c r="H459" s="263">
        <v>2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9" t="s">
        <v>207</v>
      </c>
      <c r="AU459" s="269" t="s">
        <v>84</v>
      </c>
      <c r="AV459" s="14" t="s">
        <v>201</v>
      </c>
      <c r="AW459" s="14" t="s">
        <v>31</v>
      </c>
      <c r="AX459" s="14" t="s">
        <v>82</v>
      </c>
      <c r="AY459" s="269" t="s">
        <v>193</v>
      </c>
    </row>
    <row r="460" s="2" customFormat="1" ht="22.2" customHeight="1">
      <c r="A460" s="39"/>
      <c r="B460" s="40"/>
      <c r="C460" s="228" t="s">
        <v>774</v>
      </c>
      <c r="D460" s="228" t="s">
        <v>196</v>
      </c>
      <c r="E460" s="229" t="s">
        <v>1553</v>
      </c>
      <c r="F460" s="230" t="s">
        <v>1554</v>
      </c>
      <c r="G460" s="231" t="s">
        <v>445</v>
      </c>
      <c r="H460" s="232">
        <v>2</v>
      </c>
      <c r="I460" s="233"/>
      <c r="J460" s="234">
        <f>ROUND(I460*H460,2)</f>
        <v>0</v>
      </c>
      <c r="K460" s="230" t="s">
        <v>1</v>
      </c>
      <c r="L460" s="45"/>
      <c r="M460" s="235" t="s">
        <v>1</v>
      </c>
      <c r="N460" s="236" t="s">
        <v>40</v>
      </c>
      <c r="O460" s="92"/>
      <c r="P460" s="237">
        <f>O460*H460</f>
        <v>0</v>
      </c>
      <c r="Q460" s="237">
        <v>0</v>
      </c>
      <c r="R460" s="237">
        <f>Q460*H460</f>
        <v>0</v>
      </c>
      <c r="S460" s="237">
        <v>0</v>
      </c>
      <c r="T460" s="23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9" t="s">
        <v>301</v>
      </c>
      <c r="AT460" s="239" t="s">
        <v>196</v>
      </c>
      <c r="AU460" s="239" t="s">
        <v>84</v>
      </c>
      <c r="AY460" s="18" t="s">
        <v>193</v>
      </c>
      <c r="BE460" s="240">
        <f>IF(N460="základní",J460,0)</f>
        <v>0</v>
      </c>
      <c r="BF460" s="240">
        <f>IF(N460="snížená",J460,0)</f>
        <v>0</v>
      </c>
      <c r="BG460" s="240">
        <f>IF(N460="zákl. přenesená",J460,0)</f>
        <v>0</v>
      </c>
      <c r="BH460" s="240">
        <f>IF(N460="sníž. přenesená",J460,0)</f>
        <v>0</v>
      </c>
      <c r="BI460" s="240">
        <f>IF(N460="nulová",J460,0)</f>
        <v>0</v>
      </c>
      <c r="BJ460" s="18" t="s">
        <v>82</v>
      </c>
      <c r="BK460" s="240">
        <f>ROUND(I460*H460,2)</f>
        <v>0</v>
      </c>
      <c r="BL460" s="18" t="s">
        <v>301</v>
      </c>
      <c r="BM460" s="239" t="s">
        <v>1274</v>
      </c>
    </row>
    <row r="461" s="2" customFormat="1">
      <c r="A461" s="39"/>
      <c r="B461" s="40"/>
      <c r="C461" s="41"/>
      <c r="D461" s="241" t="s">
        <v>203</v>
      </c>
      <c r="E461" s="41"/>
      <c r="F461" s="242" t="s">
        <v>1554</v>
      </c>
      <c r="G461" s="41"/>
      <c r="H461" s="41"/>
      <c r="I461" s="243"/>
      <c r="J461" s="41"/>
      <c r="K461" s="41"/>
      <c r="L461" s="45"/>
      <c r="M461" s="244"/>
      <c r="N461" s="245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203</v>
      </c>
      <c r="AU461" s="18" t="s">
        <v>84</v>
      </c>
    </row>
    <row r="462" s="2" customFormat="1">
      <c r="A462" s="39"/>
      <c r="B462" s="40"/>
      <c r="C462" s="41"/>
      <c r="D462" s="241" t="s">
        <v>305</v>
      </c>
      <c r="E462" s="41"/>
      <c r="F462" s="280" t="s">
        <v>1555</v>
      </c>
      <c r="G462" s="41"/>
      <c r="H462" s="41"/>
      <c r="I462" s="243"/>
      <c r="J462" s="41"/>
      <c r="K462" s="41"/>
      <c r="L462" s="45"/>
      <c r="M462" s="244"/>
      <c r="N462" s="245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305</v>
      </c>
      <c r="AU462" s="18" t="s">
        <v>84</v>
      </c>
    </row>
    <row r="463" s="13" customFormat="1">
      <c r="A463" s="13"/>
      <c r="B463" s="248"/>
      <c r="C463" s="249"/>
      <c r="D463" s="241" t="s">
        <v>207</v>
      </c>
      <c r="E463" s="250" t="s">
        <v>1</v>
      </c>
      <c r="F463" s="251" t="s">
        <v>1545</v>
      </c>
      <c r="G463" s="249"/>
      <c r="H463" s="252">
        <v>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8" t="s">
        <v>207</v>
      </c>
      <c r="AU463" s="258" t="s">
        <v>84</v>
      </c>
      <c r="AV463" s="13" t="s">
        <v>84</v>
      </c>
      <c r="AW463" s="13" t="s">
        <v>31</v>
      </c>
      <c r="AX463" s="13" t="s">
        <v>75</v>
      </c>
      <c r="AY463" s="258" t="s">
        <v>193</v>
      </c>
    </row>
    <row r="464" s="14" customFormat="1">
      <c r="A464" s="14"/>
      <c r="B464" s="259"/>
      <c r="C464" s="260"/>
      <c r="D464" s="241" t="s">
        <v>207</v>
      </c>
      <c r="E464" s="261" t="s">
        <v>1</v>
      </c>
      <c r="F464" s="262" t="s">
        <v>216</v>
      </c>
      <c r="G464" s="260"/>
      <c r="H464" s="263">
        <v>2</v>
      </c>
      <c r="I464" s="264"/>
      <c r="J464" s="260"/>
      <c r="K464" s="260"/>
      <c r="L464" s="265"/>
      <c r="M464" s="266"/>
      <c r="N464" s="267"/>
      <c r="O464" s="267"/>
      <c r="P464" s="267"/>
      <c r="Q464" s="267"/>
      <c r="R464" s="267"/>
      <c r="S464" s="267"/>
      <c r="T464" s="26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9" t="s">
        <v>207</v>
      </c>
      <c r="AU464" s="269" t="s">
        <v>84</v>
      </c>
      <c r="AV464" s="14" t="s">
        <v>201</v>
      </c>
      <c r="AW464" s="14" t="s">
        <v>31</v>
      </c>
      <c r="AX464" s="14" t="s">
        <v>82</v>
      </c>
      <c r="AY464" s="269" t="s">
        <v>193</v>
      </c>
    </row>
    <row r="465" s="2" customFormat="1" ht="22.2" customHeight="1">
      <c r="A465" s="39"/>
      <c r="B465" s="40"/>
      <c r="C465" s="228" t="s">
        <v>779</v>
      </c>
      <c r="D465" s="228" t="s">
        <v>196</v>
      </c>
      <c r="E465" s="229" t="s">
        <v>1556</v>
      </c>
      <c r="F465" s="230" t="s">
        <v>1557</v>
      </c>
      <c r="G465" s="231" t="s">
        <v>445</v>
      </c>
      <c r="H465" s="232">
        <v>6</v>
      </c>
      <c r="I465" s="233"/>
      <c r="J465" s="234">
        <f>ROUND(I465*H465,2)</f>
        <v>0</v>
      </c>
      <c r="K465" s="230" t="s">
        <v>1</v>
      </c>
      <c r="L465" s="45"/>
      <c r="M465" s="235" t="s">
        <v>1</v>
      </c>
      <c r="N465" s="236" t="s">
        <v>40</v>
      </c>
      <c r="O465" s="92"/>
      <c r="P465" s="237">
        <f>O465*H465</f>
        <v>0</v>
      </c>
      <c r="Q465" s="237">
        <v>0</v>
      </c>
      <c r="R465" s="237">
        <f>Q465*H465</f>
        <v>0</v>
      </c>
      <c r="S465" s="237">
        <v>0</v>
      </c>
      <c r="T465" s="23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9" t="s">
        <v>301</v>
      </c>
      <c r="AT465" s="239" t="s">
        <v>196</v>
      </c>
      <c r="AU465" s="239" t="s">
        <v>84</v>
      </c>
      <c r="AY465" s="18" t="s">
        <v>193</v>
      </c>
      <c r="BE465" s="240">
        <f>IF(N465="základní",J465,0)</f>
        <v>0</v>
      </c>
      <c r="BF465" s="240">
        <f>IF(N465="snížená",J465,0)</f>
        <v>0</v>
      </c>
      <c r="BG465" s="240">
        <f>IF(N465="zákl. přenesená",J465,0)</f>
        <v>0</v>
      </c>
      <c r="BH465" s="240">
        <f>IF(N465="sníž. přenesená",J465,0)</f>
        <v>0</v>
      </c>
      <c r="BI465" s="240">
        <f>IF(N465="nulová",J465,0)</f>
        <v>0</v>
      </c>
      <c r="BJ465" s="18" t="s">
        <v>82</v>
      </c>
      <c r="BK465" s="240">
        <f>ROUND(I465*H465,2)</f>
        <v>0</v>
      </c>
      <c r="BL465" s="18" t="s">
        <v>301</v>
      </c>
      <c r="BM465" s="239" t="s">
        <v>1287</v>
      </c>
    </row>
    <row r="466" s="2" customFormat="1">
      <c r="A466" s="39"/>
      <c r="B466" s="40"/>
      <c r="C466" s="41"/>
      <c r="D466" s="241" t="s">
        <v>203</v>
      </c>
      <c r="E466" s="41"/>
      <c r="F466" s="242" t="s">
        <v>1557</v>
      </c>
      <c r="G466" s="41"/>
      <c r="H466" s="41"/>
      <c r="I466" s="243"/>
      <c r="J466" s="41"/>
      <c r="K466" s="41"/>
      <c r="L466" s="45"/>
      <c r="M466" s="244"/>
      <c r="N466" s="245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203</v>
      </c>
      <c r="AU466" s="18" t="s">
        <v>84</v>
      </c>
    </row>
    <row r="467" s="13" customFormat="1">
      <c r="A467" s="13"/>
      <c r="B467" s="248"/>
      <c r="C467" s="249"/>
      <c r="D467" s="241" t="s">
        <v>207</v>
      </c>
      <c r="E467" s="250" t="s">
        <v>1</v>
      </c>
      <c r="F467" s="251" t="s">
        <v>1558</v>
      </c>
      <c r="G467" s="249"/>
      <c r="H467" s="252">
        <v>6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8" t="s">
        <v>207</v>
      </c>
      <c r="AU467" s="258" t="s">
        <v>84</v>
      </c>
      <c r="AV467" s="13" t="s">
        <v>84</v>
      </c>
      <c r="AW467" s="13" t="s">
        <v>31</v>
      </c>
      <c r="AX467" s="13" t="s">
        <v>75</v>
      </c>
      <c r="AY467" s="258" t="s">
        <v>193</v>
      </c>
    </row>
    <row r="468" s="14" customFormat="1">
      <c r="A468" s="14"/>
      <c r="B468" s="259"/>
      <c r="C468" s="260"/>
      <c r="D468" s="241" t="s">
        <v>207</v>
      </c>
      <c r="E468" s="261" t="s">
        <v>1</v>
      </c>
      <c r="F468" s="262" t="s">
        <v>216</v>
      </c>
      <c r="G468" s="260"/>
      <c r="H468" s="263">
        <v>6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9" t="s">
        <v>207</v>
      </c>
      <c r="AU468" s="269" t="s">
        <v>84</v>
      </c>
      <c r="AV468" s="14" t="s">
        <v>201</v>
      </c>
      <c r="AW468" s="14" t="s">
        <v>31</v>
      </c>
      <c r="AX468" s="14" t="s">
        <v>82</v>
      </c>
      <c r="AY468" s="269" t="s">
        <v>193</v>
      </c>
    </row>
    <row r="469" s="2" customFormat="1" ht="22.2" customHeight="1">
      <c r="A469" s="39"/>
      <c r="B469" s="40"/>
      <c r="C469" s="228" t="s">
        <v>787</v>
      </c>
      <c r="D469" s="228" t="s">
        <v>196</v>
      </c>
      <c r="E469" s="229" t="s">
        <v>1559</v>
      </c>
      <c r="F469" s="230" t="s">
        <v>1560</v>
      </c>
      <c r="G469" s="231" t="s">
        <v>445</v>
      </c>
      <c r="H469" s="232">
        <v>6</v>
      </c>
      <c r="I469" s="233"/>
      <c r="J469" s="234">
        <f>ROUND(I469*H469,2)</f>
        <v>0</v>
      </c>
      <c r="K469" s="230" t="s">
        <v>1</v>
      </c>
      <c r="L469" s="45"/>
      <c r="M469" s="235" t="s">
        <v>1</v>
      </c>
      <c r="N469" s="236" t="s">
        <v>40</v>
      </c>
      <c r="O469" s="92"/>
      <c r="P469" s="237">
        <f>O469*H469</f>
        <v>0</v>
      </c>
      <c r="Q469" s="237">
        <v>0</v>
      </c>
      <c r="R469" s="237">
        <f>Q469*H469</f>
        <v>0</v>
      </c>
      <c r="S469" s="237">
        <v>0</v>
      </c>
      <c r="T469" s="23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9" t="s">
        <v>301</v>
      </c>
      <c r="AT469" s="239" t="s">
        <v>196</v>
      </c>
      <c r="AU469" s="239" t="s">
        <v>84</v>
      </c>
      <c r="AY469" s="18" t="s">
        <v>193</v>
      </c>
      <c r="BE469" s="240">
        <f>IF(N469="základní",J469,0)</f>
        <v>0</v>
      </c>
      <c r="BF469" s="240">
        <f>IF(N469="snížená",J469,0)</f>
        <v>0</v>
      </c>
      <c r="BG469" s="240">
        <f>IF(N469="zákl. přenesená",J469,0)</f>
        <v>0</v>
      </c>
      <c r="BH469" s="240">
        <f>IF(N469="sníž. přenesená",J469,0)</f>
        <v>0</v>
      </c>
      <c r="BI469" s="240">
        <f>IF(N469="nulová",J469,0)</f>
        <v>0</v>
      </c>
      <c r="BJ469" s="18" t="s">
        <v>82</v>
      </c>
      <c r="BK469" s="240">
        <f>ROUND(I469*H469,2)</f>
        <v>0</v>
      </c>
      <c r="BL469" s="18" t="s">
        <v>301</v>
      </c>
      <c r="BM469" s="239" t="s">
        <v>1303</v>
      </c>
    </row>
    <row r="470" s="2" customFormat="1">
      <c r="A470" s="39"/>
      <c r="B470" s="40"/>
      <c r="C470" s="41"/>
      <c r="D470" s="241" t="s">
        <v>203</v>
      </c>
      <c r="E470" s="41"/>
      <c r="F470" s="242" t="s">
        <v>1560</v>
      </c>
      <c r="G470" s="41"/>
      <c r="H470" s="41"/>
      <c r="I470" s="243"/>
      <c r="J470" s="41"/>
      <c r="K470" s="41"/>
      <c r="L470" s="45"/>
      <c r="M470" s="244"/>
      <c r="N470" s="245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203</v>
      </c>
      <c r="AU470" s="18" t="s">
        <v>84</v>
      </c>
    </row>
    <row r="471" s="13" customFormat="1">
      <c r="A471" s="13"/>
      <c r="B471" s="248"/>
      <c r="C471" s="249"/>
      <c r="D471" s="241" t="s">
        <v>207</v>
      </c>
      <c r="E471" s="250" t="s">
        <v>1</v>
      </c>
      <c r="F471" s="251" t="s">
        <v>1558</v>
      </c>
      <c r="G471" s="249"/>
      <c r="H471" s="252">
        <v>6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8" t="s">
        <v>207</v>
      </c>
      <c r="AU471" s="258" t="s">
        <v>84</v>
      </c>
      <c r="AV471" s="13" t="s">
        <v>84</v>
      </c>
      <c r="AW471" s="13" t="s">
        <v>31</v>
      </c>
      <c r="AX471" s="13" t="s">
        <v>75</v>
      </c>
      <c r="AY471" s="258" t="s">
        <v>193</v>
      </c>
    </row>
    <row r="472" s="14" customFormat="1">
      <c r="A472" s="14"/>
      <c r="B472" s="259"/>
      <c r="C472" s="260"/>
      <c r="D472" s="241" t="s">
        <v>207</v>
      </c>
      <c r="E472" s="261" t="s">
        <v>1</v>
      </c>
      <c r="F472" s="262" t="s">
        <v>216</v>
      </c>
      <c r="G472" s="260"/>
      <c r="H472" s="263">
        <v>6</v>
      </c>
      <c r="I472" s="264"/>
      <c r="J472" s="260"/>
      <c r="K472" s="260"/>
      <c r="L472" s="265"/>
      <c r="M472" s="266"/>
      <c r="N472" s="267"/>
      <c r="O472" s="267"/>
      <c r="P472" s="267"/>
      <c r="Q472" s="267"/>
      <c r="R472" s="267"/>
      <c r="S472" s="267"/>
      <c r="T472" s="26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9" t="s">
        <v>207</v>
      </c>
      <c r="AU472" s="269" t="s">
        <v>84</v>
      </c>
      <c r="AV472" s="14" t="s">
        <v>201</v>
      </c>
      <c r="AW472" s="14" t="s">
        <v>31</v>
      </c>
      <c r="AX472" s="14" t="s">
        <v>82</v>
      </c>
      <c r="AY472" s="269" t="s">
        <v>193</v>
      </c>
    </row>
    <row r="473" s="2" customFormat="1" ht="14.4" customHeight="1">
      <c r="A473" s="39"/>
      <c r="B473" s="40"/>
      <c r="C473" s="228" t="s">
        <v>792</v>
      </c>
      <c r="D473" s="228" t="s">
        <v>196</v>
      </c>
      <c r="E473" s="229" t="s">
        <v>1561</v>
      </c>
      <c r="F473" s="230" t="s">
        <v>1562</v>
      </c>
      <c r="G473" s="231" t="s">
        <v>268</v>
      </c>
      <c r="H473" s="232">
        <v>6</v>
      </c>
      <c r="I473" s="233"/>
      <c r="J473" s="234">
        <f>ROUND(I473*H473,2)</f>
        <v>0</v>
      </c>
      <c r="K473" s="230" t="s">
        <v>1</v>
      </c>
      <c r="L473" s="45"/>
      <c r="M473" s="235" t="s">
        <v>1</v>
      </c>
      <c r="N473" s="236" t="s">
        <v>40</v>
      </c>
      <c r="O473" s="92"/>
      <c r="P473" s="237">
        <f>O473*H473</f>
        <v>0</v>
      </c>
      <c r="Q473" s="237">
        <v>0</v>
      </c>
      <c r="R473" s="237">
        <f>Q473*H473</f>
        <v>0</v>
      </c>
      <c r="S473" s="237">
        <v>0</v>
      </c>
      <c r="T473" s="23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9" t="s">
        <v>301</v>
      </c>
      <c r="AT473" s="239" t="s">
        <v>196</v>
      </c>
      <c r="AU473" s="239" t="s">
        <v>84</v>
      </c>
      <c r="AY473" s="18" t="s">
        <v>193</v>
      </c>
      <c r="BE473" s="240">
        <f>IF(N473="základní",J473,0)</f>
        <v>0</v>
      </c>
      <c r="BF473" s="240">
        <f>IF(N473="snížená",J473,0)</f>
        <v>0</v>
      </c>
      <c r="BG473" s="240">
        <f>IF(N473="zákl. přenesená",J473,0)</f>
        <v>0</v>
      </c>
      <c r="BH473" s="240">
        <f>IF(N473="sníž. přenesená",J473,0)</f>
        <v>0</v>
      </c>
      <c r="BI473" s="240">
        <f>IF(N473="nulová",J473,0)</f>
        <v>0</v>
      </c>
      <c r="BJ473" s="18" t="s">
        <v>82</v>
      </c>
      <c r="BK473" s="240">
        <f>ROUND(I473*H473,2)</f>
        <v>0</v>
      </c>
      <c r="BL473" s="18" t="s">
        <v>301</v>
      </c>
      <c r="BM473" s="239" t="s">
        <v>313</v>
      </c>
    </row>
    <row r="474" s="2" customFormat="1">
      <c r="A474" s="39"/>
      <c r="B474" s="40"/>
      <c r="C474" s="41"/>
      <c r="D474" s="241" t="s">
        <v>203</v>
      </c>
      <c r="E474" s="41"/>
      <c r="F474" s="242" t="s">
        <v>1562</v>
      </c>
      <c r="G474" s="41"/>
      <c r="H474" s="41"/>
      <c r="I474" s="243"/>
      <c r="J474" s="41"/>
      <c r="K474" s="41"/>
      <c r="L474" s="45"/>
      <c r="M474" s="244"/>
      <c r="N474" s="245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203</v>
      </c>
      <c r="AU474" s="18" t="s">
        <v>84</v>
      </c>
    </row>
    <row r="475" s="13" customFormat="1">
      <c r="A475" s="13"/>
      <c r="B475" s="248"/>
      <c r="C475" s="249"/>
      <c r="D475" s="241" t="s">
        <v>207</v>
      </c>
      <c r="E475" s="250" t="s">
        <v>1</v>
      </c>
      <c r="F475" s="251" t="s">
        <v>1558</v>
      </c>
      <c r="G475" s="249"/>
      <c r="H475" s="252">
        <v>6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8" t="s">
        <v>207</v>
      </c>
      <c r="AU475" s="258" t="s">
        <v>84</v>
      </c>
      <c r="AV475" s="13" t="s">
        <v>84</v>
      </c>
      <c r="AW475" s="13" t="s">
        <v>31</v>
      </c>
      <c r="AX475" s="13" t="s">
        <v>75</v>
      </c>
      <c r="AY475" s="258" t="s">
        <v>193</v>
      </c>
    </row>
    <row r="476" s="14" customFormat="1">
      <c r="A476" s="14"/>
      <c r="B476" s="259"/>
      <c r="C476" s="260"/>
      <c r="D476" s="241" t="s">
        <v>207</v>
      </c>
      <c r="E476" s="261" t="s">
        <v>1</v>
      </c>
      <c r="F476" s="262" t="s">
        <v>216</v>
      </c>
      <c r="G476" s="260"/>
      <c r="H476" s="263">
        <v>6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9" t="s">
        <v>207</v>
      </c>
      <c r="AU476" s="269" t="s">
        <v>84</v>
      </c>
      <c r="AV476" s="14" t="s">
        <v>201</v>
      </c>
      <c r="AW476" s="14" t="s">
        <v>31</v>
      </c>
      <c r="AX476" s="14" t="s">
        <v>82</v>
      </c>
      <c r="AY476" s="269" t="s">
        <v>193</v>
      </c>
    </row>
    <row r="477" s="2" customFormat="1" ht="22.2" customHeight="1">
      <c r="A477" s="39"/>
      <c r="B477" s="40"/>
      <c r="C477" s="228" t="s">
        <v>796</v>
      </c>
      <c r="D477" s="228" t="s">
        <v>196</v>
      </c>
      <c r="E477" s="229" t="s">
        <v>1563</v>
      </c>
      <c r="F477" s="230" t="s">
        <v>1564</v>
      </c>
      <c r="G477" s="231" t="s">
        <v>445</v>
      </c>
      <c r="H477" s="232">
        <v>6</v>
      </c>
      <c r="I477" s="233"/>
      <c r="J477" s="234">
        <f>ROUND(I477*H477,2)</f>
        <v>0</v>
      </c>
      <c r="K477" s="230" t="s">
        <v>1</v>
      </c>
      <c r="L477" s="45"/>
      <c r="M477" s="235" t="s">
        <v>1</v>
      </c>
      <c r="N477" s="236" t="s">
        <v>40</v>
      </c>
      <c r="O477" s="92"/>
      <c r="P477" s="237">
        <f>O477*H477</f>
        <v>0</v>
      </c>
      <c r="Q477" s="237">
        <v>0</v>
      </c>
      <c r="R477" s="237">
        <f>Q477*H477</f>
        <v>0</v>
      </c>
      <c r="S477" s="237">
        <v>0</v>
      </c>
      <c r="T477" s="238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9" t="s">
        <v>301</v>
      </c>
      <c r="AT477" s="239" t="s">
        <v>196</v>
      </c>
      <c r="AU477" s="239" t="s">
        <v>84</v>
      </c>
      <c r="AY477" s="18" t="s">
        <v>193</v>
      </c>
      <c r="BE477" s="240">
        <f>IF(N477="základní",J477,0)</f>
        <v>0</v>
      </c>
      <c r="BF477" s="240">
        <f>IF(N477="snížená",J477,0)</f>
        <v>0</v>
      </c>
      <c r="BG477" s="240">
        <f>IF(N477="zákl. přenesená",J477,0)</f>
        <v>0</v>
      </c>
      <c r="BH477" s="240">
        <f>IF(N477="sníž. přenesená",J477,0)</f>
        <v>0</v>
      </c>
      <c r="BI477" s="240">
        <f>IF(N477="nulová",J477,0)</f>
        <v>0</v>
      </c>
      <c r="BJ477" s="18" t="s">
        <v>82</v>
      </c>
      <c r="BK477" s="240">
        <f>ROUND(I477*H477,2)</f>
        <v>0</v>
      </c>
      <c r="BL477" s="18" t="s">
        <v>301</v>
      </c>
      <c r="BM477" s="239" t="s">
        <v>593</v>
      </c>
    </row>
    <row r="478" s="2" customFormat="1">
      <c r="A478" s="39"/>
      <c r="B478" s="40"/>
      <c r="C478" s="41"/>
      <c r="D478" s="241" t="s">
        <v>203</v>
      </c>
      <c r="E478" s="41"/>
      <c r="F478" s="242" t="s">
        <v>1564</v>
      </c>
      <c r="G478" s="41"/>
      <c r="H478" s="41"/>
      <c r="I478" s="243"/>
      <c r="J478" s="41"/>
      <c r="K478" s="41"/>
      <c r="L478" s="45"/>
      <c r="M478" s="244"/>
      <c r="N478" s="245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203</v>
      </c>
      <c r="AU478" s="18" t="s">
        <v>84</v>
      </c>
    </row>
    <row r="479" s="13" customFormat="1">
      <c r="A479" s="13"/>
      <c r="B479" s="248"/>
      <c r="C479" s="249"/>
      <c r="D479" s="241" t="s">
        <v>207</v>
      </c>
      <c r="E479" s="250" t="s">
        <v>1</v>
      </c>
      <c r="F479" s="251" t="s">
        <v>1565</v>
      </c>
      <c r="G479" s="249"/>
      <c r="H479" s="252">
        <v>6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8" t="s">
        <v>207</v>
      </c>
      <c r="AU479" s="258" t="s">
        <v>84</v>
      </c>
      <c r="AV479" s="13" t="s">
        <v>84</v>
      </c>
      <c r="AW479" s="13" t="s">
        <v>31</v>
      </c>
      <c r="AX479" s="13" t="s">
        <v>75</v>
      </c>
      <c r="AY479" s="258" t="s">
        <v>193</v>
      </c>
    </row>
    <row r="480" s="14" customFormat="1">
      <c r="A480" s="14"/>
      <c r="B480" s="259"/>
      <c r="C480" s="260"/>
      <c r="D480" s="241" t="s">
        <v>207</v>
      </c>
      <c r="E480" s="261" t="s">
        <v>1</v>
      </c>
      <c r="F480" s="262" t="s">
        <v>216</v>
      </c>
      <c r="G480" s="260"/>
      <c r="H480" s="263">
        <v>6</v>
      </c>
      <c r="I480" s="264"/>
      <c r="J480" s="260"/>
      <c r="K480" s="260"/>
      <c r="L480" s="265"/>
      <c r="M480" s="266"/>
      <c r="N480" s="267"/>
      <c r="O480" s="267"/>
      <c r="P480" s="267"/>
      <c r="Q480" s="267"/>
      <c r="R480" s="267"/>
      <c r="S480" s="267"/>
      <c r="T480" s="26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9" t="s">
        <v>207</v>
      </c>
      <c r="AU480" s="269" t="s">
        <v>84</v>
      </c>
      <c r="AV480" s="14" t="s">
        <v>201</v>
      </c>
      <c r="AW480" s="14" t="s">
        <v>31</v>
      </c>
      <c r="AX480" s="14" t="s">
        <v>82</v>
      </c>
      <c r="AY480" s="269" t="s">
        <v>193</v>
      </c>
    </row>
    <row r="481" s="2" customFormat="1" ht="22.2" customHeight="1">
      <c r="A481" s="39"/>
      <c r="B481" s="40"/>
      <c r="C481" s="228" t="s">
        <v>803</v>
      </c>
      <c r="D481" s="228" t="s">
        <v>196</v>
      </c>
      <c r="E481" s="229" t="s">
        <v>1566</v>
      </c>
      <c r="F481" s="230" t="s">
        <v>1567</v>
      </c>
      <c r="G481" s="231" t="s">
        <v>445</v>
      </c>
      <c r="H481" s="232">
        <v>6</v>
      </c>
      <c r="I481" s="233"/>
      <c r="J481" s="234">
        <f>ROUND(I481*H481,2)</f>
        <v>0</v>
      </c>
      <c r="K481" s="230" t="s">
        <v>1</v>
      </c>
      <c r="L481" s="45"/>
      <c r="M481" s="235" t="s">
        <v>1</v>
      </c>
      <c r="N481" s="236" t="s">
        <v>40</v>
      </c>
      <c r="O481" s="92"/>
      <c r="P481" s="237">
        <f>O481*H481</f>
        <v>0</v>
      </c>
      <c r="Q481" s="237">
        <v>0</v>
      </c>
      <c r="R481" s="237">
        <f>Q481*H481</f>
        <v>0</v>
      </c>
      <c r="S481" s="237">
        <v>0</v>
      </c>
      <c r="T481" s="23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9" t="s">
        <v>301</v>
      </c>
      <c r="AT481" s="239" t="s">
        <v>196</v>
      </c>
      <c r="AU481" s="239" t="s">
        <v>84</v>
      </c>
      <c r="AY481" s="18" t="s">
        <v>193</v>
      </c>
      <c r="BE481" s="240">
        <f>IF(N481="základní",J481,0)</f>
        <v>0</v>
      </c>
      <c r="BF481" s="240">
        <f>IF(N481="snížená",J481,0)</f>
        <v>0</v>
      </c>
      <c r="BG481" s="240">
        <f>IF(N481="zákl. přenesená",J481,0)</f>
        <v>0</v>
      </c>
      <c r="BH481" s="240">
        <f>IF(N481="sníž. přenesená",J481,0)</f>
        <v>0</v>
      </c>
      <c r="BI481" s="240">
        <f>IF(N481="nulová",J481,0)</f>
        <v>0</v>
      </c>
      <c r="BJ481" s="18" t="s">
        <v>82</v>
      </c>
      <c r="BK481" s="240">
        <f>ROUND(I481*H481,2)</f>
        <v>0</v>
      </c>
      <c r="BL481" s="18" t="s">
        <v>301</v>
      </c>
      <c r="BM481" s="239" t="s">
        <v>1568</v>
      </c>
    </row>
    <row r="482" s="2" customFormat="1">
      <c r="A482" s="39"/>
      <c r="B482" s="40"/>
      <c r="C482" s="41"/>
      <c r="D482" s="241" t="s">
        <v>203</v>
      </c>
      <c r="E482" s="41"/>
      <c r="F482" s="242" t="s">
        <v>1567</v>
      </c>
      <c r="G482" s="41"/>
      <c r="H482" s="41"/>
      <c r="I482" s="243"/>
      <c r="J482" s="41"/>
      <c r="K482" s="41"/>
      <c r="L482" s="45"/>
      <c r="M482" s="244"/>
      <c r="N482" s="245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203</v>
      </c>
      <c r="AU482" s="18" t="s">
        <v>84</v>
      </c>
    </row>
    <row r="483" s="13" customFormat="1">
      <c r="A483" s="13"/>
      <c r="B483" s="248"/>
      <c r="C483" s="249"/>
      <c r="D483" s="241" t="s">
        <v>207</v>
      </c>
      <c r="E483" s="250" t="s">
        <v>1</v>
      </c>
      <c r="F483" s="251" t="s">
        <v>1565</v>
      </c>
      <c r="G483" s="249"/>
      <c r="H483" s="252">
        <v>6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8" t="s">
        <v>207</v>
      </c>
      <c r="AU483" s="258" t="s">
        <v>84</v>
      </c>
      <c r="AV483" s="13" t="s">
        <v>84</v>
      </c>
      <c r="AW483" s="13" t="s">
        <v>31</v>
      </c>
      <c r="AX483" s="13" t="s">
        <v>75</v>
      </c>
      <c r="AY483" s="258" t="s">
        <v>193</v>
      </c>
    </row>
    <row r="484" s="14" customFormat="1">
      <c r="A484" s="14"/>
      <c r="B484" s="259"/>
      <c r="C484" s="260"/>
      <c r="D484" s="241" t="s">
        <v>207</v>
      </c>
      <c r="E484" s="261" t="s">
        <v>1</v>
      </c>
      <c r="F484" s="262" t="s">
        <v>216</v>
      </c>
      <c r="G484" s="260"/>
      <c r="H484" s="263">
        <v>6</v>
      </c>
      <c r="I484" s="264"/>
      <c r="J484" s="260"/>
      <c r="K484" s="260"/>
      <c r="L484" s="265"/>
      <c r="M484" s="266"/>
      <c r="N484" s="267"/>
      <c r="O484" s="267"/>
      <c r="P484" s="267"/>
      <c r="Q484" s="267"/>
      <c r="R484" s="267"/>
      <c r="S484" s="267"/>
      <c r="T484" s="26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9" t="s">
        <v>207</v>
      </c>
      <c r="AU484" s="269" t="s">
        <v>84</v>
      </c>
      <c r="AV484" s="14" t="s">
        <v>201</v>
      </c>
      <c r="AW484" s="14" t="s">
        <v>31</v>
      </c>
      <c r="AX484" s="14" t="s">
        <v>82</v>
      </c>
      <c r="AY484" s="269" t="s">
        <v>193</v>
      </c>
    </row>
    <row r="485" s="2" customFormat="1" ht="22.2" customHeight="1">
      <c r="A485" s="39"/>
      <c r="B485" s="40"/>
      <c r="C485" s="228" t="s">
        <v>809</v>
      </c>
      <c r="D485" s="228" t="s">
        <v>196</v>
      </c>
      <c r="E485" s="229" t="s">
        <v>1569</v>
      </c>
      <c r="F485" s="230" t="s">
        <v>1570</v>
      </c>
      <c r="G485" s="231" t="s">
        <v>445</v>
      </c>
      <c r="H485" s="232">
        <v>6</v>
      </c>
      <c r="I485" s="233"/>
      <c r="J485" s="234">
        <f>ROUND(I485*H485,2)</f>
        <v>0</v>
      </c>
      <c r="K485" s="230" t="s">
        <v>1</v>
      </c>
      <c r="L485" s="45"/>
      <c r="M485" s="235" t="s">
        <v>1</v>
      </c>
      <c r="N485" s="236" t="s">
        <v>40</v>
      </c>
      <c r="O485" s="92"/>
      <c r="P485" s="237">
        <f>O485*H485</f>
        <v>0</v>
      </c>
      <c r="Q485" s="237">
        <v>0</v>
      </c>
      <c r="R485" s="237">
        <f>Q485*H485</f>
        <v>0</v>
      </c>
      <c r="S485" s="237">
        <v>0</v>
      </c>
      <c r="T485" s="23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9" t="s">
        <v>301</v>
      </c>
      <c r="AT485" s="239" t="s">
        <v>196</v>
      </c>
      <c r="AU485" s="239" t="s">
        <v>84</v>
      </c>
      <c r="AY485" s="18" t="s">
        <v>193</v>
      </c>
      <c r="BE485" s="240">
        <f>IF(N485="základní",J485,0)</f>
        <v>0</v>
      </c>
      <c r="BF485" s="240">
        <f>IF(N485="snížená",J485,0)</f>
        <v>0</v>
      </c>
      <c r="BG485" s="240">
        <f>IF(N485="zákl. přenesená",J485,0)</f>
        <v>0</v>
      </c>
      <c r="BH485" s="240">
        <f>IF(N485="sníž. přenesená",J485,0)</f>
        <v>0</v>
      </c>
      <c r="BI485" s="240">
        <f>IF(N485="nulová",J485,0)</f>
        <v>0</v>
      </c>
      <c r="BJ485" s="18" t="s">
        <v>82</v>
      </c>
      <c r="BK485" s="240">
        <f>ROUND(I485*H485,2)</f>
        <v>0</v>
      </c>
      <c r="BL485" s="18" t="s">
        <v>301</v>
      </c>
      <c r="BM485" s="239" t="s">
        <v>1571</v>
      </c>
    </row>
    <row r="486" s="2" customFormat="1">
      <c r="A486" s="39"/>
      <c r="B486" s="40"/>
      <c r="C486" s="41"/>
      <c r="D486" s="241" t="s">
        <v>203</v>
      </c>
      <c r="E486" s="41"/>
      <c r="F486" s="242" t="s">
        <v>1570</v>
      </c>
      <c r="G486" s="41"/>
      <c r="H486" s="41"/>
      <c r="I486" s="243"/>
      <c r="J486" s="41"/>
      <c r="K486" s="41"/>
      <c r="L486" s="45"/>
      <c r="M486" s="244"/>
      <c r="N486" s="245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203</v>
      </c>
      <c r="AU486" s="18" t="s">
        <v>84</v>
      </c>
    </row>
    <row r="487" s="13" customFormat="1">
      <c r="A487" s="13"/>
      <c r="B487" s="248"/>
      <c r="C487" s="249"/>
      <c r="D487" s="241" t="s">
        <v>207</v>
      </c>
      <c r="E487" s="250" t="s">
        <v>1</v>
      </c>
      <c r="F487" s="251" t="s">
        <v>1565</v>
      </c>
      <c r="G487" s="249"/>
      <c r="H487" s="252">
        <v>6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8" t="s">
        <v>207</v>
      </c>
      <c r="AU487" s="258" t="s">
        <v>84</v>
      </c>
      <c r="AV487" s="13" t="s">
        <v>84</v>
      </c>
      <c r="AW487" s="13" t="s">
        <v>31</v>
      </c>
      <c r="AX487" s="13" t="s">
        <v>75</v>
      </c>
      <c r="AY487" s="258" t="s">
        <v>193</v>
      </c>
    </row>
    <row r="488" s="14" customFormat="1">
      <c r="A488" s="14"/>
      <c r="B488" s="259"/>
      <c r="C488" s="260"/>
      <c r="D488" s="241" t="s">
        <v>207</v>
      </c>
      <c r="E488" s="261" t="s">
        <v>1</v>
      </c>
      <c r="F488" s="262" t="s">
        <v>216</v>
      </c>
      <c r="G488" s="260"/>
      <c r="H488" s="263">
        <v>6</v>
      </c>
      <c r="I488" s="264"/>
      <c r="J488" s="260"/>
      <c r="K488" s="260"/>
      <c r="L488" s="265"/>
      <c r="M488" s="266"/>
      <c r="N488" s="267"/>
      <c r="O488" s="267"/>
      <c r="P488" s="267"/>
      <c r="Q488" s="267"/>
      <c r="R488" s="267"/>
      <c r="S488" s="267"/>
      <c r="T488" s="26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9" t="s">
        <v>207</v>
      </c>
      <c r="AU488" s="269" t="s">
        <v>84</v>
      </c>
      <c r="AV488" s="14" t="s">
        <v>201</v>
      </c>
      <c r="AW488" s="14" t="s">
        <v>31</v>
      </c>
      <c r="AX488" s="14" t="s">
        <v>82</v>
      </c>
      <c r="AY488" s="269" t="s">
        <v>193</v>
      </c>
    </row>
    <row r="489" s="2" customFormat="1" ht="14.4" customHeight="1">
      <c r="A489" s="39"/>
      <c r="B489" s="40"/>
      <c r="C489" s="228" t="s">
        <v>816</v>
      </c>
      <c r="D489" s="228" t="s">
        <v>196</v>
      </c>
      <c r="E489" s="229" t="s">
        <v>1572</v>
      </c>
      <c r="F489" s="230" t="s">
        <v>1573</v>
      </c>
      <c r="G489" s="231" t="s">
        <v>75</v>
      </c>
      <c r="H489" s="232">
        <v>12</v>
      </c>
      <c r="I489" s="233"/>
      <c r="J489" s="234">
        <f>ROUND(I489*H489,2)</f>
        <v>0</v>
      </c>
      <c r="K489" s="230" t="s">
        <v>1</v>
      </c>
      <c r="L489" s="45"/>
      <c r="M489" s="235" t="s">
        <v>1</v>
      </c>
      <c r="N489" s="236" t="s">
        <v>40</v>
      </c>
      <c r="O489" s="92"/>
      <c r="P489" s="237">
        <f>O489*H489</f>
        <v>0</v>
      </c>
      <c r="Q489" s="237">
        <v>0</v>
      </c>
      <c r="R489" s="237">
        <f>Q489*H489</f>
        <v>0</v>
      </c>
      <c r="S489" s="237">
        <v>0</v>
      </c>
      <c r="T489" s="238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9" t="s">
        <v>301</v>
      </c>
      <c r="AT489" s="239" t="s">
        <v>196</v>
      </c>
      <c r="AU489" s="239" t="s">
        <v>84</v>
      </c>
      <c r="AY489" s="18" t="s">
        <v>193</v>
      </c>
      <c r="BE489" s="240">
        <f>IF(N489="základní",J489,0)</f>
        <v>0</v>
      </c>
      <c r="BF489" s="240">
        <f>IF(N489="snížená",J489,0)</f>
        <v>0</v>
      </c>
      <c r="BG489" s="240">
        <f>IF(N489="zákl. přenesená",J489,0)</f>
        <v>0</v>
      </c>
      <c r="BH489" s="240">
        <f>IF(N489="sníž. přenesená",J489,0)</f>
        <v>0</v>
      </c>
      <c r="BI489" s="240">
        <f>IF(N489="nulová",J489,0)</f>
        <v>0</v>
      </c>
      <c r="BJ489" s="18" t="s">
        <v>82</v>
      </c>
      <c r="BK489" s="240">
        <f>ROUND(I489*H489,2)</f>
        <v>0</v>
      </c>
      <c r="BL489" s="18" t="s">
        <v>301</v>
      </c>
      <c r="BM489" s="239" t="s">
        <v>1574</v>
      </c>
    </row>
    <row r="490" s="2" customFormat="1">
      <c r="A490" s="39"/>
      <c r="B490" s="40"/>
      <c r="C490" s="41"/>
      <c r="D490" s="241" t="s">
        <v>203</v>
      </c>
      <c r="E490" s="41"/>
      <c r="F490" s="242" t="s">
        <v>1573</v>
      </c>
      <c r="G490" s="41"/>
      <c r="H490" s="41"/>
      <c r="I490" s="243"/>
      <c r="J490" s="41"/>
      <c r="K490" s="41"/>
      <c r="L490" s="45"/>
      <c r="M490" s="244"/>
      <c r="N490" s="245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203</v>
      </c>
      <c r="AU490" s="18" t="s">
        <v>84</v>
      </c>
    </row>
    <row r="491" s="13" customFormat="1">
      <c r="A491" s="13"/>
      <c r="B491" s="248"/>
      <c r="C491" s="249"/>
      <c r="D491" s="241" t="s">
        <v>207</v>
      </c>
      <c r="E491" s="250" t="s">
        <v>1</v>
      </c>
      <c r="F491" s="251" t="s">
        <v>1575</v>
      </c>
      <c r="G491" s="249"/>
      <c r="H491" s="252">
        <v>12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8" t="s">
        <v>207</v>
      </c>
      <c r="AU491" s="258" t="s">
        <v>84</v>
      </c>
      <c r="AV491" s="13" t="s">
        <v>84</v>
      </c>
      <c r="AW491" s="13" t="s">
        <v>31</v>
      </c>
      <c r="AX491" s="13" t="s">
        <v>75</v>
      </c>
      <c r="AY491" s="258" t="s">
        <v>193</v>
      </c>
    </row>
    <row r="492" s="14" customFormat="1">
      <c r="A492" s="14"/>
      <c r="B492" s="259"/>
      <c r="C492" s="260"/>
      <c r="D492" s="241" t="s">
        <v>207</v>
      </c>
      <c r="E492" s="261" t="s">
        <v>1</v>
      </c>
      <c r="F492" s="262" t="s">
        <v>216</v>
      </c>
      <c r="G492" s="260"/>
      <c r="H492" s="263">
        <v>12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9" t="s">
        <v>207</v>
      </c>
      <c r="AU492" s="269" t="s">
        <v>84</v>
      </c>
      <c r="AV492" s="14" t="s">
        <v>201</v>
      </c>
      <c r="AW492" s="14" t="s">
        <v>31</v>
      </c>
      <c r="AX492" s="14" t="s">
        <v>82</v>
      </c>
      <c r="AY492" s="269" t="s">
        <v>193</v>
      </c>
    </row>
    <row r="493" s="2" customFormat="1" ht="22.2" customHeight="1">
      <c r="A493" s="39"/>
      <c r="B493" s="40"/>
      <c r="C493" s="228" t="s">
        <v>823</v>
      </c>
      <c r="D493" s="228" t="s">
        <v>196</v>
      </c>
      <c r="E493" s="229" t="s">
        <v>581</v>
      </c>
      <c r="F493" s="230" t="s">
        <v>1576</v>
      </c>
      <c r="G493" s="231" t="s">
        <v>407</v>
      </c>
      <c r="H493" s="232">
        <v>2.206</v>
      </c>
      <c r="I493" s="233"/>
      <c r="J493" s="234">
        <f>ROUND(I493*H493,2)</f>
        <v>0</v>
      </c>
      <c r="K493" s="230" t="s">
        <v>1</v>
      </c>
      <c r="L493" s="45"/>
      <c r="M493" s="235" t="s">
        <v>1</v>
      </c>
      <c r="N493" s="236" t="s">
        <v>40</v>
      </c>
      <c r="O493" s="92"/>
      <c r="P493" s="237">
        <f>O493*H493</f>
        <v>0</v>
      </c>
      <c r="Q493" s="237">
        <v>0</v>
      </c>
      <c r="R493" s="237">
        <f>Q493*H493</f>
        <v>0</v>
      </c>
      <c r="S493" s="237">
        <v>0</v>
      </c>
      <c r="T493" s="23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9" t="s">
        <v>301</v>
      </c>
      <c r="AT493" s="239" t="s">
        <v>196</v>
      </c>
      <c r="AU493" s="239" t="s">
        <v>84</v>
      </c>
      <c r="AY493" s="18" t="s">
        <v>193</v>
      </c>
      <c r="BE493" s="240">
        <f>IF(N493="základní",J493,0)</f>
        <v>0</v>
      </c>
      <c r="BF493" s="240">
        <f>IF(N493="snížená",J493,0)</f>
        <v>0</v>
      </c>
      <c r="BG493" s="240">
        <f>IF(N493="zákl. přenesená",J493,0)</f>
        <v>0</v>
      </c>
      <c r="BH493" s="240">
        <f>IF(N493="sníž. přenesená",J493,0)</f>
        <v>0</v>
      </c>
      <c r="BI493" s="240">
        <f>IF(N493="nulová",J493,0)</f>
        <v>0</v>
      </c>
      <c r="BJ493" s="18" t="s">
        <v>82</v>
      </c>
      <c r="BK493" s="240">
        <f>ROUND(I493*H493,2)</f>
        <v>0</v>
      </c>
      <c r="BL493" s="18" t="s">
        <v>301</v>
      </c>
      <c r="BM493" s="239" t="s">
        <v>1577</v>
      </c>
    </row>
    <row r="494" s="2" customFormat="1">
      <c r="A494" s="39"/>
      <c r="B494" s="40"/>
      <c r="C494" s="41"/>
      <c r="D494" s="241" t="s">
        <v>203</v>
      </c>
      <c r="E494" s="41"/>
      <c r="F494" s="242" t="s">
        <v>1576</v>
      </c>
      <c r="G494" s="41"/>
      <c r="H494" s="41"/>
      <c r="I494" s="243"/>
      <c r="J494" s="41"/>
      <c r="K494" s="41"/>
      <c r="L494" s="45"/>
      <c r="M494" s="244"/>
      <c r="N494" s="245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203</v>
      </c>
      <c r="AU494" s="18" t="s">
        <v>84</v>
      </c>
    </row>
    <row r="495" s="12" customFormat="1" ht="22.8" customHeight="1">
      <c r="A495" s="12"/>
      <c r="B495" s="212"/>
      <c r="C495" s="213"/>
      <c r="D495" s="214" t="s">
        <v>74</v>
      </c>
      <c r="E495" s="226" t="s">
        <v>1578</v>
      </c>
      <c r="F495" s="226" t="s">
        <v>1579</v>
      </c>
      <c r="G495" s="213"/>
      <c r="H495" s="213"/>
      <c r="I495" s="216"/>
      <c r="J495" s="227">
        <f>BK495</f>
        <v>0</v>
      </c>
      <c r="K495" s="213"/>
      <c r="L495" s="218"/>
      <c r="M495" s="219"/>
      <c r="N495" s="220"/>
      <c r="O495" s="220"/>
      <c r="P495" s="221">
        <f>SUM(P496:P518)</f>
        <v>0</v>
      </c>
      <c r="Q495" s="220"/>
      <c r="R495" s="221">
        <f>SUM(R496:R518)</f>
        <v>0</v>
      </c>
      <c r="S495" s="220"/>
      <c r="T495" s="222">
        <f>SUM(T496:T518)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3" t="s">
        <v>84</v>
      </c>
      <c r="AT495" s="224" t="s">
        <v>74</v>
      </c>
      <c r="AU495" s="224" t="s">
        <v>82</v>
      </c>
      <c r="AY495" s="223" t="s">
        <v>193</v>
      </c>
      <c r="BK495" s="225">
        <f>SUM(BK496:BK518)</f>
        <v>0</v>
      </c>
    </row>
    <row r="496" s="2" customFormat="1" ht="30" customHeight="1">
      <c r="A496" s="39"/>
      <c r="B496" s="40"/>
      <c r="C496" s="228" t="s">
        <v>829</v>
      </c>
      <c r="D496" s="228" t="s">
        <v>196</v>
      </c>
      <c r="E496" s="229" t="s">
        <v>1580</v>
      </c>
      <c r="F496" s="230" t="s">
        <v>1581</v>
      </c>
      <c r="G496" s="231" t="s">
        <v>445</v>
      </c>
      <c r="H496" s="232">
        <v>39</v>
      </c>
      <c r="I496" s="233"/>
      <c r="J496" s="234">
        <f>ROUND(I496*H496,2)</f>
        <v>0</v>
      </c>
      <c r="K496" s="230" t="s">
        <v>1</v>
      </c>
      <c r="L496" s="45"/>
      <c r="M496" s="235" t="s">
        <v>1</v>
      </c>
      <c r="N496" s="236" t="s">
        <v>40</v>
      </c>
      <c r="O496" s="92"/>
      <c r="P496" s="237">
        <f>O496*H496</f>
        <v>0</v>
      </c>
      <c r="Q496" s="237">
        <v>0</v>
      </c>
      <c r="R496" s="237">
        <f>Q496*H496</f>
        <v>0</v>
      </c>
      <c r="S496" s="237">
        <v>0</v>
      </c>
      <c r="T496" s="238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9" t="s">
        <v>301</v>
      </c>
      <c r="AT496" s="239" t="s">
        <v>196</v>
      </c>
      <c r="AU496" s="239" t="s">
        <v>84</v>
      </c>
      <c r="AY496" s="18" t="s">
        <v>193</v>
      </c>
      <c r="BE496" s="240">
        <f>IF(N496="základní",J496,0)</f>
        <v>0</v>
      </c>
      <c r="BF496" s="240">
        <f>IF(N496="snížená",J496,0)</f>
        <v>0</v>
      </c>
      <c r="BG496" s="240">
        <f>IF(N496="zákl. přenesená",J496,0)</f>
        <v>0</v>
      </c>
      <c r="BH496" s="240">
        <f>IF(N496="sníž. přenesená",J496,0)</f>
        <v>0</v>
      </c>
      <c r="BI496" s="240">
        <f>IF(N496="nulová",J496,0)</f>
        <v>0</v>
      </c>
      <c r="BJ496" s="18" t="s">
        <v>82</v>
      </c>
      <c r="BK496" s="240">
        <f>ROUND(I496*H496,2)</f>
        <v>0</v>
      </c>
      <c r="BL496" s="18" t="s">
        <v>301</v>
      </c>
      <c r="BM496" s="239" t="s">
        <v>1582</v>
      </c>
    </row>
    <row r="497" s="2" customFormat="1">
      <c r="A497" s="39"/>
      <c r="B497" s="40"/>
      <c r="C497" s="41"/>
      <c r="D497" s="241" t="s">
        <v>203</v>
      </c>
      <c r="E497" s="41"/>
      <c r="F497" s="242" t="s">
        <v>1581</v>
      </c>
      <c r="G497" s="41"/>
      <c r="H497" s="41"/>
      <c r="I497" s="243"/>
      <c r="J497" s="41"/>
      <c r="K497" s="41"/>
      <c r="L497" s="45"/>
      <c r="M497" s="244"/>
      <c r="N497" s="245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203</v>
      </c>
      <c r="AU497" s="18" t="s">
        <v>84</v>
      </c>
    </row>
    <row r="498" s="13" customFormat="1">
      <c r="A498" s="13"/>
      <c r="B498" s="248"/>
      <c r="C498" s="249"/>
      <c r="D498" s="241" t="s">
        <v>207</v>
      </c>
      <c r="E498" s="250" t="s">
        <v>1</v>
      </c>
      <c r="F498" s="251" t="s">
        <v>1491</v>
      </c>
      <c r="G498" s="249"/>
      <c r="H498" s="252">
        <v>33</v>
      </c>
      <c r="I498" s="253"/>
      <c r="J498" s="249"/>
      <c r="K498" s="249"/>
      <c r="L498" s="254"/>
      <c r="M498" s="255"/>
      <c r="N498" s="256"/>
      <c r="O498" s="256"/>
      <c r="P498" s="256"/>
      <c r="Q498" s="256"/>
      <c r="R498" s="256"/>
      <c r="S498" s="256"/>
      <c r="T498" s="25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8" t="s">
        <v>207</v>
      </c>
      <c r="AU498" s="258" t="s">
        <v>84</v>
      </c>
      <c r="AV498" s="13" t="s">
        <v>84</v>
      </c>
      <c r="AW498" s="13" t="s">
        <v>31</v>
      </c>
      <c r="AX498" s="13" t="s">
        <v>75</v>
      </c>
      <c r="AY498" s="258" t="s">
        <v>193</v>
      </c>
    </row>
    <row r="499" s="13" customFormat="1">
      <c r="A499" s="13"/>
      <c r="B499" s="248"/>
      <c r="C499" s="249"/>
      <c r="D499" s="241" t="s">
        <v>207</v>
      </c>
      <c r="E499" s="250" t="s">
        <v>1</v>
      </c>
      <c r="F499" s="251" t="s">
        <v>1565</v>
      </c>
      <c r="G499" s="249"/>
      <c r="H499" s="252">
        <v>6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8" t="s">
        <v>207</v>
      </c>
      <c r="AU499" s="258" t="s">
        <v>84</v>
      </c>
      <c r="AV499" s="13" t="s">
        <v>84</v>
      </c>
      <c r="AW499" s="13" t="s">
        <v>31</v>
      </c>
      <c r="AX499" s="13" t="s">
        <v>75</v>
      </c>
      <c r="AY499" s="258" t="s">
        <v>193</v>
      </c>
    </row>
    <row r="500" s="14" customFormat="1">
      <c r="A500" s="14"/>
      <c r="B500" s="259"/>
      <c r="C500" s="260"/>
      <c r="D500" s="241" t="s">
        <v>207</v>
      </c>
      <c r="E500" s="261" t="s">
        <v>1</v>
      </c>
      <c r="F500" s="262" t="s">
        <v>216</v>
      </c>
      <c r="G500" s="260"/>
      <c r="H500" s="263">
        <v>39</v>
      </c>
      <c r="I500" s="264"/>
      <c r="J500" s="260"/>
      <c r="K500" s="260"/>
      <c r="L500" s="265"/>
      <c r="M500" s="266"/>
      <c r="N500" s="267"/>
      <c r="O500" s="267"/>
      <c r="P500" s="267"/>
      <c r="Q500" s="267"/>
      <c r="R500" s="267"/>
      <c r="S500" s="267"/>
      <c r="T500" s="26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9" t="s">
        <v>207</v>
      </c>
      <c r="AU500" s="269" t="s">
        <v>84</v>
      </c>
      <c r="AV500" s="14" t="s">
        <v>201</v>
      </c>
      <c r="AW500" s="14" t="s">
        <v>31</v>
      </c>
      <c r="AX500" s="14" t="s">
        <v>82</v>
      </c>
      <c r="AY500" s="269" t="s">
        <v>193</v>
      </c>
    </row>
    <row r="501" s="2" customFormat="1" ht="30" customHeight="1">
      <c r="A501" s="39"/>
      <c r="B501" s="40"/>
      <c r="C501" s="228" t="s">
        <v>834</v>
      </c>
      <c r="D501" s="228" t="s">
        <v>196</v>
      </c>
      <c r="E501" s="229" t="s">
        <v>1583</v>
      </c>
      <c r="F501" s="230" t="s">
        <v>1581</v>
      </c>
      <c r="G501" s="231" t="s">
        <v>445</v>
      </c>
      <c r="H501" s="232">
        <v>2</v>
      </c>
      <c r="I501" s="233"/>
      <c r="J501" s="234">
        <f>ROUND(I501*H501,2)</f>
        <v>0</v>
      </c>
      <c r="K501" s="230" t="s">
        <v>1</v>
      </c>
      <c r="L501" s="45"/>
      <c r="M501" s="235" t="s">
        <v>1</v>
      </c>
      <c r="N501" s="236" t="s">
        <v>40</v>
      </c>
      <c r="O501" s="92"/>
      <c r="P501" s="237">
        <f>O501*H501</f>
        <v>0</v>
      </c>
      <c r="Q501" s="237">
        <v>0</v>
      </c>
      <c r="R501" s="237">
        <f>Q501*H501</f>
        <v>0</v>
      </c>
      <c r="S501" s="237">
        <v>0</v>
      </c>
      <c r="T501" s="23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9" t="s">
        <v>301</v>
      </c>
      <c r="AT501" s="239" t="s">
        <v>196</v>
      </c>
      <c r="AU501" s="239" t="s">
        <v>84</v>
      </c>
      <c r="AY501" s="18" t="s">
        <v>193</v>
      </c>
      <c r="BE501" s="240">
        <f>IF(N501="základní",J501,0)</f>
        <v>0</v>
      </c>
      <c r="BF501" s="240">
        <f>IF(N501="snížená",J501,0)</f>
        <v>0</v>
      </c>
      <c r="BG501" s="240">
        <f>IF(N501="zákl. přenesená",J501,0)</f>
        <v>0</v>
      </c>
      <c r="BH501" s="240">
        <f>IF(N501="sníž. přenesená",J501,0)</f>
        <v>0</v>
      </c>
      <c r="BI501" s="240">
        <f>IF(N501="nulová",J501,0)</f>
        <v>0</v>
      </c>
      <c r="BJ501" s="18" t="s">
        <v>82</v>
      </c>
      <c r="BK501" s="240">
        <f>ROUND(I501*H501,2)</f>
        <v>0</v>
      </c>
      <c r="BL501" s="18" t="s">
        <v>301</v>
      </c>
      <c r="BM501" s="239" t="s">
        <v>1584</v>
      </c>
    </row>
    <row r="502" s="2" customFormat="1">
      <c r="A502" s="39"/>
      <c r="B502" s="40"/>
      <c r="C502" s="41"/>
      <c r="D502" s="241" t="s">
        <v>203</v>
      </c>
      <c r="E502" s="41"/>
      <c r="F502" s="242" t="s">
        <v>1581</v>
      </c>
      <c r="G502" s="41"/>
      <c r="H502" s="41"/>
      <c r="I502" s="243"/>
      <c r="J502" s="41"/>
      <c r="K502" s="41"/>
      <c r="L502" s="45"/>
      <c r="M502" s="244"/>
      <c r="N502" s="245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203</v>
      </c>
      <c r="AU502" s="18" t="s">
        <v>84</v>
      </c>
    </row>
    <row r="503" s="13" customFormat="1">
      <c r="A503" s="13"/>
      <c r="B503" s="248"/>
      <c r="C503" s="249"/>
      <c r="D503" s="241" t="s">
        <v>207</v>
      </c>
      <c r="E503" s="250" t="s">
        <v>1</v>
      </c>
      <c r="F503" s="251" t="s">
        <v>1492</v>
      </c>
      <c r="G503" s="249"/>
      <c r="H503" s="252">
        <v>2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8" t="s">
        <v>207</v>
      </c>
      <c r="AU503" s="258" t="s">
        <v>84</v>
      </c>
      <c r="AV503" s="13" t="s">
        <v>84</v>
      </c>
      <c r="AW503" s="13" t="s">
        <v>31</v>
      </c>
      <c r="AX503" s="13" t="s">
        <v>75</v>
      </c>
      <c r="AY503" s="258" t="s">
        <v>193</v>
      </c>
    </row>
    <row r="504" s="14" customFormat="1">
      <c r="A504" s="14"/>
      <c r="B504" s="259"/>
      <c r="C504" s="260"/>
      <c r="D504" s="241" t="s">
        <v>207</v>
      </c>
      <c r="E504" s="261" t="s">
        <v>1</v>
      </c>
      <c r="F504" s="262" t="s">
        <v>216</v>
      </c>
      <c r="G504" s="260"/>
      <c r="H504" s="263">
        <v>2</v>
      </c>
      <c r="I504" s="264"/>
      <c r="J504" s="260"/>
      <c r="K504" s="260"/>
      <c r="L504" s="265"/>
      <c r="M504" s="266"/>
      <c r="N504" s="267"/>
      <c r="O504" s="267"/>
      <c r="P504" s="267"/>
      <c r="Q504" s="267"/>
      <c r="R504" s="267"/>
      <c r="S504" s="267"/>
      <c r="T504" s="26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9" t="s">
        <v>207</v>
      </c>
      <c r="AU504" s="269" t="s">
        <v>84</v>
      </c>
      <c r="AV504" s="14" t="s">
        <v>201</v>
      </c>
      <c r="AW504" s="14" t="s">
        <v>31</v>
      </c>
      <c r="AX504" s="14" t="s">
        <v>82</v>
      </c>
      <c r="AY504" s="269" t="s">
        <v>193</v>
      </c>
    </row>
    <row r="505" s="2" customFormat="1" ht="14.4" customHeight="1">
      <c r="A505" s="39"/>
      <c r="B505" s="40"/>
      <c r="C505" s="228" t="s">
        <v>840</v>
      </c>
      <c r="D505" s="228" t="s">
        <v>196</v>
      </c>
      <c r="E505" s="229" t="s">
        <v>1585</v>
      </c>
      <c r="F505" s="230" t="s">
        <v>1586</v>
      </c>
      <c r="G505" s="231" t="s">
        <v>445</v>
      </c>
      <c r="H505" s="232">
        <v>41</v>
      </c>
      <c r="I505" s="233"/>
      <c r="J505" s="234">
        <f>ROUND(I505*H505,2)</f>
        <v>0</v>
      </c>
      <c r="K505" s="230" t="s">
        <v>1</v>
      </c>
      <c r="L505" s="45"/>
      <c r="M505" s="235" t="s">
        <v>1</v>
      </c>
      <c r="N505" s="236" t="s">
        <v>40</v>
      </c>
      <c r="O505" s="92"/>
      <c r="P505" s="237">
        <f>O505*H505</f>
        <v>0</v>
      </c>
      <c r="Q505" s="237">
        <v>0</v>
      </c>
      <c r="R505" s="237">
        <f>Q505*H505</f>
        <v>0</v>
      </c>
      <c r="S505" s="237">
        <v>0</v>
      </c>
      <c r="T505" s="238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9" t="s">
        <v>301</v>
      </c>
      <c r="AT505" s="239" t="s">
        <v>196</v>
      </c>
      <c r="AU505" s="239" t="s">
        <v>84</v>
      </c>
      <c r="AY505" s="18" t="s">
        <v>193</v>
      </c>
      <c r="BE505" s="240">
        <f>IF(N505="základní",J505,0)</f>
        <v>0</v>
      </c>
      <c r="BF505" s="240">
        <f>IF(N505="snížená",J505,0)</f>
        <v>0</v>
      </c>
      <c r="BG505" s="240">
        <f>IF(N505="zákl. přenesená",J505,0)</f>
        <v>0</v>
      </c>
      <c r="BH505" s="240">
        <f>IF(N505="sníž. přenesená",J505,0)</f>
        <v>0</v>
      </c>
      <c r="BI505" s="240">
        <f>IF(N505="nulová",J505,0)</f>
        <v>0</v>
      </c>
      <c r="BJ505" s="18" t="s">
        <v>82</v>
      </c>
      <c r="BK505" s="240">
        <f>ROUND(I505*H505,2)</f>
        <v>0</v>
      </c>
      <c r="BL505" s="18" t="s">
        <v>301</v>
      </c>
      <c r="BM505" s="239" t="s">
        <v>1587</v>
      </c>
    </row>
    <row r="506" s="2" customFormat="1">
      <c r="A506" s="39"/>
      <c r="B506" s="40"/>
      <c r="C506" s="41"/>
      <c r="D506" s="241" t="s">
        <v>203</v>
      </c>
      <c r="E506" s="41"/>
      <c r="F506" s="242" t="s">
        <v>1586</v>
      </c>
      <c r="G506" s="41"/>
      <c r="H506" s="41"/>
      <c r="I506" s="243"/>
      <c r="J506" s="41"/>
      <c r="K506" s="41"/>
      <c r="L506" s="45"/>
      <c r="M506" s="244"/>
      <c r="N506" s="245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203</v>
      </c>
      <c r="AU506" s="18" t="s">
        <v>84</v>
      </c>
    </row>
    <row r="507" s="13" customFormat="1">
      <c r="A507" s="13"/>
      <c r="B507" s="248"/>
      <c r="C507" s="249"/>
      <c r="D507" s="241" t="s">
        <v>207</v>
      </c>
      <c r="E507" s="250" t="s">
        <v>1</v>
      </c>
      <c r="F507" s="251" t="s">
        <v>1491</v>
      </c>
      <c r="G507" s="249"/>
      <c r="H507" s="252">
        <v>33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8" t="s">
        <v>207</v>
      </c>
      <c r="AU507" s="258" t="s">
        <v>84</v>
      </c>
      <c r="AV507" s="13" t="s">
        <v>84</v>
      </c>
      <c r="AW507" s="13" t="s">
        <v>31</v>
      </c>
      <c r="AX507" s="13" t="s">
        <v>75</v>
      </c>
      <c r="AY507" s="258" t="s">
        <v>193</v>
      </c>
    </row>
    <row r="508" s="13" customFormat="1">
      <c r="A508" s="13"/>
      <c r="B508" s="248"/>
      <c r="C508" s="249"/>
      <c r="D508" s="241" t="s">
        <v>207</v>
      </c>
      <c r="E508" s="250" t="s">
        <v>1</v>
      </c>
      <c r="F508" s="251" t="s">
        <v>1565</v>
      </c>
      <c r="G508" s="249"/>
      <c r="H508" s="252">
        <v>6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8" t="s">
        <v>207</v>
      </c>
      <c r="AU508" s="258" t="s">
        <v>84</v>
      </c>
      <c r="AV508" s="13" t="s">
        <v>84</v>
      </c>
      <c r="AW508" s="13" t="s">
        <v>31</v>
      </c>
      <c r="AX508" s="13" t="s">
        <v>75</v>
      </c>
      <c r="AY508" s="258" t="s">
        <v>193</v>
      </c>
    </row>
    <row r="509" s="13" customFormat="1">
      <c r="A509" s="13"/>
      <c r="B509" s="248"/>
      <c r="C509" s="249"/>
      <c r="D509" s="241" t="s">
        <v>207</v>
      </c>
      <c r="E509" s="250" t="s">
        <v>1</v>
      </c>
      <c r="F509" s="251" t="s">
        <v>1492</v>
      </c>
      <c r="G509" s="249"/>
      <c r="H509" s="252">
        <v>2</v>
      </c>
      <c r="I509" s="253"/>
      <c r="J509" s="249"/>
      <c r="K509" s="249"/>
      <c r="L509" s="254"/>
      <c r="M509" s="255"/>
      <c r="N509" s="256"/>
      <c r="O509" s="256"/>
      <c r="P509" s="256"/>
      <c r="Q509" s="256"/>
      <c r="R509" s="256"/>
      <c r="S509" s="256"/>
      <c r="T509" s="25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8" t="s">
        <v>207</v>
      </c>
      <c r="AU509" s="258" t="s">
        <v>84</v>
      </c>
      <c r="AV509" s="13" t="s">
        <v>84</v>
      </c>
      <c r="AW509" s="13" t="s">
        <v>31</v>
      </c>
      <c r="AX509" s="13" t="s">
        <v>75</v>
      </c>
      <c r="AY509" s="258" t="s">
        <v>193</v>
      </c>
    </row>
    <row r="510" s="14" customFormat="1">
      <c r="A510" s="14"/>
      <c r="B510" s="259"/>
      <c r="C510" s="260"/>
      <c r="D510" s="241" t="s">
        <v>207</v>
      </c>
      <c r="E510" s="261" t="s">
        <v>1</v>
      </c>
      <c r="F510" s="262" t="s">
        <v>216</v>
      </c>
      <c r="G510" s="260"/>
      <c r="H510" s="263">
        <v>41</v>
      </c>
      <c r="I510" s="264"/>
      <c r="J510" s="260"/>
      <c r="K510" s="260"/>
      <c r="L510" s="265"/>
      <c r="M510" s="266"/>
      <c r="N510" s="267"/>
      <c r="O510" s="267"/>
      <c r="P510" s="267"/>
      <c r="Q510" s="267"/>
      <c r="R510" s="267"/>
      <c r="S510" s="267"/>
      <c r="T510" s="26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9" t="s">
        <v>207</v>
      </c>
      <c r="AU510" s="269" t="s">
        <v>84</v>
      </c>
      <c r="AV510" s="14" t="s">
        <v>201</v>
      </c>
      <c r="AW510" s="14" t="s">
        <v>31</v>
      </c>
      <c r="AX510" s="14" t="s">
        <v>82</v>
      </c>
      <c r="AY510" s="269" t="s">
        <v>193</v>
      </c>
    </row>
    <row r="511" s="2" customFormat="1" ht="14.4" customHeight="1">
      <c r="A511" s="39"/>
      <c r="B511" s="40"/>
      <c r="C511" s="228" t="s">
        <v>847</v>
      </c>
      <c r="D511" s="228" t="s">
        <v>196</v>
      </c>
      <c r="E511" s="229" t="s">
        <v>1588</v>
      </c>
      <c r="F511" s="230" t="s">
        <v>1589</v>
      </c>
      <c r="G511" s="231" t="s">
        <v>445</v>
      </c>
      <c r="H511" s="232">
        <v>41</v>
      </c>
      <c r="I511" s="233"/>
      <c r="J511" s="234">
        <f>ROUND(I511*H511,2)</f>
        <v>0</v>
      </c>
      <c r="K511" s="230" t="s">
        <v>1</v>
      </c>
      <c r="L511" s="45"/>
      <c r="M511" s="235" t="s">
        <v>1</v>
      </c>
      <c r="N511" s="236" t="s">
        <v>40</v>
      </c>
      <c r="O511" s="92"/>
      <c r="P511" s="237">
        <f>O511*H511</f>
        <v>0</v>
      </c>
      <c r="Q511" s="237">
        <v>0</v>
      </c>
      <c r="R511" s="237">
        <f>Q511*H511</f>
        <v>0</v>
      </c>
      <c r="S511" s="237">
        <v>0</v>
      </c>
      <c r="T511" s="23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9" t="s">
        <v>301</v>
      </c>
      <c r="AT511" s="239" t="s">
        <v>196</v>
      </c>
      <c r="AU511" s="239" t="s">
        <v>84</v>
      </c>
      <c r="AY511" s="18" t="s">
        <v>193</v>
      </c>
      <c r="BE511" s="240">
        <f>IF(N511="základní",J511,0)</f>
        <v>0</v>
      </c>
      <c r="BF511" s="240">
        <f>IF(N511="snížená",J511,0)</f>
        <v>0</v>
      </c>
      <c r="BG511" s="240">
        <f>IF(N511="zákl. přenesená",J511,0)</f>
        <v>0</v>
      </c>
      <c r="BH511" s="240">
        <f>IF(N511="sníž. přenesená",J511,0)</f>
        <v>0</v>
      </c>
      <c r="BI511" s="240">
        <f>IF(N511="nulová",J511,0)</f>
        <v>0</v>
      </c>
      <c r="BJ511" s="18" t="s">
        <v>82</v>
      </c>
      <c r="BK511" s="240">
        <f>ROUND(I511*H511,2)</f>
        <v>0</v>
      </c>
      <c r="BL511" s="18" t="s">
        <v>301</v>
      </c>
      <c r="BM511" s="239" t="s">
        <v>1590</v>
      </c>
    </row>
    <row r="512" s="2" customFormat="1">
      <c r="A512" s="39"/>
      <c r="B512" s="40"/>
      <c r="C512" s="41"/>
      <c r="D512" s="241" t="s">
        <v>203</v>
      </c>
      <c r="E512" s="41"/>
      <c r="F512" s="242" t="s">
        <v>1589</v>
      </c>
      <c r="G512" s="41"/>
      <c r="H512" s="41"/>
      <c r="I512" s="243"/>
      <c r="J512" s="41"/>
      <c r="K512" s="41"/>
      <c r="L512" s="45"/>
      <c r="M512" s="244"/>
      <c r="N512" s="245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203</v>
      </c>
      <c r="AU512" s="18" t="s">
        <v>84</v>
      </c>
    </row>
    <row r="513" s="13" customFormat="1">
      <c r="A513" s="13"/>
      <c r="B513" s="248"/>
      <c r="C513" s="249"/>
      <c r="D513" s="241" t="s">
        <v>207</v>
      </c>
      <c r="E513" s="250" t="s">
        <v>1</v>
      </c>
      <c r="F513" s="251" t="s">
        <v>1491</v>
      </c>
      <c r="G513" s="249"/>
      <c r="H513" s="252">
        <v>33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8" t="s">
        <v>207</v>
      </c>
      <c r="AU513" s="258" t="s">
        <v>84</v>
      </c>
      <c r="AV513" s="13" t="s">
        <v>84</v>
      </c>
      <c r="AW513" s="13" t="s">
        <v>31</v>
      </c>
      <c r="AX513" s="13" t="s">
        <v>75</v>
      </c>
      <c r="AY513" s="258" t="s">
        <v>193</v>
      </c>
    </row>
    <row r="514" s="13" customFormat="1">
      <c r="A514" s="13"/>
      <c r="B514" s="248"/>
      <c r="C514" s="249"/>
      <c r="D514" s="241" t="s">
        <v>207</v>
      </c>
      <c r="E514" s="250" t="s">
        <v>1</v>
      </c>
      <c r="F514" s="251" t="s">
        <v>1565</v>
      </c>
      <c r="G514" s="249"/>
      <c r="H514" s="252">
        <v>6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8" t="s">
        <v>207</v>
      </c>
      <c r="AU514" s="258" t="s">
        <v>84</v>
      </c>
      <c r="AV514" s="13" t="s">
        <v>84</v>
      </c>
      <c r="AW514" s="13" t="s">
        <v>31</v>
      </c>
      <c r="AX514" s="13" t="s">
        <v>75</v>
      </c>
      <c r="AY514" s="258" t="s">
        <v>193</v>
      </c>
    </row>
    <row r="515" s="13" customFormat="1">
      <c r="A515" s="13"/>
      <c r="B515" s="248"/>
      <c r="C515" s="249"/>
      <c r="D515" s="241" t="s">
        <v>207</v>
      </c>
      <c r="E515" s="250" t="s">
        <v>1</v>
      </c>
      <c r="F515" s="251" t="s">
        <v>1492</v>
      </c>
      <c r="G515" s="249"/>
      <c r="H515" s="252">
        <v>2</v>
      </c>
      <c r="I515" s="253"/>
      <c r="J515" s="249"/>
      <c r="K515" s="249"/>
      <c r="L515" s="254"/>
      <c r="M515" s="255"/>
      <c r="N515" s="256"/>
      <c r="O515" s="256"/>
      <c r="P515" s="256"/>
      <c r="Q515" s="256"/>
      <c r="R515" s="256"/>
      <c r="S515" s="256"/>
      <c r="T515" s="25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8" t="s">
        <v>207</v>
      </c>
      <c r="AU515" s="258" t="s">
        <v>84</v>
      </c>
      <c r="AV515" s="13" t="s">
        <v>84</v>
      </c>
      <c r="AW515" s="13" t="s">
        <v>31</v>
      </c>
      <c r="AX515" s="13" t="s">
        <v>75</v>
      </c>
      <c r="AY515" s="258" t="s">
        <v>193</v>
      </c>
    </row>
    <row r="516" s="14" customFormat="1">
      <c r="A516" s="14"/>
      <c r="B516" s="259"/>
      <c r="C516" s="260"/>
      <c r="D516" s="241" t="s">
        <v>207</v>
      </c>
      <c r="E516" s="261" t="s">
        <v>1</v>
      </c>
      <c r="F516" s="262" t="s">
        <v>216</v>
      </c>
      <c r="G516" s="260"/>
      <c r="H516" s="263">
        <v>41</v>
      </c>
      <c r="I516" s="264"/>
      <c r="J516" s="260"/>
      <c r="K516" s="260"/>
      <c r="L516" s="265"/>
      <c r="M516" s="266"/>
      <c r="N516" s="267"/>
      <c r="O516" s="267"/>
      <c r="P516" s="267"/>
      <c r="Q516" s="267"/>
      <c r="R516" s="267"/>
      <c r="S516" s="267"/>
      <c r="T516" s="26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9" t="s">
        <v>207</v>
      </c>
      <c r="AU516" s="269" t="s">
        <v>84</v>
      </c>
      <c r="AV516" s="14" t="s">
        <v>201</v>
      </c>
      <c r="AW516" s="14" t="s">
        <v>31</v>
      </c>
      <c r="AX516" s="14" t="s">
        <v>82</v>
      </c>
      <c r="AY516" s="269" t="s">
        <v>193</v>
      </c>
    </row>
    <row r="517" s="2" customFormat="1" ht="22.2" customHeight="1">
      <c r="A517" s="39"/>
      <c r="B517" s="40"/>
      <c r="C517" s="228" t="s">
        <v>854</v>
      </c>
      <c r="D517" s="228" t="s">
        <v>196</v>
      </c>
      <c r="E517" s="229" t="s">
        <v>1591</v>
      </c>
      <c r="F517" s="230" t="s">
        <v>1592</v>
      </c>
      <c r="G517" s="231" t="s">
        <v>407</v>
      </c>
      <c r="H517" s="232">
        <v>0.40400000000000003</v>
      </c>
      <c r="I517" s="233"/>
      <c r="J517" s="234">
        <f>ROUND(I517*H517,2)</f>
        <v>0</v>
      </c>
      <c r="K517" s="230" t="s">
        <v>1</v>
      </c>
      <c r="L517" s="45"/>
      <c r="M517" s="235" t="s">
        <v>1</v>
      </c>
      <c r="N517" s="236" t="s">
        <v>40</v>
      </c>
      <c r="O517" s="92"/>
      <c r="P517" s="237">
        <f>O517*H517</f>
        <v>0</v>
      </c>
      <c r="Q517" s="237">
        <v>0</v>
      </c>
      <c r="R517" s="237">
        <f>Q517*H517</f>
        <v>0</v>
      </c>
      <c r="S517" s="237">
        <v>0</v>
      </c>
      <c r="T517" s="23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9" t="s">
        <v>301</v>
      </c>
      <c r="AT517" s="239" t="s">
        <v>196</v>
      </c>
      <c r="AU517" s="239" t="s">
        <v>84</v>
      </c>
      <c r="AY517" s="18" t="s">
        <v>193</v>
      </c>
      <c r="BE517" s="240">
        <f>IF(N517="základní",J517,0)</f>
        <v>0</v>
      </c>
      <c r="BF517" s="240">
        <f>IF(N517="snížená",J517,0)</f>
        <v>0</v>
      </c>
      <c r="BG517" s="240">
        <f>IF(N517="zákl. přenesená",J517,0)</f>
        <v>0</v>
      </c>
      <c r="BH517" s="240">
        <f>IF(N517="sníž. přenesená",J517,0)</f>
        <v>0</v>
      </c>
      <c r="BI517" s="240">
        <f>IF(N517="nulová",J517,0)</f>
        <v>0</v>
      </c>
      <c r="BJ517" s="18" t="s">
        <v>82</v>
      </c>
      <c r="BK517" s="240">
        <f>ROUND(I517*H517,2)</f>
        <v>0</v>
      </c>
      <c r="BL517" s="18" t="s">
        <v>301</v>
      </c>
      <c r="BM517" s="239" t="s">
        <v>1593</v>
      </c>
    </row>
    <row r="518" s="2" customFormat="1">
      <c r="A518" s="39"/>
      <c r="B518" s="40"/>
      <c r="C518" s="41"/>
      <c r="D518" s="241" t="s">
        <v>203</v>
      </c>
      <c r="E518" s="41"/>
      <c r="F518" s="242" t="s">
        <v>1592</v>
      </c>
      <c r="G518" s="41"/>
      <c r="H518" s="41"/>
      <c r="I518" s="243"/>
      <c r="J518" s="41"/>
      <c r="K518" s="41"/>
      <c r="L518" s="45"/>
      <c r="M518" s="244"/>
      <c r="N518" s="245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203</v>
      </c>
      <c r="AU518" s="18" t="s">
        <v>84</v>
      </c>
    </row>
    <row r="519" s="12" customFormat="1" ht="25.92" customHeight="1">
      <c r="A519" s="12"/>
      <c r="B519" s="212"/>
      <c r="C519" s="213"/>
      <c r="D519" s="214" t="s">
        <v>74</v>
      </c>
      <c r="E519" s="215" t="s">
        <v>1301</v>
      </c>
      <c r="F519" s="215" t="s">
        <v>1302</v>
      </c>
      <c r="G519" s="213"/>
      <c r="H519" s="213"/>
      <c r="I519" s="216"/>
      <c r="J519" s="217">
        <f>BK519</f>
        <v>0</v>
      </c>
      <c r="K519" s="213"/>
      <c r="L519" s="218"/>
      <c r="M519" s="219"/>
      <c r="N519" s="220"/>
      <c r="O519" s="220"/>
      <c r="P519" s="221">
        <f>SUM(P520:P527)</f>
        <v>0</v>
      </c>
      <c r="Q519" s="220"/>
      <c r="R519" s="221">
        <f>SUM(R520:R527)</f>
        <v>0</v>
      </c>
      <c r="S519" s="220"/>
      <c r="T519" s="222">
        <f>SUM(T520:T527)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23" t="s">
        <v>201</v>
      </c>
      <c r="AT519" s="224" t="s">
        <v>74</v>
      </c>
      <c r="AU519" s="224" t="s">
        <v>75</v>
      </c>
      <c r="AY519" s="223" t="s">
        <v>193</v>
      </c>
      <c r="BK519" s="225">
        <f>SUM(BK520:BK527)</f>
        <v>0</v>
      </c>
    </row>
    <row r="520" s="2" customFormat="1" ht="14.4" customHeight="1">
      <c r="A520" s="39"/>
      <c r="B520" s="40"/>
      <c r="C520" s="228" t="s">
        <v>859</v>
      </c>
      <c r="D520" s="228" t="s">
        <v>196</v>
      </c>
      <c r="E520" s="229" t="s">
        <v>1594</v>
      </c>
      <c r="F520" s="230" t="s">
        <v>1595</v>
      </c>
      <c r="G520" s="231" t="s">
        <v>1306</v>
      </c>
      <c r="H520" s="232">
        <v>100</v>
      </c>
      <c r="I520" s="233"/>
      <c r="J520" s="234">
        <f>ROUND(I520*H520,2)</f>
        <v>0</v>
      </c>
      <c r="K520" s="230" t="s">
        <v>1</v>
      </c>
      <c r="L520" s="45"/>
      <c r="M520" s="235" t="s">
        <v>1</v>
      </c>
      <c r="N520" s="236" t="s">
        <v>40</v>
      </c>
      <c r="O520" s="92"/>
      <c r="P520" s="237">
        <f>O520*H520</f>
        <v>0</v>
      </c>
      <c r="Q520" s="237">
        <v>0</v>
      </c>
      <c r="R520" s="237">
        <f>Q520*H520</f>
        <v>0</v>
      </c>
      <c r="S520" s="237">
        <v>0</v>
      </c>
      <c r="T520" s="238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9" t="s">
        <v>1596</v>
      </c>
      <c r="AT520" s="239" t="s">
        <v>196</v>
      </c>
      <c r="AU520" s="239" t="s">
        <v>82</v>
      </c>
      <c r="AY520" s="18" t="s">
        <v>193</v>
      </c>
      <c r="BE520" s="240">
        <f>IF(N520="základní",J520,0)</f>
        <v>0</v>
      </c>
      <c r="BF520" s="240">
        <f>IF(N520="snížená",J520,0)</f>
        <v>0</v>
      </c>
      <c r="BG520" s="240">
        <f>IF(N520="zákl. přenesená",J520,0)</f>
        <v>0</v>
      </c>
      <c r="BH520" s="240">
        <f>IF(N520="sníž. přenesená",J520,0)</f>
        <v>0</v>
      </c>
      <c r="BI520" s="240">
        <f>IF(N520="nulová",J520,0)</f>
        <v>0</v>
      </c>
      <c r="BJ520" s="18" t="s">
        <v>82</v>
      </c>
      <c r="BK520" s="240">
        <f>ROUND(I520*H520,2)</f>
        <v>0</v>
      </c>
      <c r="BL520" s="18" t="s">
        <v>1596</v>
      </c>
      <c r="BM520" s="239" t="s">
        <v>1597</v>
      </c>
    </row>
    <row r="521" s="2" customFormat="1">
      <c r="A521" s="39"/>
      <c r="B521" s="40"/>
      <c r="C521" s="41"/>
      <c r="D521" s="241" t="s">
        <v>203</v>
      </c>
      <c r="E521" s="41"/>
      <c r="F521" s="242" t="s">
        <v>1595</v>
      </c>
      <c r="G521" s="41"/>
      <c r="H521" s="41"/>
      <c r="I521" s="243"/>
      <c r="J521" s="41"/>
      <c r="K521" s="41"/>
      <c r="L521" s="45"/>
      <c r="M521" s="244"/>
      <c r="N521" s="245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203</v>
      </c>
      <c r="AU521" s="18" t="s">
        <v>82</v>
      </c>
    </row>
    <row r="522" s="13" customFormat="1">
      <c r="A522" s="13"/>
      <c r="B522" s="248"/>
      <c r="C522" s="249"/>
      <c r="D522" s="241" t="s">
        <v>207</v>
      </c>
      <c r="E522" s="250" t="s">
        <v>1</v>
      </c>
      <c r="F522" s="251" t="s">
        <v>1598</v>
      </c>
      <c r="G522" s="249"/>
      <c r="H522" s="252">
        <v>100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8" t="s">
        <v>207</v>
      </c>
      <c r="AU522" s="258" t="s">
        <v>82</v>
      </c>
      <c r="AV522" s="13" t="s">
        <v>84</v>
      </c>
      <c r="AW522" s="13" t="s">
        <v>31</v>
      </c>
      <c r="AX522" s="13" t="s">
        <v>75</v>
      </c>
      <c r="AY522" s="258" t="s">
        <v>193</v>
      </c>
    </row>
    <row r="523" s="14" customFormat="1">
      <c r="A523" s="14"/>
      <c r="B523" s="259"/>
      <c r="C523" s="260"/>
      <c r="D523" s="241" t="s">
        <v>207</v>
      </c>
      <c r="E523" s="261" t="s">
        <v>1</v>
      </c>
      <c r="F523" s="262" t="s">
        <v>216</v>
      </c>
      <c r="G523" s="260"/>
      <c r="H523" s="263">
        <v>100</v>
      </c>
      <c r="I523" s="264"/>
      <c r="J523" s="260"/>
      <c r="K523" s="260"/>
      <c r="L523" s="265"/>
      <c r="M523" s="266"/>
      <c r="N523" s="267"/>
      <c r="O523" s="267"/>
      <c r="P523" s="267"/>
      <c r="Q523" s="267"/>
      <c r="R523" s="267"/>
      <c r="S523" s="267"/>
      <c r="T523" s="26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9" t="s">
        <v>207</v>
      </c>
      <c r="AU523" s="269" t="s">
        <v>82</v>
      </c>
      <c r="AV523" s="14" t="s">
        <v>201</v>
      </c>
      <c r="AW523" s="14" t="s">
        <v>31</v>
      </c>
      <c r="AX523" s="14" t="s">
        <v>82</v>
      </c>
      <c r="AY523" s="269" t="s">
        <v>193</v>
      </c>
    </row>
    <row r="524" s="2" customFormat="1" ht="14.4" customHeight="1">
      <c r="A524" s="39"/>
      <c r="B524" s="40"/>
      <c r="C524" s="228" t="s">
        <v>865</v>
      </c>
      <c r="D524" s="228" t="s">
        <v>196</v>
      </c>
      <c r="E524" s="229" t="s">
        <v>1599</v>
      </c>
      <c r="F524" s="230" t="s">
        <v>1600</v>
      </c>
      <c r="G524" s="231" t="s">
        <v>1306</v>
      </c>
      <c r="H524" s="232">
        <v>100</v>
      </c>
      <c r="I524" s="233"/>
      <c r="J524" s="234">
        <f>ROUND(I524*H524,2)</f>
        <v>0</v>
      </c>
      <c r="K524" s="230" t="s">
        <v>1</v>
      </c>
      <c r="L524" s="45"/>
      <c r="M524" s="235" t="s">
        <v>1</v>
      </c>
      <c r="N524" s="236" t="s">
        <v>40</v>
      </c>
      <c r="O524" s="92"/>
      <c r="P524" s="237">
        <f>O524*H524</f>
        <v>0</v>
      </c>
      <c r="Q524" s="237">
        <v>0</v>
      </c>
      <c r="R524" s="237">
        <f>Q524*H524</f>
        <v>0</v>
      </c>
      <c r="S524" s="237">
        <v>0</v>
      </c>
      <c r="T524" s="23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9" t="s">
        <v>1596</v>
      </c>
      <c r="AT524" s="239" t="s">
        <v>196</v>
      </c>
      <c r="AU524" s="239" t="s">
        <v>82</v>
      </c>
      <c r="AY524" s="18" t="s">
        <v>193</v>
      </c>
      <c r="BE524" s="240">
        <f>IF(N524="základní",J524,0)</f>
        <v>0</v>
      </c>
      <c r="BF524" s="240">
        <f>IF(N524="snížená",J524,0)</f>
        <v>0</v>
      </c>
      <c r="BG524" s="240">
        <f>IF(N524="zákl. přenesená",J524,0)</f>
        <v>0</v>
      </c>
      <c r="BH524" s="240">
        <f>IF(N524="sníž. přenesená",J524,0)</f>
        <v>0</v>
      </c>
      <c r="BI524" s="240">
        <f>IF(N524="nulová",J524,0)</f>
        <v>0</v>
      </c>
      <c r="BJ524" s="18" t="s">
        <v>82</v>
      </c>
      <c r="BK524" s="240">
        <f>ROUND(I524*H524,2)</f>
        <v>0</v>
      </c>
      <c r="BL524" s="18" t="s">
        <v>1596</v>
      </c>
      <c r="BM524" s="239" t="s">
        <v>1601</v>
      </c>
    </row>
    <row r="525" s="2" customFormat="1">
      <c r="A525" s="39"/>
      <c r="B525" s="40"/>
      <c r="C525" s="41"/>
      <c r="D525" s="241" t="s">
        <v>203</v>
      </c>
      <c r="E525" s="41"/>
      <c r="F525" s="242" t="s">
        <v>1600</v>
      </c>
      <c r="G525" s="41"/>
      <c r="H525" s="41"/>
      <c r="I525" s="243"/>
      <c r="J525" s="41"/>
      <c r="K525" s="41"/>
      <c r="L525" s="45"/>
      <c r="M525" s="244"/>
      <c r="N525" s="245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203</v>
      </c>
      <c r="AU525" s="18" t="s">
        <v>82</v>
      </c>
    </row>
    <row r="526" s="13" customFormat="1">
      <c r="A526" s="13"/>
      <c r="B526" s="248"/>
      <c r="C526" s="249"/>
      <c r="D526" s="241" t="s">
        <v>207</v>
      </c>
      <c r="E526" s="250" t="s">
        <v>1</v>
      </c>
      <c r="F526" s="251" t="s">
        <v>1602</v>
      </c>
      <c r="G526" s="249"/>
      <c r="H526" s="252">
        <v>100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8" t="s">
        <v>207</v>
      </c>
      <c r="AU526" s="258" t="s">
        <v>82</v>
      </c>
      <c r="AV526" s="13" t="s">
        <v>84</v>
      </c>
      <c r="AW526" s="13" t="s">
        <v>31</v>
      </c>
      <c r="AX526" s="13" t="s">
        <v>75</v>
      </c>
      <c r="AY526" s="258" t="s">
        <v>193</v>
      </c>
    </row>
    <row r="527" s="14" customFormat="1">
      <c r="A527" s="14"/>
      <c r="B527" s="259"/>
      <c r="C527" s="260"/>
      <c r="D527" s="241" t="s">
        <v>207</v>
      </c>
      <c r="E527" s="261" t="s">
        <v>1</v>
      </c>
      <c r="F527" s="262" t="s">
        <v>216</v>
      </c>
      <c r="G527" s="260"/>
      <c r="H527" s="263">
        <v>100</v>
      </c>
      <c r="I527" s="264"/>
      <c r="J527" s="260"/>
      <c r="K527" s="260"/>
      <c r="L527" s="265"/>
      <c r="M527" s="306"/>
      <c r="N527" s="307"/>
      <c r="O527" s="307"/>
      <c r="P527" s="307"/>
      <c r="Q527" s="307"/>
      <c r="R527" s="307"/>
      <c r="S527" s="307"/>
      <c r="T527" s="30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9" t="s">
        <v>207</v>
      </c>
      <c r="AU527" s="269" t="s">
        <v>82</v>
      </c>
      <c r="AV527" s="14" t="s">
        <v>201</v>
      </c>
      <c r="AW527" s="14" t="s">
        <v>31</v>
      </c>
      <c r="AX527" s="14" t="s">
        <v>82</v>
      </c>
      <c r="AY527" s="269" t="s">
        <v>193</v>
      </c>
    </row>
    <row r="528" s="2" customFormat="1" ht="6.96" customHeight="1">
      <c r="A528" s="39"/>
      <c r="B528" s="67"/>
      <c r="C528" s="68"/>
      <c r="D528" s="68"/>
      <c r="E528" s="68"/>
      <c r="F528" s="68"/>
      <c r="G528" s="68"/>
      <c r="H528" s="68"/>
      <c r="I528" s="68"/>
      <c r="J528" s="68"/>
      <c r="K528" s="68"/>
      <c r="L528" s="45"/>
      <c r="M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</row>
  </sheetData>
  <sheetProtection sheet="1" autoFilter="0" formatColumns="0" formatRows="0" objects="1" scenarios="1" spinCount="100000" saltValue="130hfasNxgqPVnE7SaI6IIVZuulaCY3hFUVJAyrxfZw8m3IcYz8/GN8EipQTWfH5Rpbh0YZ4qOX7vaxSU4gewA==" hashValue="IGrhaXIQrZb7x64AELBJa6zeg+YH/HAaXT/LctxSBxllPexsE+Ru6mYZOSznflf0SuDrcH96e59uJ4WGqYIDjA==" algorithmName="SHA-512" password="CC35"/>
  <autoFilter ref="C125:K5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hyperlinks>
    <hyperlink ref="F401" r:id="rId1" display="https://podminky.urs.cz/item/CS_URS_2024_01/7252116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4.4" customHeight="1">
      <c r="B7" s="21"/>
      <c r="E7" s="153" t="str">
        <f>'Rekapitulace stavby'!K6</f>
        <v>Domov mládeže při gymnáziu a SOŠPg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4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54" t="s">
        <v>1603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1313</v>
      </c>
      <c r="G14" s="39"/>
      <c r="H14" s="39"/>
      <c r="I14" s="152" t="s">
        <v>22</v>
      </c>
      <c r="J14" s="155" t="str">
        <f>'Rekapitulace stavby'!AN8</f>
        <v>29. 10. 2024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35</v>
      </c>
      <c r="E32" s="39"/>
      <c r="F32" s="39"/>
      <c r="G32" s="39"/>
      <c r="H32" s="39"/>
      <c r="I32" s="39"/>
      <c r="J32" s="162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37</v>
      </c>
      <c r="G34" s="39"/>
      <c r="H34" s="39"/>
      <c r="I34" s="163" t="s">
        <v>36</v>
      </c>
      <c r="J34" s="163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39</v>
      </c>
      <c r="E35" s="152" t="s">
        <v>40</v>
      </c>
      <c r="F35" s="165">
        <f>ROUND((SUM(BE127:BE232)),  2)</f>
        <v>0</v>
      </c>
      <c r="G35" s="39"/>
      <c r="H35" s="39"/>
      <c r="I35" s="166">
        <v>0.20999999999999999</v>
      </c>
      <c r="J35" s="165">
        <f>ROUND(((SUM(BE127:BE232))*I35),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41</v>
      </c>
      <c r="F36" s="165">
        <f>ROUND((SUM(BF127:BF232)),  2)</f>
        <v>0</v>
      </c>
      <c r="G36" s="39"/>
      <c r="H36" s="39"/>
      <c r="I36" s="166">
        <v>0.12</v>
      </c>
      <c r="J36" s="165">
        <f>ROUND(((SUM(BF127:BF232))*I36),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42</v>
      </c>
      <c r="F37" s="165">
        <f>ROUND((SUM(BG127:BG232)),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43</v>
      </c>
      <c r="F38" s="165">
        <f>ROUND((SUM(BH127:BH232)),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ROUND((SUM(BI127:BI232)),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85" t="str">
        <f>E7</f>
        <v>Domov mládeže při gymnáziu a SOŠPg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4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77" t="str">
        <f>E11</f>
        <v>el_cu24 -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Nová Paka</v>
      </c>
      <c r="G91" s="41"/>
      <c r="H91" s="41"/>
      <c r="I91" s="33" t="s">
        <v>22</v>
      </c>
      <c r="J91" s="80" t="str">
        <f>IF(J14="","",J14)</f>
        <v>29. 10. 2024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6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151</v>
      </c>
      <c r="D96" s="187"/>
      <c r="E96" s="187"/>
      <c r="F96" s="187"/>
      <c r="G96" s="187"/>
      <c r="H96" s="187"/>
      <c r="I96" s="187"/>
      <c r="J96" s="188" t="s">
        <v>152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153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154</v>
      </c>
    </row>
    <row r="99" s="9" customFormat="1" ht="24.96" customHeight="1">
      <c r="A99" s="9"/>
      <c r="B99" s="190"/>
      <c r="C99" s="191"/>
      <c r="D99" s="192" t="s">
        <v>161</v>
      </c>
      <c r="E99" s="193"/>
      <c r="F99" s="193"/>
      <c r="G99" s="193"/>
      <c r="H99" s="193"/>
      <c r="I99" s="193"/>
      <c r="J99" s="194">
        <f>J128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1604</v>
      </c>
      <c r="E100" s="198"/>
      <c r="F100" s="198"/>
      <c r="G100" s="198"/>
      <c r="H100" s="198"/>
      <c r="I100" s="198"/>
      <c r="J100" s="199">
        <f>J129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1605</v>
      </c>
      <c r="E101" s="198"/>
      <c r="F101" s="198"/>
      <c r="G101" s="198"/>
      <c r="H101" s="198"/>
      <c r="I101" s="198"/>
      <c r="J101" s="199">
        <f>J133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1606</v>
      </c>
      <c r="E102" s="198"/>
      <c r="F102" s="198"/>
      <c r="G102" s="198"/>
      <c r="H102" s="198"/>
      <c r="I102" s="198"/>
      <c r="J102" s="199">
        <f>J170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1607</v>
      </c>
      <c r="E103" s="198"/>
      <c r="F103" s="198"/>
      <c r="G103" s="198"/>
      <c r="H103" s="198"/>
      <c r="I103" s="198"/>
      <c r="J103" s="199">
        <f>J183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1608</v>
      </c>
      <c r="E104" s="198"/>
      <c r="F104" s="198"/>
      <c r="G104" s="198"/>
      <c r="H104" s="198"/>
      <c r="I104" s="198"/>
      <c r="J104" s="199">
        <f>J210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1609</v>
      </c>
      <c r="E105" s="198"/>
      <c r="F105" s="198"/>
      <c r="G105" s="198"/>
      <c r="H105" s="198"/>
      <c r="I105" s="198"/>
      <c r="J105" s="199">
        <f>J226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178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4" customHeight="1">
      <c r="A115" s="39"/>
      <c r="B115" s="40"/>
      <c r="C115" s="41"/>
      <c r="D115" s="41"/>
      <c r="E115" s="185" t="str">
        <f>E7</f>
        <v>Domov mládeže při gymnáziu a SOŠPg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115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24" customHeight="1">
      <c r="A117" s="39"/>
      <c r="B117" s="40"/>
      <c r="C117" s="41"/>
      <c r="D117" s="41"/>
      <c r="E117" s="185" t="s">
        <v>118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6" customHeight="1">
      <c r="A119" s="39"/>
      <c r="B119" s="40"/>
      <c r="C119" s="41"/>
      <c r="D119" s="41"/>
      <c r="E119" s="77" t="str">
        <f>E11</f>
        <v>el_cu24 - Elektroinstalace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Nová Paka</v>
      </c>
      <c r="G121" s="41"/>
      <c r="H121" s="41"/>
      <c r="I121" s="33" t="s">
        <v>22</v>
      </c>
      <c r="J121" s="80" t="str">
        <f>IF(J14="","",J14)</f>
        <v>29. 10. 2024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6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6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32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1"/>
      <c r="B126" s="202"/>
      <c r="C126" s="203" t="s">
        <v>179</v>
      </c>
      <c r="D126" s="204" t="s">
        <v>60</v>
      </c>
      <c r="E126" s="204" t="s">
        <v>56</v>
      </c>
      <c r="F126" s="204" t="s">
        <v>57</v>
      </c>
      <c r="G126" s="204" t="s">
        <v>180</v>
      </c>
      <c r="H126" s="204" t="s">
        <v>181</v>
      </c>
      <c r="I126" s="204" t="s">
        <v>182</v>
      </c>
      <c r="J126" s="204" t="s">
        <v>152</v>
      </c>
      <c r="K126" s="205" t="s">
        <v>183</v>
      </c>
      <c r="L126" s="206"/>
      <c r="M126" s="101" t="s">
        <v>1</v>
      </c>
      <c r="N126" s="102" t="s">
        <v>39</v>
      </c>
      <c r="O126" s="102" t="s">
        <v>184</v>
      </c>
      <c r="P126" s="102" t="s">
        <v>185</v>
      </c>
      <c r="Q126" s="102" t="s">
        <v>186</v>
      </c>
      <c r="R126" s="102" t="s">
        <v>187</v>
      </c>
      <c r="S126" s="102" t="s">
        <v>188</v>
      </c>
      <c r="T126" s="103" t="s">
        <v>189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9"/>
      <c r="B127" s="40"/>
      <c r="C127" s="108" t="s">
        <v>190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</f>
        <v>0</v>
      </c>
      <c r="Q127" s="105"/>
      <c r="R127" s="209">
        <f>R128</f>
        <v>0.33776000000000006</v>
      </c>
      <c r="S127" s="105"/>
      <c r="T127" s="210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74</v>
      </c>
      <c r="AU127" s="18" t="s">
        <v>154</v>
      </c>
      <c r="BK127" s="211">
        <f>BK128</f>
        <v>0</v>
      </c>
    </row>
    <row r="128" s="12" customFormat="1" ht="25.92" customHeight="1">
      <c r="A128" s="12"/>
      <c r="B128" s="212"/>
      <c r="C128" s="213"/>
      <c r="D128" s="214" t="s">
        <v>74</v>
      </c>
      <c r="E128" s="215" t="s">
        <v>438</v>
      </c>
      <c r="F128" s="215" t="s">
        <v>439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P129+P133+P170+P183+P210+P226</f>
        <v>0</v>
      </c>
      <c r="Q128" s="220"/>
      <c r="R128" s="221">
        <f>R129+R133+R170+R183+R210+R226</f>
        <v>0.33776000000000006</v>
      </c>
      <c r="S128" s="220"/>
      <c r="T128" s="222">
        <f>T129+T133+T170+T183+T210+T226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84</v>
      </c>
      <c r="AT128" s="224" t="s">
        <v>74</v>
      </c>
      <c r="AU128" s="224" t="s">
        <v>75</v>
      </c>
      <c r="AY128" s="223" t="s">
        <v>193</v>
      </c>
      <c r="BK128" s="225">
        <f>BK129+BK133+BK170+BK183+BK210+BK226</f>
        <v>0</v>
      </c>
    </row>
    <row r="129" s="12" customFormat="1" ht="22.8" customHeight="1">
      <c r="A129" s="12"/>
      <c r="B129" s="212"/>
      <c r="C129" s="213"/>
      <c r="D129" s="214" t="s">
        <v>74</v>
      </c>
      <c r="E129" s="226" t="s">
        <v>1610</v>
      </c>
      <c r="F129" s="226" t="s">
        <v>1611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SUM(P130:P132)</f>
        <v>0</v>
      </c>
      <c r="Q129" s="220"/>
      <c r="R129" s="221">
        <f>SUM(R130:R132)</f>
        <v>0</v>
      </c>
      <c r="S129" s="220"/>
      <c r="T129" s="22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84</v>
      </c>
      <c r="AT129" s="224" t="s">
        <v>74</v>
      </c>
      <c r="AU129" s="224" t="s">
        <v>82</v>
      </c>
      <c r="AY129" s="223" t="s">
        <v>193</v>
      </c>
      <c r="BK129" s="225">
        <f>SUM(BK130:BK132)</f>
        <v>0</v>
      </c>
    </row>
    <row r="130" s="2" customFormat="1" ht="22.2" customHeight="1">
      <c r="A130" s="39"/>
      <c r="B130" s="40"/>
      <c r="C130" s="228" t="s">
        <v>82</v>
      </c>
      <c r="D130" s="228" t="s">
        <v>196</v>
      </c>
      <c r="E130" s="229" t="s">
        <v>1612</v>
      </c>
      <c r="F130" s="230" t="s">
        <v>1613</v>
      </c>
      <c r="G130" s="231" t="s">
        <v>268</v>
      </c>
      <c r="H130" s="232">
        <v>1</v>
      </c>
      <c r="I130" s="233"/>
      <c r="J130" s="234">
        <f>ROUND(I130*H130,2)</f>
        <v>0</v>
      </c>
      <c r="K130" s="230" t="s">
        <v>200</v>
      </c>
      <c r="L130" s="45"/>
      <c r="M130" s="235" t="s">
        <v>1</v>
      </c>
      <c r="N130" s="236" t="s">
        <v>40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301</v>
      </c>
      <c r="AT130" s="239" t="s">
        <v>196</v>
      </c>
      <c r="AU130" s="239" t="s">
        <v>84</v>
      </c>
      <c r="AY130" s="18" t="s">
        <v>193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82</v>
      </c>
      <c r="BK130" s="240">
        <f>ROUND(I130*H130,2)</f>
        <v>0</v>
      </c>
      <c r="BL130" s="18" t="s">
        <v>301</v>
      </c>
      <c r="BM130" s="239" t="s">
        <v>84</v>
      </c>
    </row>
    <row r="131" s="2" customFormat="1">
      <c r="A131" s="39"/>
      <c r="B131" s="40"/>
      <c r="C131" s="41"/>
      <c r="D131" s="241" t="s">
        <v>203</v>
      </c>
      <c r="E131" s="41"/>
      <c r="F131" s="242" t="s">
        <v>1613</v>
      </c>
      <c r="G131" s="41"/>
      <c r="H131" s="41"/>
      <c r="I131" s="243"/>
      <c r="J131" s="41"/>
      <c r="K131" s="41"/>
      <c r="L131" s="45"/>
      <c r="M131" s="244"/>
      <c r="N131" s="245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203</v>
      </c>
      <c r="AU131" s="18" t="s">
        <v>84</v>
      </c>
    </row>
    <row r="132" s="2" customFormat="1">
      <c r="A132" s="39"/>
      <c r="B132" s="40"/>
      <c r="C132" s="41"/>
      <c r="D132" s="246" t="s">
        <v>205</v>
      </c>
      <c r="E132" s="41"/>
      <c r="F132" s="247" t="s">
        <v>1614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205</v>
      </c>
      <c r="AU132" s="18" t="s">
        <v>84</v>
      </c>
    </row>
    <row r="133" s="12" customFormat="1" ht="22.8" customHeight="1">
      <c r="A133" s="12"/>
      <c r="B133" s="212"/>
      <c r="C133" s="213"/>
      <c r="D133" s="214" t="s">
        <v>74</v>
      </c>
      <c r="E133" s="226" t="s">
        <v>1615</v>
      </c>
      <c r="F133" s="226" t="s">
        <v>1616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SUM(P134:P169)</f>
        <v>0</v>
      </c>
      <c r="Q133" s="220"/>
      <c r="R133" s="221">
        <f>SUM(R134:R169)</f>
        <v>0.0063</v>
      </c>
      <c r="S133" s="220"/>
      <c r="T133" s="222">
        <f>SUM(T134:T169)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84</v>
      </c>
      <c r="AT133" s="224" t="s">
        <v>74</v>
      </c>
      <c r="AU133" s="224" t="s">
        <v>82</v>
      </c>
      <c r="AY133" s="223" t="s">
        <v>193</v>
      </c>
      <c r="BK133" s="225">
        <f>SUM(BK134:BK169)</f>
        <v>0</v>
      </c>
    </row>
    <row r="134" s="2" customFormat="1" ht="30" customHeight="1">
      <c r="A134" s="39"/>
      <c r="B134" s="40"/>
      <c r="C134" s="228" t="s">
        <v>84</v>
      </c>
      <c r="D134" s="228" t="s">
        <v>196</v>
      </c>
      <c r="E134" s="229" t="s">
        <v>1617</v>
      </c>
      <c r="F134" s="230" t="s">
        <v>1618</v>
      </c>
      <c r="G134" s="231" t="s">
        <v>260</v>
      </c>
      <c r="H134" s="232">
        <v>160</v>
      </c>
      <c r="I134" s="233"/>
      <c r="J134" s="234">
        <f>ROUND(I134*H134,2)</f>
        <v>0</v>
      </c>
      <c r="K134" s="230" t="s">
        <v>200</v>
      </c>
      <c r="L134" s="45"/>
      <c r="M134" s="235" t="s">
        <v>1</v>
      </c>
      <c r="N134" s="236" t="s">
        <v>40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301</v>
      </c>
      <c r="AT134" s="239" t="s">
        <v>196</v>
      </c>
      <c r="AU134" s="239" t="s">
        <v>84</v>
      </c>
      <c r="AY134" s="18" t="s">
        <v>193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82</v>
      </c>
      <c r="BK134" s="240">
        <f>ROUND(I134*H134,2)</f>
        <v>0</v>
      </c>
      <c r="BL134" s="18" t="s">
        <v>301</v>
      </c>
      <c r="BM134" s="239" t="s">
        <v>201</v>
      </c>
    </row>
    <row r="135" s="2" customFormat="1">
      <c r="A135" s="39"/>
      <c r="B135" s="40"/>
      <c r="C135" s="41"/>
      <c r="D135" s="241" t="s">
        <v>203</v>
      </c>
      <c r="E135" s="41"/>
      <c r="F135" s="242" t="s">
        <v>1618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203</v>
      </c>
      <c r="AU135" s="18" t="s">
        <v>84</v>
      </c>
    </row>
    <row r="136" s="2" customFormat="1">
      <c r="A136" s="39"/>
      <c r="B136" s="40"/>
      <c r="C136" s="41"/>
      <c r="D136" s="246" t="s">
        <v>205</v>
      </c>
      <c r="E136" s="41"/>
      <c r="F136" s="247" t="s">
        <v>1619</v>
      </c>
      <c r="G136" s="41"/>
      <c r="H136" s="41"/>
      <c r="I136" s="243"/>
      <c r="J136" s="41"/>
      <c r="K136" s="41"/>
      <c r="L136" s="45"/>
      <c r="M136" s="244"/>
      <c r="N136" s="245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205</v>
      </c>
      <c r="AU136" s="18" t="s">
        <v>84</v>
      </c>
    </row>
    <row r="137" s="2" customFormat="1" ht="22.2" customHeight="1">
      <c r="A137" s="39"/>
      <c r="B137" s="40"/>
      <c r="C137" s="228" t="s">
        <v>194</v>
      </c>
      <c r="D137" s="228" t="s">
        <v>196</v>
      </c>
      <c r="E137" s="229" t="s">
        <v>1620</v>
      </c>
      <c r="F137" s="230" t="s">
        <v>1621</v>
      </c>
      <c r="G137" s="231" t="s">
        <v>260</v>
      </c>
      <c r="H137" s="232">
        <v>50</v>
      </c>
      <c r="I137" s="233"/>
      <c r="J137" s="234">
        <f>ROUND(I137*H137,2)</f>
        <v>0</v>
      </c>
      <c r="K137" s="230" t="s">
        <v>200</v>
      </c>
      <c r="L137" s="45"/>
      <c r="M137" s="235" t="s">
        <v>1</v>
      </c>
      <c r="N137" s="236" t="s">
        <v>40</v>
      </c>
      <c r="O137" s="92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9" t="s">
        <v>301</v>
      </c>
      <c r="AT137" s="239" t="s">
        <v>196</v>
      </c>
      <c r="AU137" s="239" t="s">
        <v>84</v>
      </c>
      <c r="AY137" s="18" t="s">
        <v>193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8" t="s">
        <v>82</v>
      </c>
      <c r="BK137" s="240">
        <f>ROUND(I137*H137,2)</f>
        <v>0</v>
      </c>
      <c r="BL137" s="18" t="s">
        <v>301</v>
      </c>
      <c r="BM137" s="239" t="s">
        <v>223</v>
      </c>
    </row>
    <row r="138" s="2" customFormat="1">
      <c r="A138" s="39"/>
      <c r="B138" s="40"/>
      <c r="C138" s="41"/>
      <c r="D138" s="241" t="s">
        <v>203</v>
      </c>
      <c r="E138" s="41"/>
      <c r="F138" s="242" t="s">
        <v>1621</v>
      </c>
      <c r="G138" s="41"/>
      <c r="H138" s="41"/>
      <c r="I138" s="243"/>
      <c r="J138" s="41"/>
      <c r="K138" s="41"/>
      <c r="L138" s="45"/>
      <c r="M138" s="244"/>
      <c r="N138" s="245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203</v>
      </c>
      <c r="AU138" s="18" t="s">
        <v>84</v>
      </c>
    </row>
    <row r="139" s="2" customFormat="1">
      <c r="A139" s="39"/>
      <c r="B139" s="40"/>
      <c r="C139" s="41"/>
      <c r="D139" s="246" t="s">
        <v>205</v>
      </c>
      <c r="E139" s="41"/>
      <c r="F139" s="247" t="s">
        <v>1622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205</v>
      </c>
      <c r="AU139" s="18" t="s">
        <v>84</v>
      </c>
    </row>
    <row r="140" s="2" customFormat="1" ht="22.2" customHeight="1">
      <c r="A140" s="39"/>
      <c r="B140" s="40"/>
      <c r="C140" s="228" t="s">
        <v>201</v>
      </c>
      <c r="D140" s="228" t="s">
        <v>196</v>
      </c>
      <c r="E140" s="229" t="s">
        <v>1623</v>
      </c>
      <c r="F140" s="230" t="s">
        <v>1624</v>
      </c>
      <c r="G140" s="231" t="s">
        <v>260</v>
      </c>
      <c r="H140" s="232">
        <v>1600</v>
      </c>
      <c r="I140" s="233"/>
      <c r="J140" s="234">
        <f>ROUND(I140*H140,2)</f>
        <v>0</v>
      </c>
      <c r="K140" s="230" t="s">
        <v>200</v>
      </c>
      <c r="L140" s="45"/>
      <c r="M140" s="235" t="s">
        <v>1</v>
      </c>
      <c r="N140" s="236" t="s">
        <v>40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301</v>
      </c>
      <c r="AT140" s="239" t="s">
        <v>196</v>
      </c>
      <c r="AU140" s="239" t="s">
        <v>84</v>
      </c>
      <c r="AY140" s="18" t="s">
        <v>193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82</v>
      </c>
      <c r="BK140" s="240">
        <f>ROUND(I140*H140,2)</f>
        <v>0</v>
      </c>
      <c r="BL140" s="18" t="s">
        <v>301</v>
      </c>
      <c r="BM140" s="239" t="s">
        <v>251</v>
      </c>
    </row>
    <row r="141" s="2" customFormat="1">
      <c r="A141" s="39"/>
      <c r="B141" s="40"/>
      <c r="C141" s="41"/>
      <c r="D141" s="241" t="s">
        <v>203</v>
      </c>
      <c r="E141" s="41"/>
      <c r="F141" s="242" t="s">
        <v>1624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203</v>
      </c>
      <c r="AU141" s="18" t="s">
        <v>84</v>
      </c>
    </row>
    <row r="142" s="2" customFormat="1">
      <c r="A142" s="39"/>
      <c r="B142" s="40"/>
      <c r="C142" s="41"/>
      <c r="D142" s="246" t="s">
        <v>205</v>
      </c>
      <c r="E142" s="41"/>
      <c r="F142" s="247" t="s">
        <v>1625</v>
      </c>
      <c r="G142" s="41"/>
      <c r="H142" s="41"/>
      <c r="I142" s="243"/>
      <c r="J142" s="41"/>
      <c r="K142" s="41"/>
      <c r="L142" s="45"/>
      <c r="M142" s="244"/>
      <c r="N142" s="245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205</v>
      </c>
      <c r="AU142" s="18" t="s">
        <v>84</v>
      </c>
    </row>
    <row r="143" s="2" customFormat="1" ht="22.2" customHeight="1">
      <c r="A143" s="39"/>
      <c r="B143" s="40"/>
      <c r="C143" s="228" t="s">
        <v>231</v>
      </c>
      <c r="D143" s="228" t="s">
        <v>196</v>
      </c>
      <c r="E143" s="229" t="s">
        <v>1626</v>
      </c>
      <c r="F143" s="230" t="s">
        <v>1627</v>
      </c>
      <c r="G143" s="231" t="s">
        <v>260</v>
      </c>
      <c r="H143" s="232">
        <v>180</v>
      </c>
      <c r="I143" s="233"/>
      <c r="J143" s="234">
        <f>ROUND(I143*H143,2)</f>
        <v>0</v>
      </c>
      <c r="K143" s="230" t="s">
        <v>200</v>
      </c>
      <c r="L143" s="45"/>
      <c r="M143" s="235" t="s">
        <v>1</v>
      </c>
      <c r="N143" s="236" t="s">
        <v>40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301</v>
      </c>
      <c r="AT143" s="239" t="s">
        <v>196</v>
      </c>
      <c r="AU143" s="239" t="s">
        <v>84</v>
      </c>
      <c r="AY143" s="18" t="s">
        <v>193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301</v>
      </c>
      <c r="BM143" s="239" t="s">
        <v>265</v>
      </c>
    </row>
    <row r="144" s="2" customFormat="1">
      <c r="A144" s="39"/>
      <c r="B144" s="40"/>
      <c r="C144" s="41"/>
      <c r="D144" s="241" t="s">
        <v>203</v>
      </c>
      <c r="E144" s="41"/>
      <c r="F144" s="242" t="s">
        <v>1627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203</v>
      </c>
      <c r="AU144" s="18" t="s">
        <v>84</v>
      </c>
    </row>
    <row r="145" s="2" customFormat="1">
      <c r="A145" s="39"/>
      <c r="B145" s="40"/>
      <c r="C145" s="41"/>
      <c r="D145" s="246" t="s">
        <v>205</v>
      </c>
      <c r="E145" s="41"/>
      <c r="F145" s="247" t="s">
        <v>1628</v>
      </c>
      <c r="G145" s="41"/>
      <c r="H145" s="41"/>
      <c r="I145" s="243"/>
      <c r="J145" s="41"/>
      <c r="K145" s="41"/>
      <c r="L145" s="45"/>
      <c r="M145" s="244"/>
      <c r="N145" s="24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205</v>
      </c>
      <c r="AU145" s="18" t="s">
        <v>84</v>
      </c>
    </row>
    <row r="146" s="2" customFormat="1" ht="22.2" customHeight="1">
      <c r="A146" s="39"/>
      <c r="B146" s="40"/>
      <c r="C146" s="228" t="s">
        <v>223</v>
      </c>
      <c r="D146" s="228" t="s">
        <v>196</v>
      </c>
      <c r="E146" s="229" t="s">
        <v>1629</v>
      </c>
      <c r="F146" s="230" t="s">
        <v>1630</v>
      </c>
      <c r="G146" s="231" t="s">
        <v>260</v>
      </c>
      <c r="H146" s="232">
        <v>40</v>
      </c>
      <c r="I146" s="233"/>
      <c r="J146" s="234">
        <f>ROUND(I146*H146,2)</f>
        <v>0</v>
      </c>
      <c r="K146" s="230" t="s">
        <v>200</v>
      </c>
      <c r="L146" s="45"/>
      <c r="M146" s="235" t="s">
        <v>1</v>
      </c>
      <c r="N146" s="236" t="s">
        <v>40</v>
      </c>
      <c r="O146" s="92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9" t="s">
        <v>301</v>
      </c>
      <c r="AT146" s="239" t="s">
        <v>196</v>
      </c>
      <c r="AU146" s="239" t="s">
        <v>84</v>
      </c>
      <c r="AY146" s="18" t="s">
        <v>193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8" t="s">
        <v>82</v>
      </c>
      <c r="BK146" s="240">
        <f>ROUND(I146*H146,2)</f>
        <v>0</v>
      </c>
      <c r="BL146" s="18" t="s">
        <v>301</v>
      </c>
      <c r="BM146" s="239" t="s">
        <v>8</v>
      </c>
    </row>
    <row r="147" s="2" customFormat="1">
      <c r="A147" s="39"/>
      <c r="B147" s="40"/>
      <c r="C147" s="41"/>
      <c r="D147" s="241" t="s">
        <v>203</v>
      </c>
      <c r="E147" s="41"/>
      <c r="F147" s="242" t="s">
        <v>1630</v>
      </c>
      <c r="G147" s="41"/>
      <c r="H147" s="41"/>
      <c r="I147" s="243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203</v>
      </c>
      <c r="AU147" s="18" t="s">
        <v>84</v>
      </c>
    </row>
    <row r="148" s="2" customFormat="1">
      <c r="A148" s="39"/>
      <c r="B148" s="40"/>
      <c r="C148" s="41"/>
      <c r="D148" s="246" t="s">
        <v>205</v>
      </c>
      <c r="E148" s="41"/>
      <c r="F148" s="247" t="s">
        <v>1631</v>
      </c>
      <c r="G148" s="41"/>
      <c r="H148" s="41"/>
      <c r="I148" s="243"/>
      <c r="J148" s="41"/>
      <c r="K148" s="41"/>
      <c r="L148" s="45"/>
      <c r="M148" s="244"/>
      <c r="N148" s="24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205</v>
      </c>
      <c r="AU148" s="18" t="s">
        <v>84</v>
      </c>
    </row>
    <row r="149" s="2" customFormat="1" ht="22.2" customHeight="1">
      <c r="A149" s="39"/>
      <c r="B149" s="40"/>
      <c r="C149" s="228" t="s">
        <v>245</v>
      </c>
      <c r="D149" s="228" t="s">
        <v>196</v>
      </c>
      <c r="E149" s="229" t="s">
        <v>1632</v>
      </c>
      <c r="F149" s="230" t="s">
        <v>1633</v>
      </c>
      <c r="G149" s="231" t="s">
        <v>268</v>
      </c>
      <c r="H149" s="232">
        <v>130</v>
      </c>
      <c r="I149" s="233"/>
      <c r="J149" s="234">
        <f>ROUND(I149*H149,2)</f>
        <v>0</v>
      </c>
      <c r="K149" s="230" t="s">
        <v>200</v>
      </c>
      <c r="L149" s="45"/>
      <c r="M149" s="235" t="s">
        <v>1</v>
      </c>
      <c r="N149" s="236" t="s">
        <v>40</v>
      </c>
      <c r="O149" s="92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9" t="s">
        <v>301</v>
      </c>
      <c r="AT149" s="239" t="s">
        <v>196</v>
      </c>
      <c r="AU149" s="239" t="s">
        <v>84</v>
      </c>
      <c r="AY149" s="18" t="s">
        <v>193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8" t="s">
        <v>82</v>
      </c>
      <c r="BK149" s="240">
        <f>ROUND(I149*H149,2)</f>
        <v>0</v>
      </c>
      <c r="BL149" s="18" t="s">
        <v>301</v>
      </c>
      <c r="BM149" s="239" t="s">
        <v>288</v>
      </c>
    </row>
    <row r="150" s="2" customFormat="1">
      <c r="A150" s="39"/>
      <c r="B150" s="40"/>
      <c r="C150" s="41"/>
      <c r="D150" s="241" t="s">
        <v>203</v>
      </c>
      <c r="E150" s="41"/>
      <c r="F150" s="242" t="s">
        <v>1633</v>
      </c>
      <c r="G150" s="41"/>
      <c r="H150" s="41"/>
      <c r="I150" s="243"/>
      <c r="J150" s="41"/>
      <c r="K150" s="41"/>
      <c r="L150" s="45"/>
      <c r="M150" s="244"/>
      <c r="N150" s="24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203</v>
      </c>
      <c r="AU150" s="18" t="s">
        <v>84</v>
      </c>
    </row>
    <row r="151" s="2" customFormat="1">
      <c r="A151" s="39"/>
      <c r="B151" s="40"/>
      <c r="C151" s="41"/>
      <c r="D151" s="246" t="s">
        <v>205</v>
      </c>
      <c r="E151" s="41"/>
      <c r="F151" s="247" t="s">
        <v>1634</v>
      </c>
      <c r="G151" s="41"/>
      <c r="H151" s="41"/>
      <c r="I151" s="243"/>
      <c r="J151" s="41"/>
      <c r="K151" s="41"/>
      <c r="L151" s="45"/>
      <c r="M151" s="244"/>
      <c r="N151" s="245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205</v>
      </c>
      <c r="AU151" s="18" t="s">
        <v>84</v>
      </c>
    </row>
    <row r="152" s="2" customFormat="1" ht="22.2" customHeight="1">
      <c r="A152" s="39"/>
      <c r="B152" s="40"/>
      <c r="C152" s="228" t="s">
        <v>251</v>
      </c>
      <c r="D152" s="228" t="s">
        <v>196</v>
      </c>
      <c r="E152" s="229" t="s">
        <v>1635</v>
      </c>
      <c r="F152" s="230" t="s">
        <v>1636</v>
      </c>
      <c r="G152" s="231" t="s">
        <v>268</v>
      </c>
      <c r="H152" s="232">
        <v>60</v>
      </c>
      <c r="I152" s="233"/>
      <c r="J152" s="234">
        <f>ROUND(I152*H152,2)</f>
        <v>0</v>
      </c>
      <c r="K152" s="230" t="s">
        <v>200</v>
      </c>
      <c r="L152" s="45"/>
      <c r="M152" s="235" t="s">
        <v>1</v>
      </c>
      <c r="N152" s="236" t="s">
        <v>40</v>
      </c>
      <c r="O152" s="92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9" t="s">
        <v>301</v>
      </c>
      <c r="AT152" s="239" t="s">
        <v>196</v>
      </c>
      <c r="AU152" s="239" t="s">
        <v>84</v>
      </c>
      <c r="AY152" s="18" t="s">
        <v>193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8" t="s">
        <v>82</v>
      </c>
      <c r="BK152" s="240">
        <f>ROUND(I152*H152,2)</f>
        <v>0</v>
      </c>
      <c r="BL152" s="18" t="s">
        <v>301</v>
      </c>
      <c r="BM152" s="239" t="s">
        <v>301</v>
      </c>
    </row>
    <row r="153" s="2" customFormat="1">
      <c r="A153" s="39"/>
      <c r="B153" s="40"/>
      <c r="C153" s="41"/>
      <c r="D153" s="241" t="s">
        <v>203</v>
      </c>
      <c r="E153" s="41"/>
      <c r="F153" s="242" t="s">
        <v>1636</v>
      </c>
      <c r="G153" s="41"/>
      <c r="H153" s="41"/>
      <c r="I153" s="243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203</v>
      </c>
      <c r="AU153" s="18" t="s">
        <v>84</v>
      </c>
    </row>
    <row r="154" s="2" customFormat="1">
      <c r="A154" s="39"/>
      <c r="B154" s="40"/>
      <c r="C154" s="41"/>
      <c r="D154" s="246" t="s">
        <v>205</v>
      </c>
      <c r="E154" s="41"/>
      <c r="F154" s="247" t="s">
        <v>1637</v>
      </c>
      <c r="G154" s="41"/>
      <c r="H154" s="41"/>
      <c r="I154" s="243"/>
      <c r="J154" s="41"/>
      <c r="K154" s="41"/>
      <c r="L154" s="45"/>
      <c r="M154" s="244"/>
      <c r="N154" s="245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205</v>
      </c>
      <c r="AU154" s="18" t="s">
        <v>84</v>
      </c>
    </row>
    <row r="155" s="2" customFormat="1" ht="22.2" customHeight="1">
      <c r="A155" s="39"/>
      <c r="B155" s="40"/>
      <c r="C155" s="228" t="s">
        <v>257</v>
      </c>
      <c r="D155" s="228" t="s">
        <v>196</v>
      </c>
      <c r="E155" s="229" t="s">
        <v>1638</v>
      </c>
      <c r="F155" s="230" t="s">
        <v>1639</v>
      </c>
      <c r="G155" s="231" t="s">
        <v>268</v>
      </c>
      <c r="H155" s="232">
        <v>6</v>
      </c>
      <c r="I155" s="233"/>
      <c r="J155" s="234">
        <f>ROUND(I155*H155,2)</f>
        <v>0</v>
      </c>
      <c r="K155" s="230" t="s">
        <v>200</v>
      </c>
      <c r="L155" s="45"/>
      <c r="M155" s="235" t="s">
        <v>1</v>
      </c>
      <c r="N155" s="236" t="s">
        <v>40</v>
      </c>
      <c r="O155" s="92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9" t="s">
        <v>301</v>
      </c>
      <c r="AT155" s="239" t="s">
        <v>196</v>
      </c>
      <c r="AU155" s="239" t="s">
        <v>84</v>
      </c>
      <c r="AY155" s="18" t="s">
        <v>193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8" t="s">
        <v>82</v>
      </c>
      <c r="BK155" s="240">
        <f>ROUND(I155*H155,2)</f>
        <v>0</v>
      </c>
      <c r="BL155" s="18" t="s">
        <v>301</v>
      </c>
      <c r="BM155" s="239" t="s">
        <v>332</v>
      </c>
    </row>
    <row r="156" s="2" customFormat="1">
      <c r="A156" s="39"/>
      <c r="B156" s="40"/>
      <c r="C156" s="41"/>
      <c r="D156" s="241" t="s">
        <v>203</v>
      </c>
      <c r="E156" s="41"/>
      <c r="F156" s="242" t="s">
        <v>1639</v>
      </c>
      <c r="G156" s="41"/>
      <c r="H156" s="41"/>
      <c r="I156" s="243"/>
      <c r="J156" s="41"/>
      <c r="K156" s="41"/>
      <c r="L156" s="45"/>
      <c r="M156" s="244"/>
      <c r="N156" s="245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203</v>
      </c>
      <c r="AU156" s="18" t="s">
        <v>84</v>
      </c>
    </row>
    <row r="157" s="2" customFormat="1">
      <c r="A157" s="39"/>
      <c r="B157" s="40"/>
      <c r="C157" s="41"/>
      <c r="D157" s="246" t="s">
        <v>205</v>
      </c>
      <c r="E157" s="41"/>
      <c r="F157" s="247" t="s">
        <v>1640</v>
      </c>
      <c r="G157" s="41"/>
      <c r="H157" s="41"/>
      <c r="I157" s="243"/>
      <c r="J157" s="41"/>
      <c r="K157" s="41"/>
      <c r="L157" s="45"/>
      <c r="M157" s="244"/>
      <c r="N157" s="245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205</v>
      </c>
      <c r="AU157" s="18" t="s">
        <v>84</v>
      </c>
    </row>
    <row r="158" s="2" customFormat="1" ht="14.4" customHeight="1">
      <c r="A158" s="39"/>
      <c r="B158" s="40"/>
      <c r="C158" s="270" t="s">
        <v>265</v>
      </c>
      <c r="D158" s="270" t="s">
        <v>274</v>
      </c>
      <c r="E158" s="271" t="s">
        <v>1641</v>
      </c>
      <c r="F158" s="272" t="s">
        <v>1642</v>
      </c>
      <c r="G158" s="273" t="s">
        <v>268</v>
      </c>
      <c r="H158" s="274">
        <v>1</v>
      </c>
      <c r="I158" s="275"/>
      <c r="J158" s="276">
        <f>ROUND(I158*H158,2)</f>
        <v>0</v>
      </c>
      <c r="K158" s="272" t="s">
        <v>1</v>
      </c>
      <c r="L158" s="277"/>
      <c r="M158" s="278" t="s">
        <v>1</v>
      </c>
      <c r="N158" s="279" t="s">
        <v>40</v>
      </c>
      <c r="O158" s="92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9" t="s">
        <v>448</v>
      </c>
      <c r="AT158" s="239" t="s">
        <v>274</v>
      </c>
      <c r="AU158" s="239" t="s">
        <v>84</v>
      </c>
      <c r="AY158" s="18" t="s">
        <v>193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8" t="s">
        <v>82</v>
      </c>
      <c r="BK158" s="240">
        <f>ROUND(I158*H158,2)</f>
        <v>0</v>
      </c>
      <c r="BL158" s="18" t="s">
        <v>301</v>
      </c>
      <c r="BM158" s="239" t="s">
        <v>346</v>
      </c>
    </row>
    <row r="159" s="2" customFormat="1">
      <c r="A159" s="39"/>
      <c r="B159" s="40"/>
      <c r="C159" s="41"/>
      <c r="D159" s="241" t="s">
        <v>203</v>
      </c>
      <c r="E159" s="41"/>
      <c r="F159" s="242" t="s">
        <v>1642</v>
      </c>
      <c r="G159" s="41"/>
      <c r="H159" s="41"/>
      <c r="I159" s="243"/>
      <c r="J159" s="41"/>
      <c r="K159" s="41"/>
      <c r="L159" s="45"/>
      <c r="M159" s="244"/>
      <c r="N159" s="245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203</v>
      </c>
      <c r="AU159" s="18" t="s">
        <v>84</v>
      </c>
    </row>
    <row r="160" s="2" customFormat="1" ht="14.4" customHeight="1">
      <c r="A160" s="39"/>
      <c r="B160" s="40"/>
      <c r="C160" s="270" t="s">
        <v>273</v>
      </c>
      <c r="D160" s="270" t="s">
        <v>274</v>
      </c>
      <c r="E160" s="271" t="s">
        <v>1643</v>
      </c>
      <c r="F160" s="272" t="s">
        <v>1644</v>
      </c>
      <c r="G160" s="273" t="s">
        <v>268</v>
      </c>
      <c r="H160" s="274">
        <v>6</v>
      </c>
      <c r="I160" s="275"/>
      <c r="J160" s="276">
        <f>ROUND(I160*H160,2)</f>
        <v>0</v>
      </c>
      <c r="K160" s="272" t="s">
        <v>1</v>
      </c>
      <c r="L160" s="277"/>
      <c r="M160" s="278" t="s">
        <v>1</v>
      </c>
      <c r="N160" s="279" t="s">
        <v>40</v>
      </c>
      <c r="O160" s="92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9" t="s">
        <v>448</v>
      </c>
      <c r="AT160" s="239" t="s">
        <v>274</v>
      </c>
      <c r="AU160" s="239" t="s">
        <v>84</v>
      </c>
      <c r="AY160" s="18" t="s">
        <v>193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8" t="s">
        <v>82</v>
      </c>
      <c r="BK160" s="240">
        <f>ROUND(I160*H160,2)</f>
        <v>0</v>
      </c>
      <c r="BL160" s="18" t="s">
        <v>301</v>
      </c>
      <c r="BM160" s="239" t="s">
        <v>360</v>
      </c>
    </row>
    <row r="161" s="2" customFormat="1">
      <c r="A161" s="39"/>
      <c r="B161" s="40"/>
      <c r="C161" s="41"/>
      <c r="D161" s="241" t="s">
        <v>203</v>
      </c>
      <c r="E161" s="41"/>
      <c r="F161" s="242" t="s">
        <v>1644</v>
      </c>
      <c r="G161" s="41"/>
      <c r="H161" s="41"/>
      <c r="I161" s="243"/>
      <c r="J161" s="41"/>
      <c r="K161" s="41"/>
      <c r="L161" s="45"/>
      <c r="M161" s="244"/>
      <c r="N161" s="245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203</v>
      </c>
      <c r="AU161" s="18" t="s">
        <v>84</v>
      </c>
    </row>
    <row r="162" s="2" customFormat="1" ht="14.4" customHeight="1">
      <c r="A162" s="39"/>
      <c r="B162" s="40"/>
      <c r="C162" s="270" t="s">
        <v>8</v>
      </c>
      <c r="D162" s="270" t="s">
        <v>274</v>
      </c>
      <c r="E162" s="271" t="s">
        <v>1645</v>
      </c>
      <c r="F162" s="272" t="s">
        <v>1646</v>
      </c>
      <c r="G162" s="273" t="s">
        <v>268</v>
      </c>
      <c r="H162" s="274">
        <v>6</v>
      </c>
      <c r="I162" s="275"/>
      <c r="J162" s="276">
        <f>ROUND(I162*H162,2)</f>
        <v>0</v>
      </c>
      <c r="K162" s="272" t="s">
        <v>200</v>
      </c>
      <c r="L162" s="277"/>
      <c r="M162" s="278" t="s">
        <v>1</v>
      </c>
      <c r="N162" s="279" t="s">
        <v>40</v>
      </c>
      <c r="O162" s="92"/>
      <c r="P162" s="237">
        <f>O162*H162</f>
        <v>0</v>
      </c>
      <c r="Q162" s="237">
        <v>0.0010499999999999999</v>
      </c>
      <c r="R162" s="237">
        <f>Q162*H162</f>
        <v>0.0063</v>
      </c>
      <c r="S162" s="237">
        <v>0</v>
      </c>
      <c r="T162" s="23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9" t="s">
        <v>448</v>
      </c>
      <c r="AT162" s="239" t="s">
        <v>274</v>
      </c>
      <c r="AU162" s="239" t="s">
        <v>84</v>
      </c>
      <c r="AY162" s="18" t="s">
        <v>193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8" t="s">
        <v>82</v>
      </c>
      <c r="BK162" s="240">
        <f>ROUND(I162*H162,2)</f>
        <v>0</v>
      </c>
      <c r="BL162" s="18" t="s">
        <v>301</v>
      </c>
      <c r="BM162" s="239" t="s">
        <v>384</v>
      </c>
    </row>
    <row r="163" s="2" customFormat="1">
      <c r="A163" s="39"/>
      <c r="B163" s="40"/>
      <c r="C163" s="41"/>
      <c r="D163" s="241" t="s">
        <v>203</v>
      </c>
      <c r="E163" s="41"/>
      <c r="F163" s="242" t="s">
        <v>1646</v>
      </c>
      <c r="G163" s="41"/>
      <c r="H163" s="41"/>
      <c r="I163" s="243"/>
      <c r="J163" s="41"/>
      <c r="K163" s="41"/>
      <c r="L163" s="45"/>
      <c r="M163" s="244"/>
      <c r="N163" s="245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203</v>
      </c>
      <c r="AU163" s="18" t="s">
        <v>84</v>
      </c>
    </row>
    <row r="164" s="2" customFormat="1" ht="14.4" customHeight="1">
      <c r="A164" s="39"/>
      <c r="B164" s="40"/>
      <c r="C164" s="270" t="s">
        <v>282</v>
      </c>
      <c r="D164" s="270" t="s">
        <v>274</v>
      </c>
      <c r="E164" s="271" t="s">
        <v>1647</v>
      </c>
      <c r="F164" s="272" t="s">
        <v>1648</v>
      </c>
      <c r="G164" s="273" t="s">
        <v>268</v>
      </c>
      <c r="H164" s="274">
        <v>5</v>
      </c>
      <c r="I164" s="275"/>
      <c r="J164" s="276">
        <f>ROUND(I164*H164,2)</f>
        <v>0</v>
      </c>
      <c r="K164" s="272" t="s">
        <v>1</v>
      </c>
      <c r="L164" s="277"/>
      <c r="M164" s="278" t="s">
        <v>1</v>
      </c>
      <c r="N164" s="279" t="s">
        <v>40</v>
      </c>
      <c r="O164" s="92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9" t="s">
        <v>448</v>
      </c>
      <c r="AT164" s="239" t="s">
        <v>274</v>
      </c>
      <c r="AU164" s="239" t="s">
        <v>84</v>
      </c>
      <c r="AY164" s="18" t="s">
        <v>193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8" t="s">
        <v>82</v>
      </c>
      <c r="BK164" s="240">
        <f>ROUND(I164*H164,2)</f>
        <v>0</v>
      </c>
      <c r="BL164" s="18" t="s">
        <v>301</v>
      </c>
      <c r="BM164" s="239" t="s">
        <v>404</v>
      </c>
    </row>
    <row r="165" s="2" customFormat="1">
      <c r="A165" s="39"/>
      <c r="B165" s="40"/>
      <c r="C165" s="41"/>
      <c r="D165" s="241" t="s">
        <v>203</v>
      </c>
      <c r="E165" s="41"/>
      <c r="F165" s="242" t="s">
        <v>1648</v>
      </c>
      <c r="G165" s="41"/>
      <c r="H165" s="41"/>
      <c r="I165" s="243"/>
      <c r="J165" s="41"/>
      <c r="K165" s="41"/>
      <c r="L165" s="45"/>
      <c r="M165" s="244"/>
      <c r="N165" s="245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203</v>
      </c>
      <c r="AU165" s="18" t="s">
        <v>84</v>
      </c>
    </row>
    <row r="166" s="2" customFormat="1" ht="14.4" customHeight="1">
      <c r="A166" s="39"/>
      <c r="B166" s="40"/>
      <c r="C166" s="270" t="s">
        <v>288</v>
      </c>
      <c r="D166" s="270" t="s">
        <v>274</v>
      </c>
      <c r="E166" s="271" t="s">
        <v>1649</v>
      </c>
      <c r="F166" s="272" t="s">
        <v>1650</v>
      </c>
      <c r="G166" s="273" t="s">
        <v>268</v>
      </c>
      <c r="H166" s="274">
        <v>1</v>
      </c>
      <c r="I166" s="275"/>
      <c r="J166" s="276">
        <f>ROUND(I166*H166,2)</f>
        <v>0</v>
      </c>
      <c r="K166" s="272" t="s">
        <v>1</v>
      </c>
      <c r="L166" s="277"/>
      <c r="M166" s="278" t="s">
        <v>1</v>
      </c>
      <c r="N166" s="279" t="s">
        <v>40</v>
      </c>
      <c r="O166" s="92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9" t="s">
        <v>448</v>
      </c>
      <c r="AT166" s="239" t="s">
        <v>274</v>
      </c>
      <c r="AU166" s="239" t="s">
        <v>84</v>
      </c>
      <c r="AY166" s="18" t="s">
        <v>193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8" t="s">
        <v>82</v>
      </c>
      <c r="BK166" s="240">
        <f>ROUND(I166*H166,2)</f>
        <v>0</v>
      </c>
      <c r="BL166" s="18" t="s">
        <v>301</v>
      </c>
      <c r="BM166" s="239" t="s">
        <v>417</v>
      </c>
    </row>
    <row r="167" s="2" customFormat="1">
      <c r="A167" s="39"/>
      <c r="B167" s="40"/>
      <c r="C167" s="41"/>
      <c r="D167" s="241" t="s">
        <v>203</v>
      </c>
      <c r="E167" s="41"/>
      <c r="F167" s="242" t="s">
        <v>1650</v>
      </c>
      <c r="G167" s="41"/>
      <c r="H167" s="41"/>
      <c r="I167" s="243"/>
      <c r="J167" s="41"/>
      <c r="K167" s="41"/>
      <c r="L167" s="45"/>
      <c r="M167" s="244"/>
      <c r="N167" s="245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203</v>
      </c>
      <c r="AU167" s="18" t="s">
        <v>84</v>
      </c>
    </row>
    <row r="168" s="2" customFormat="1" ht="14.4" customHeight="1">
      <c r="A168" s="39"/>
      <c r="B168" s="40"/>
      <c r="C168" s="228" t="s">
        <v>295</v>
      </c>
      <c r="D168" s="228" t="s">
        <v>196</v>
      </c>
      <c r="E168" s="229" t="s">
        <v>1615</v>
      </c>
      <c r="F168" s="230" t="s">
        <v>1651</v>
      </c>
      <c r="G168" s="231" t="s">
        <v>268</v>
      </c>
      <c r="H168" s="232">
        <v>2</v>
      </c>
      <c r="I168" s="233"/>
      <c r="J168" s="234">
        <f>ROUND(I168*H168,2)</f>
        <v>0</v>
      </c>
      <c r="K168" s="230" t="s">
        <v>1</v>
      </c>
      <c r="L168" s="45"/>
      <c r="M168" s="235" t="s">
        <v>1</v>
      </c>
      <c r="N168" s="236" t="s">
        <v>40</v>
      </c>
      <c r="O168" s="92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9" t="s">
        <v>301</v>
      </c>
      <c r="AT168" s="239" t="s">
        <v>196</v>
      </c>
      <c r="AU168" s="239" t="s">
        <v>84</v>
      </c>
      <c r="AY168" s="18" t="s">
        <v>193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8" t="s">
        <v>82</v>
      </c>
      <c r="BK168" s="240">
        <f>ROUND(I168*H168,2)</f>
        <v>0</v>
      </c>
      <c r="BL168" s="18" t="s">
        <v>301</v>
      </c>
      <c r="BM168" s="239" t="s">
        <v>1652</v>
      </c>
    </row>
    <row r="169" s="2" customFormat="1">
      <c r="A169" s="39"/>
      <c r="B169" s="40"/>
      <c r="C169" s="41"/>
      <c r="D169" s="241" t="s">
        <v>203</v>
      </c>
      <c r="E169" s="41"/>
      <c r="F169" s="242" t="s">
        <v>1651</v>
      </c>
      <c r="G169" s="41"/>
      <c r="H169" s="41"/>
      <c r="I169" s="243"/>
      <c r="J169" s="41"/>
      <c r="K169" s="41"/>
      <c r="L169" s="45"/>
      <c r="M169" s="244"/>
      <c r="N169" s="245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203</v>
      </c>
      <c r="AU169" s="18" t="s">
        <v>84</v>
      </c>
    </row>
    <row r="170" s="12" customFormat="1" ht="22.8" customHeight="1">
      <c r="A170" s="12"/>
      <c r="B170" s="212"/>
      <c r="C170" s="213"/>
      <c r="D170" s="214" t="s">
        <v>74</v>
      </c>
      <c r="E170" s="226" t="s">
        <v>1653</v>
      </c>
      <c r="F170" s="226" t="s">
        <v>1654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SUM(P171:P182)</f>
        <v>0</v>
      </c>
      <c r="Q170" s="220"/>
      <c r="R170" s="221">
        <f>SUM(R171:R182)</f>
        <v>0.29540000000000005</v>
      </c>
      <c r="S170" s="220"/>
      <c r="T170" s="222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84</v>
      </c>
      <c r="AT170" s="224" t="s">
        <v>74</v>
      </c>
      <c r="AU170" s="224" t="s">
        <v>82</v>
      </c>
      <c r="AY170" s="223" t="s">
        <v>193</v>
      </c>
      <c r="BK170" s="225">
        <f>SUM(BK171:BK182)</f>
        <v>0</v>
      </c>
    </row>
    <row r="171" s="2" customFormat="1" ht="14.4" customHeight="1">
      <c r="A171" s="39"/>
      <c r="B171" s="40"/>
      <c r="C171" s="270" t="s">
        <v>301</v>
      </c>
      <c r="D171" s="270" t="s">
        <v>274</v>
      </c>
      <c r="E171" s="271" t="s">
        <v>1655</v>
      </c>
      <c r="F171" s="272" t="s">
        <v>1656</v>
      </c>
      <c r="G171" s="273" t="s">
        <v>260</v>
      </c>
      <c r="H171" s="274">
        <v>600</v>
      </c>
      <c r="I171" s="275"/>
      <c r="J171" s="276">
        <f>ROUND(I171*H171,2)</f>
        <v>0</v>
      </c>
      <c r="K171" s="272" t="s">
        <v>200</v>
      </c>
      <c r="L171" s="277"/>
      <c r="M171" s="278" t="s">
        <v>1</v>
      </c>
      <c r="N171" s="279" t="s">
        <v>40</v>
      </c>
      <c r="O171" s="92"/>
      <c r="P171" s="237">
        <f>O171*H171</f>
        <v>0</v>
      </c>
      <c r="Q171" s="237">
        <v>0.00012</v>
      </c>
      <c r="R171" s="237">
        <f>Q171*H171</f>
        <v>0.072000000000000008</v>
      </c>
      <c r="S171" s="237">
        <v>0</v>
      </c>
      <c r="T171" s="23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9" t="s">
        <v>448</v>
      </c>
      <c r="AT171" s="239" t="s">
        <v>274</v>
      </c>
      <c r="AU171" s="239" t="s">
        <v>84</v>
      </c>
      <c r="AY171" s="18" t="s">
        <v>193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8" t="s">
        <v>82</v>
      </c>
      <c r="BK171" s="240">
        <f>ROUND(I171*H171,2)</f>
        <v>0</v>
      </c>
      <c r="BL171" s="18" t="s">
        <v>301</v>
      </c>
      <c r="BM171" s="239" t="s">
        <v>448</v>
      </c>
    </row>
    <row r="172" s="2" customFormat="1">
      <c r="A172" s="39"/>
      <c r="B172" s="40"/>
      <c r="C172" s="41"/>
      <c r="D172" s="241" t="s">
        <v>203</v>
      </c>
      <c r="E172" s="41"/>
      <c r="F172" s="242" t="s">
        <v>1656</v>
      </c>
      <c r="G172" s="41"/>
      <c r="H172" s="41"/>
      <c r="I172" s="243"/>
      <c r="J172" s="41"/>
      <c r="K172" s="41"/>
      <c r="L172" s="45"/>
      <c r="M172" s="244"/>
      <c r="N172" s="245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203</v>
      </c>
      <c r="AU172" s="18" t="s">
        <v>84</v>
      </c>
    </row>
    <row r="173" s="2" customFormat="1" ht="14.4" customHeight="1">
      <c r="A173" s="39"/>
      <c r="B173" s="40"/>
      <c r="C173" s="270" t="s">
        <v>318</v>
      </c>
      <c r="D173" s="270" t="s">
        <v>274</v>
      </c>
      <c r="E173" s="271" t="s">
        <v>1657</v>
      </c>
      <c r="F173" s="272" t="s">
        <v>1658</v>
      </c>
      <c r="G173" s="273" t="s">
        <v>260</v>
      </c>
      <c r="H173" s="274">
        <v>1000</v>
      </c>
      <c r="I173" s="275"/>
      <c r="J173" s="276">
        <f>ROUND(I173*H173,2)</f>
        <v>0</v>
      </c>
      <c r="K173" s="272" t="s">
        <v>200</v>
      </c>
      <c r="L173" s="277"/>
      <c r="M173" s="278" t="s">
        <v>1</v>
      </c>
      <c r="N173" s="279" t="s">
        <v>40</v>
      </c>
      <c r="O173" s="92"/>
      <c r="P173" s="237">
        <f>O173*H173</f>
        <v>0</v>
      </c>
      <c r="Q173" s="237">
        <v>0.00017000000000000001</v>
      </c>
      <c r="R173" s="237">
        <f>Q173*H173</f>
        <v>0.17000000000000001</v>
      </c>
      <c r="S173" s="237">
        <v>0</v>
      </c>
      <c r="T173" s="23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9" t="s">
        <v>448</v>
      </c>
      <c r="AT173" s="239" t="s">
        <v>274</v>
      </c>
      <c r="AU173" s="239" t="s">
        <v>84</v>
      </c>
      <c r="AY173" s="18" t="s">
        <v>193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8" t="s">
        <v>82</v>
      </c>
      <c r="BK173" s="240">
        <f>ROUND(I173*H173,2)</f>
        <v>0</v>
      </c>
      <c r="BL173" s="18" t="s">
        <v>301</v>
      </c>
      <c r="BM173" s="239" t="s">
        <v>461</v>
      </c>
    </row>
    <row r="174" s="2" customFormat="1">
      <c r="A174" s="39"/>
      <c r="B174" s="40"/>
      <c r="C174" s="41"/>
      <c r="D174" s="241" t="s">
        <v>203</v>
      </c>
      <c r="E174" s="41"/>
      <c r="F174" s="242" t="s">
        <v>1658</v>
      </c>
      <c r="G174" s="41"/>
      <c r="H174" s="41"/>
      <c r="I174" s="243"/>
      <c r="J174" s="41"/>
      <c r="K174" s="41"/>
      <c r="L174" s="45"/>
      <c r="M174" s="244"/>
      <c r="N174" s="245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203</v>
      </c>
      <c r="AU174" s="18" t="s">
        <v>84</v>
      </c>
    </row>
    <row r="175" s="2" customFormat="1" ht="14.4" customHeight="1">
      <c r="A175" s="39"/>
      <c r="B175" s="40"/>
      <c r="C175" s="270" t="s">
        <v>332</v>
      </c>
      <c r="D175" s="270" t="s">
        <v>274</v>
      </c>
      <c r="E175" s="271" t="s">
        <v>1659</v>
      </c>
      <c r="F175" s="272" t="s">
        <v>1660</v>
      </c>
      <c r="G175" s="273" t="s">
        <v>260</v>
      </c>
      <c r="H175" s="274">
        <v>180</v>
      </c>
      <c r="I175" s="275"/>
      <c r="J175" s="276">
        <f>ROUND(I175*H175,2)</f>
        <v>0</v>
      </c>
      <c r="K175" s="272" t="s">
        <v>200</v>
      </c>
      <c r="L175" s="277"/>
      <c r="M175" s="278" t="s">
        <v>1</v>
      </c>
      <c r="N175" s="279" t="s">
        <v>40</v>
      </c>
      <c r="O175" s="92"/>
      <c r="P175" s="237">
        <f>O175*H175</f>
        <v>0</v>
      </c>
      <c r="Q175" s="237">
        <v>0.00025000000000000001</v>
      </c>
      <c r="R175" s="237">
        <f>Q175*H175</f>
        <v>0.044999999999999998</v>
      </c>
      <c r="S175" s="237">
        <v>0</v>
      </c>
      <c r="T175" s="23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9" t="s">
        <v>448</v>
      </c>
      <c r="AT175" s="239" t="s">
        <v>274</v>
      </c>
      <c r="AU175" s="239" t="s">
        <v>84</v>
      </c>
      <c r="AY175" s="18" t="s">
        <v>193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8" t="s">
        <v>82</v>
      </c>
      <c r="BK175" s="240">
        <f>ROUND(I175*H175,2)</f>
        <v>0</v>
      </c>
      <c r="BL175" s="18" t="s">
        <v>301</v>
      </c>
      <c r="BM175" s="239" t="s">
        <v>473</v>
      </c>
    </row>
    <row r="176" s="2" customFormat="1">
      <c r="A176" s="39"/>
      <c r="B176" s="40"/>
      <c r="C176" s="41"/>
      <c r="D176" s="241" t="s">
        <v>203</v>
      </c>
      <c r="E176" s="41"/>
      <c r="F176" s="242" t="s">
        <v>1660</v>
      </c>
      <c r="G176" s="41"/>
      <c r="H176" s="41"/>
      <c r="I176" s="243"/>
      <c r="J176" s="41"/>
      <c r="K176" s="41"/>
      <c r="L176" s="45"/>
      <c r="M176" s="244"/>
      <c r="N176" s="245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203</v>
      </c>
      <c r="AU176" s="18" t="s">
        <v>84</v>
      </c>
    </row>
    <row r="177" s="2" customFormat="1" ht="14.4" customHeight="1">
      <c r="A177" s="39"/>
      <c r="B177" s="40"/>
      <c r="C177" s="270" t="s">
        <v>339</v>
      </c>
      <c r="D177" s="270" t="s">
        <v>274</v>
      </c>
      <c r="E177" s="271" t="s">
        <v>1661</v>
      </c>
      <c r="F177" s="272" t="s">
        <v>1662</v>
      </c>
      <c r="G177" s="273" t="s">
        <v>260</v>
      </c>
      <c r="H177" s="274">
        <v>40</v>
      </c>
      <c r="I177" s="275"/>
      <c r="J177" s="276">
        <f>ROUND(I177*H177,2)</f>
        <v>0</v>
      </c>
      <c r="K177" s="272" t="s">
        <v>1</v>
      </c>
      <c r="L177" s="277"/>
      <c r="M177" s="278" t="s">
        <v>1</v>
      </c>
      <c r="N177" s="279" t="s">
        <v>40</v>
      </c>
      <c r="O177" s="92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9" t="s">
        <v>448</v>
      </c>
      <c r="AT177" s="239" t="s">
        <v>274</v>
      </c>
      <c r="AU177" s="239" t="s">
        <v>84</v>
      </c>
      <c r="AY177" s="18" t="s">
        <v>193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8" t="s">
        <v>82</v>
      </c>
      <c r="BK177" s="240">
        <f>ROUND(I177*H177,2)</f>
        <v>0</v>
      </c>
      <c r="BL177" s="18" t="s">
        <v>301</v>
      </c>
      <c r="BM177" s="239" t="s">
        <v>485</v>
      </c>
    </row>
    <row r="178" s="2" customFormat="1">
      <c r="A178" s="39"/>
      <c r="B178" s="40"/>
      <c r="C178" s="41"/>
      <c r="D178" s="241" t="s">
        <v>203</v>
      </c>
      <c r="E178" s="41"/>
      <c r="F178" s="242" t="s">
        <v>1662</v>
      </c>
      <c r="G178" s="41"/>
      <c r="H178" s="41"/>
      <c r="I178" s="243"/>
      <c r="J178" s="41"/>
      <c r="K178" s="41"/>
      <c r="L178" s="45"/>
      <c r="M178" s="244"/>
      <c r="N178" s="245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203</v>
      </c>
      <c r="AU178" s="18" t="s">
        <v>84</v>
      </c>
    </row>
    <row r="179" s="2" customFormat="1" ht="19.8" customHeight="1">
      <c r="A179" s="39"/>
      <c r="B179" s="40"/>
      <c r="C179" s="270" t="s">
        <v>346</v>
      </c>
      <c r="D179" s="270" t="s">
        <v>274</v>
      </c>
      <c r="E179" s="271" t="s">
        <v>1663</v>
      </c>
      <c r="F179" s="272" t="s">
        <v>1664</v>
      </c>
      <c r="G179" s="273" t="s">
        <v>260</v>
      </c>
      <c r="H179" s="274">
        <v>40</v>
      </c>
      <c r="I179" s="275"/>
      <c r="J179" s="276">
        <f>ROUND(I179*H179,2)</f>
        <v>0</v>
      </c>
      <c r="K179" s="272" t="s">
        <v>1</v>
      </c>
      <c r="L179" s="277"/>
      <c r="M179" s="278" t="s">
        <v>1</v>
      </c>
      <c r="N179" s="279" t="s">
        <v>40</v>
      </c>
      <c r="O179" s="92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9" t="s">
        <v>448</v>
      </c>
      <c r="AT179" s="239" t="s">
        <v>274</v>
      </c>
      <c r="AU179" s="239" t="s">
        <v>84</v>
      </c>
      <c r="AY179" s="18" t="s">
        <v>193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8" t="s">
        <v>82</v>
      </c>
      <c r="BK179" s="240">
        <f>ROUND(I179*H179,2)</f>
        <v>0</v>
      </c>
      <c r="BL179" s="18" t="s">
        <v>301</v>
      </c>
      <c r="BM179" s="239" t="s">
        <v>499</v>
      </c>
    </row>
    <row r="180" s="2" customFormat="1">
      <c r="A180" s="39"/>
      <c r="B180" s="40"/>
      <c r="C180" s="41"/>
      <c r="D180" s="241" t="s">
        <v>203</v>
      </c>
      <c r="E180" s="41"/>
      <c r="F180" s="242" t="s">
        <v>1664</v>
      </c>
      <c r="G180" s="41"/>
      <c r="H180" s="41"/>
      <c r="I180" s="243"/>
      <c r="J180" s="41"/>
      <c r="K180" s="41"/>
      <c r="L180" s="45"/>
      <c r="M180" s="244"/>
      <c r="N180" s="245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203</v>
      </c>
      <c r="AU180" s="18" t="s">
        <v>84</v>
      </c>
    </row>
    <row r="181" s="2" customFormat="1" ht="14.4" customHeight="1">
      <c r="A181" s="39"/>
      <c r="B181" s="40"/>
      <c r="C181" s="270" t="s">
        <v>7</v>
      </c>
      <c r="D181" s="270" t="s">
        <v>274</v>
      </c>
      <c r="E181" s="271" t="s">
        <v>1665</v>
      </c>
      <c r="F181" s="272" t="s">
        <v>1666</v>
      </c>
      <c r="G181" s="273" t="s">
        <v>260</v>
      </c>
      <c r="H181" s="274">
        <v>120</v>
      </c>
      <c r="I181" s="275"/>
      <c r="J181" s="276">
        <f>ROUND(I181*H181,2)</f>
        <v>0</v>
      </c>
      <c r="K181" s="272" t="s">
        <v>200</v>
      </c>
      <c r="L181" s="277"/>
      <c r="M181" s="278" t="s">
        <v>1</v>
      </c>
      <c r="N181" s="279" t="s">
        <v>40</v>
      </c>
      <c r="O181" s="92"/>
      <c r="P181" s="237">
        <f>O181*H181</f>
        <v>0</v>
      </c>
      <c r="Q181" s="237">
        <v>6.9999999999999994E-05</v>
      </c>
      <c r="R181" s="237">
        <f>Q181*H181</f>
        <v>0.0083999999999999995</v>
      </c>
      <c r="S181" s="237">
        <v>0</v>
      </c>
      <c r="T181" s="23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9" t="s">
        <v>448</v>
      </c>
      <c r="AT181" s="239" t="s">
        <v>274</v>
      </c>
      <c r="AU181" s="239" t="s">
        <v>84</v>
      </c>
      <c r="AY181" s="18" t="s">
        <v>193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8" t="s">
        <v>82</v>
      </c>
      <c r="BK181" s="240">
        <f>ROUND(I181*H181,2)</f>
        <v>0</v>
      </c>
      <c r="BL181" s="18" t="s">
        <v>301</v>
      </c>
      <c r="BM181" s="239" t="s">
        <v>512</v>
      </c>
    </row>
    <row r="182" s="2" customFormat="1">
      <c r="A182" s="39"/>
      <c r="B182" s="40"/>
      <c r="C182" s="41"/>
      <c r="D182" s="241" t="s">
        <v>203</v>
      </c>
      <c r="E182" s="41"/>
      <c r="F182" s="242" t="s">
        <v>1666</v>
      </c>
      <c r="G182" s="41"/>
      <c r="H182" s="41"/>
      <c r="I182" s="243"/>
      <c r="J182" s="41"/>
      <c r="K182" s="41"/>
      <c r="L182" s="45"/>
      <c r="M182" s="244"/>
      <c r="N182" s="245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203</v>
      </c>
      <c r="AU182" s="18" t="s">
        <v>84</v>
      </c>
    </row>
    <row r="183" s="12" customFormat="1" ht="22.8" customHeight="1">
      <c r="A183" s="12"/>
      <c r="B183" s="212"/>
      <c r="C183" s="213"/>
      <c r="D183" s="214" t="s">
        <v>74</v>
      </c>
      <c r="E183" s="226" t="s">
        <v>1667</v>
      </c>
      <c r="F183" s="226" t="s">
        <v>1668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SUM(P184:P209)</f>
        <v>0</v>
      </c>
      <c r="Q183" s="220"/>
      <c r="R183" s="221">
        <f>SUM(R184:R209)</f>
        <v>0.036059999999999995</v>
      </c>
      <c r="S183" s="220"/>
      <c r="T183" s="222">
        <f>SUM(T184:T209)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84</v>
      </c>
      <c r="AT183" s="224" t="s">
        <v>74</v>
      </c>
      <c r="AU183" s="224" t="s">
        <v>82</v>
      </c>
      <c r="AY183" s="223" t="s">
        <v>193</v>
      </c>
      <c r="BK183" s="225">
        <f>SUM(BK184:BK209)</f>
        <v>0</v>
      </c>
    </row>
    <row r="184" s="2" customFormat="1" ht="19.8" customHeight="1">
      <c r="A184" s="39"/>
      <c r="B184" s="40"/>
      <c r="C184" s="228" t="s">
        <v>360</v>
      </c>
      <c r="D184" s="228" t="s">
        <v>196</v>
      </c>
      <c r="E184" s="229" t="s">
        <v>1669</v>
      </c>
      <c r="F184" s="230" t="s">
        <v>1670</v>
      </c>
      <c r="G184" s="231" t="s">
        <v>260</v>
      </c>
      <c r="H184" s="232">
        <v>360</v>
      </c>
      <c r="I184" s="233"/>
      <c r="J184" s="234">
        <f>ROUND(I184*H184,2)</f>
        <v>0</v>
      </c>
      <c r="K184" s="230" t="s">
        <v>200</v>
      </c>
      <c r="L184" s="45"/>
      <c r="M184" s="235" t="s">
        <v>1</v>
      </c>
      <c r="N184" s="236" t="s">
        <v>40</v>
      </c>
      <c r="O184" s="92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9" t="s">
        <v>301</v>
      </c>
      <c r="AT184" s="239" t="s">
        <v>196</v>
      </c>
      <c r="AU184" s="239" t="s">
        <v>84</v>
      </c>
      <c r="AY184" s="18" t="s">
        <v>193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8" t="s">
        <v>82</v>
      </c>
      <c r="BK184" s="240">
        <f>ROUND(I184*H184,2)</f>
        <v>0</v>
      </c>
      <c r="BL184" s="18" t="s">
        <v>301</v>
      </c>
      <c r="BM184" s="239" t="s">
        <v>525</v>
      </c>
    </row>
    <row r="185" s="2" customFormat="1">
      <c r="A185" s="39"/>
      <c r="B185" s="40"/>
      <c r="C185" s="41"/>
      <c r="D185" s="241" t="s">
        <v>203</v>
      </c>
      <c r="E185" s="41"/>
      <c r="F185" s="242" t="s">
        <v>1670</v>
      </c>
      <c r="G185" s="41"/>
      <c r="H185" s="41"/>
      <c r="I185" s="243"/>
      <c r="J185" s="41"/>
      <c r="K185" s="41"/>
      <c r="L185" s="45"/>
      <c r="M185" s="244"/>
      <c r="N185" s="245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203</v>
      </c>
      <c r="AU185" s="18" t="s">
        <v>84</v>
      </c>
    </row>
    <row r="186" s="2" customFormat="1">
      <c r="A186" s="39"/>
      <c r="B186" s="40"/>
      <c r="C186" s="41"/>
      <c r="D186" s="246" t="s">
        <v>205</v>
      </c>
      <c r="E186" s="41"/>
      <c r="F186" s="247" t="s">
        <v>1671</v>
      </c>
      <c r="G186" s="41"/>
      <c r="H186" s="41"/>
      <c r="I186" s="243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205</v>
      </c>
      <c r="AU186" s="18" t="s">
        <v>84</v>
      </c>
    </row>
    <row r="187" s="2" customFormat="1" ht="22.2" customHeight="1">
      <c r="A187" s="39"/>
      <c r="B187" s="40"/>
      <c r="C187" s="228" t="s">
        <v>367</v>
      </c>
      <c r="D187" s="228" t="s">
        <v>196</v>
      </c>
      <c r="E187" s="229" t="s">
        <v>1672</v>
      </c>
      <c r="F187" s="230" t="s">
        <v>1673</v>
      </c>
      <c r="G187" s="231" t="s">
        <v>268</v>
      </c>
      <c r="H187" s="232">
        <v>54</v>
      </c>
      <c r="I187" s="233"/>
      <c r="J187" s="234">
        <f>ROUND(I187*H187,2)</f>
        <v>0</v>
      </c>
      <c r="K187" s="230" t="s">
        <v>200</v>
      </c>
      <c r="L187" s="45"/>
      <c r="M187" s="235" t="s">
        <v>1</v>
      </c>
      <c r="N187" s="236" t="s">
        <v>40</v>
      </c>
      <c r="O187" s="92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9" t="s">
        <v>301</v>
      </c>
      <c r="AT187" s="239" t="s">
        <v>196</v>
      </c>
      <c r="AU187" s="239" t="s">
        <v>84</v>
      </c>
      <c r="AY187" s="18" t="s">
        <v>193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8" t="s">
        <v>82</v>
      </c>
      <c r="BK187" s="240">
        <f>ROUND(I187*H187,2)</f>
        <v>0</v>
      </c>
      <c r="BL187" s="18" t="s">
        <v>301</v>
      </c>
      <c r="BM187" s="239" t="s">
        <v>1386</v>
      </c>
    </row>
    <row r="188" s="2" customFormat="1">
      <c r="A188" s="39"/>
      <c r="B188" s="40"/>
      <c r="C188" s="41"/>
      <c r="D188" s="241" t="s">
        <v>203</v>
      </c>
      <c r="E188" s="41"/>
      <c r="F188" s="242" t="s">
        <v>1673</v>
      </c>
      <c r="G188" s="41"/>
      <c r="H188" s="41"/>
      <c r="I188" s="243"/>
      <c r="J188" s="41"/>
      <c r="K188" s="41"/>
      <c r="L188" s="45"/>
      <c r="M188" s="244"/>
      <c r="N188" s="245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203</v>
      </c>
      <c r="AU188" s="18" t="s">
        <v>84</v>
      </c>
    </row>
    <row r="189" s="2" customFormat="1">
      <c r="A189" s="39"/>
      <c r="B189" s="40"/>
      <c r="C189" s="41"/>
      <c r="D189" s="246" t="s">
        <v>205</v>
      </c>
      <c r="E189" s="41"/>
      <c r="F189" s="247" t="s">
        <v>1674</v>
      </c>
      <c r="G189" s="41"/>
      <c r="H189" s="41"/>
      <c r="I189" s="243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205</v>
      </c>
      <c r="AU189" s="18" t="s">
        <v>84</v>
      </c>
    </row>
    <row r="190" s="2" customFormat="1" ht="22.2" customHeight="1">
      <c r="A190" s="39"/>
      <c r="B190" s="40"/>
      <c r="C190" s="228" t="s">
        <v>384</v>
      </c>
      <c r="D190" s="228" t="s">
        <v>196</v>
      </c>
      <c r="E190" s="229" t="s">
        <v>1675</v>
      </c>
      <c r="F190" s="230" t="s">
        <v>1676</v>
      </c>
      <c r="G190" s="231" t="s">
        <v>268</v>
      </c>
      <c r="H190" s="232">
        <v>21</v>
      </c>
      <c r="I190" s="233"/>
      <c r="J190" s="234">
        <f>ROUND(I190*H190,2)</f>
        <v>0</v>
      </c>
      <c r="K190" s="230" t="s">
        <v>200</v>
      </c>
      <c r="L190" s="45"/>
      <c r="M190" s="235" t="s">
        <v>1</v>
      </c>
      <c r="N190" s="236" t="s">
        <v>40</v>
      </c>
      <c r="O190" s="92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9" t="s">
        <v>301</v>
      </c>
      <c r="AT190" s="239" t="s">
        <v>196</v>
      </c>
      <c r="AU190" s="239" t="s">
        <v>84</v>
      </c>
      <c r="AY190" s="18" t="s">
        <v>193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8" t="s">
        <v>82</v>
      </c>
      <c r="BK190" s="240">
        <f>ROUND(I190*H190,2)</f>
        <v>0</v>
      </c>
      <c r="BL190" s="18" t="s">
        <v>301</v>
      </c>
      <c r="BM190" s="239" t="s">
        <v>545</v>
      </c>
    </row>
    <row r="191" s="2" customFormat="1">
      <c r="A191" s="39"/>
      <c r="B191" s="40"/>
      <c r="C191" s="41"/>
      <c r="D191" s="241" t="s">
        <v>203</v>
      </c>
      <c r="E191" s="41"/>
      <c r="F191" s="242" t="s">
        <v>1676</v>
      </c>
      <c r="G191" s="41"/>
      <c r="H191" s="41"/>
      <c r="I191" s="243"/>
      <c r="J191" s="41"/>
      <c r="K191" s="41"/>
      <c r="L191" s="45"/>
      <c r="M191" s="244"/>
      <c r="N191" s="245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203</v>
      </c>
      <c r="AU191" s="18" t="s">
        <v>84</v>
      </c>
    </row>
    <row r="192" s="2" customFormat="1">
      <c r="A192" s="39"/>
      <c r="B192" s="40"/>
      <c r="C192" s="41"/>
      <c r="D192" s="246" t="s">
        <v>205</v>
      </c>
      <c r="E192" s="41"/>
      <c r="F192" s="247" t="s">
        <v>1677</v>
      </c>
      <c r="G192" s="41"/>
      <c r="H192" s="41"/>
      <c r="I192" s="243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205</v>
      </c>
      <c r="AU192" s="18" t="s">
        <v>84</v>
      </c>
    </row>
    <row r="193" s="2" customFormat="1" ht="22.2" customHeight="1">
      <c r="A193" s="39"/>
      <c r="B193" s="40"/>
      <c r="C193" s="228" t="s">
        <v>396</v>
      </c>
      <c r="D193" s="228" t="s">
        <v>196</v>
      </c>
      <c r="E193" s="229" t="s">
        <v>1678</v>
      </c>
      <c r="F193" s="230" t="s">
        <v>1679</v>
      </c>
      <c r="G193" s="231" t="s">
        <v>268</v>
      </c>
      <c r="H193" s="232">
        <v>49</v>
      </c>
      <c r="I193" s="233"/>
      <c r="J193" s="234">
        <f>ROUND(I193*H193,2)</f>
        <v>0</v>
      </c>
      <c r="K193" s="230" t="s">
        <v>200</v>
      </c>
      <c r="L193" s="45"/>
      <c r="M193" s="235" t="s">
        <v>1</v>
      </c>
      <c r="N193" s="236" t="s">
        <v>40</v>
      </c>
      <c r="O193" s="92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9" t="s">
        <v>301</v>
      </c>
      <c r="AT193" s="239" t="s">
        <v>196</v>
      </c>
      <c r="AU193" s="239" t="s">
        <v>84</v>
      </c>
      <c r="AY193" s="18" t="s">
        <v>193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8" t="s">
        <v>82</v>
      </c>
      <c r="BK193" s="240">
        <f>ROUND(I193*H193,2)</f>
        <v>0</v>
      </c>
      <c r="BL193" s="18" t="s">
        <v>301</v>
      </c>
      <c r="BM193" s="239" t="s">
        <v>555</v>
      </c>
    </row>
    <row r="194" s="2" customFormat="1">
      <c r="A194" s="39"/>
      <c r="B194" s="40"/>
      <c r="C194" s="41"/>
      <c r="D194" s="241" t="s">
        <v>203</v>
      </c>
      <c r="E194" s="41"/>
      <c r="F194" s="242" t="s">
        <v>1679</v>
      </c>
      <c r="G194" s="41"/>
      <c r="H194" s="41"/>
      <c r="I194" s="243"/>
      <c r="J194" s="41"/>
      <c r="K194" s="41"/>
      <c r="L194" s="45"/>
      <c r="M194" s="244"/>
      <c r="N194" s="245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203</v>
      </c>
      <c r="AU194" s="18" t="s">
        <v>84</v>
      </c>
    </row>
    <row r="195" s="2" customFormat="1">
      <c r="A195" s="39"/>
      <c r="B195" s="40"/>
      <c r="C195" s="41"/>
      <c r="D195" s="246" t="s">
        <v>205</v>
      </c>
      <c r="E195" s="41"/>
      <c r="F195" s="247" t="s">
        <v>1680</v>
      </c>
      <c r="G195" s="41"/>
      <c r="H195" s="41"/>
      <c r="I195" s="243"/>
      <c r="J195" s="41"/>
      <c r="K195" s="41"/>
      <c r="L195" s="45"/>
      <c r="M195" s="244"/>
      <c r="N195" s="245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205</v>
      </c>
      <c r="AU195" s="18" t="s">
        <v>84</v>
      </c>
    </row>
    <row r="196" s="2" customFormat="1" ht="14.4" customHeight="1">
      <c r="A196" s="39"/>
      <c r="B196" s="40"/>
      <c r="C196" s="270" t="s">
        <v>404</v>
      </c>
      <c r="D196" s="270" t="s">
        <v>274</v>
      </c>
      <c r="E196" s="271" t="s">
        <v>1681</v>
      </c>
      <c r="F196" s="272" t="s">
        <v>1682</v>
      </c>
      <c r="G196" s="273" t="s">
        <v>268</v>
      </c>
      <c r="H196" s="274">
        <v>54</v>
      </c>
      <c r="I196" s="275"/>
      <c r="J196" s="276">
        <f>ROUND(I196*H196,2)</f>
        <v>0</v>
      </c>
      <c r="K196" s="272" t="s">
        <v>1</v>
      </c>
      <c r="L196" s="277"/>
      <c r="M196" s="278" t="s">
        <v>1</v>
      </c>
      <c r="N196" s="279" t="s">
        <v>40</v>
      </c>
      <c r="O196" s="92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9" t="s">
        <v>448</v>
      </c>
      <c r="AT196" s="239" t="s">
        <v>274</v>
      </c>
      <c r="AU196" s="239" t="s">
        <v>84</v>
      </c>
      <c r="AY196" s="18" t="s">
        <v>193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8" t="s">
        <v>82</v>
      </c>
      <c r="BK196" s="240">
        <f>ROUND(I196*H196,2)</f>
        <v>0</v>
      </c>
      <c r="BL196" s="18" t="s">
        <v>301</v>
      </c>
      <c r="BM196" s="239" t="s">
        <v>568</v>
      </c>
    </row>
    <row r="197" s="2" customFormat="1">
      <c r="A197" s="39"/>
      <c r="B197" s="40"/>
      <c r="C197" s="41"/>
      <c r="D197" s="241" t="s">
        <v>203</v>
      </c>
      <c r="E197" s="41"/>
      <c r="F197" s="242" t="s">
        <v>1682</v>
      </c>
      <c r="G197" s="41"/>
      <c r="H197" s="41"/>
      <c r="I197" s="243"/>
      <c r="J197" s="41"/>
      <c r="K197" s="41"/>
      <c r="L197" s="45"/>
      <c r="M197" s="244"/>
      <c r="N197" s="245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203</v>
      </c>
      <c r="AU197" s="18" t="s">
        <v>84</v>
      </c>
    </row>
    <row r="198" s="2" customFormat="1" ht="14.4" customHeight="1">
      <c r="A198" s="39"/>
      <c r="B198" s="40"/>
      <c r="C198" s="270" t="s">
        <v>411</v>
      </c>
      <c r="D198" s="270" t="s">
        <v>274</v>
      </c>
      <c r="E198" s="271" t="s">
        <v>1683</v>
      </c>
      <c r="F198" s="272" t="s">
        <v>1684</v>
      </c>
      <c r="G198" s="273" t="s">
        <v>268</v>
      </c>
      <c r="H198" s="274">
        <v>70</v>
      </c>
      <c r="I198" s="275"/>
      <c r="J198" s="276">
        <f>ROUND(I198*H198,2)</f>
        <v>0</v>
      </c>
      <c r="K198" s="272" t="s">
        <v>1</v>
      </c>
      <c r="L198" s="277"/>
      <c r="M198" s="278" t="s">
        <v>1</v>
      </c>
      <c r="N198" s="279" t="s">
        <v>40</v>
      </c>
      <c r="O198" s="92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9" t="s">
        <v>448</v>
      </c>
      <c r="AT198" s="239" t="s">
        <v>274</v>
      </c>
      <c r="AU198" s="239" t="s">
        <v>84</v>
      </c>
      <c r="AY198" s="18" t="s">
        <v>193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8" t="s">
        <v>82</v>
      </c>
      <c r="BK198" s="240">
        <f>ROUND(I198*H198,2)</f>
        <v>0</v>
      </c>
      <c r="BL198" s="18" t="s">
        <v>301</v>
      </c>
      <c r="BM198" s="239" t="s">
        <v>580</v>
      </c>
    </row>
    <row r="199" s="2" customFormat="1">
      <c r="A199" s="39"/>
      <c r="B199" s="40"/>
      <c r="C199" s="41"/>
      <c r="D199" s="241" t="s">
        <v>203</v>
      </c>
      <c r="E199" s="41"/>
      <c r="F199" s="242" t="s">
        <v>1684</v>
      </c>
      <c r="G199" s="41"/>
      <c r="H199" s="41"/>
      <c r="I199" s="243"/>
      <c r="J199" s="41"/>
      <c r="K199" s="41"/>
      <c r="L199" s="45"/>
      <c r="M199" s="244"/>
      <c r="N199" s="245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203</v>
      </c>
      <c r="AU199" s="18" t="s">
        <v>84</v>
      </c>
    </row>
    <row r="200" s="2" customFormat="1" ht="14.4" customHeight="1">
      <c r="A200" s="39"/>
      <c r="B200" s="40"/>
      <c r="C200" s="270" t="s">
        <v>417</v>
      </c>
      <c r="D200" s="270" t="s">
        <v>274</v>
      </c>
      <c r="E200" s="271" t="s">
        <v>1685</v>
      </c>
      <c r="F200" s="272" t="s">
        <v>1686</v>
      </c>
      <c r="G200" s="273" t="s">
        <v>1687</v>
      </c>
      <c r="H200" s="274">
        <v>180</v>
      </c>
      <c r="I200" s="275"/>
      <c r="J200" s="276">
        <f>ROUND(I200*H200,2)</f>
        <v>0</v>
      </c>
      <c r="K200" s="272" t="s">
        <v>200</v>
      </c>
      <c r="L200" s="277"/>
      <c r="M200" s="278" t="s">
        <v>1</v>
      </c>
      <c r="N200" s="279" t="s">
        <v>40</v>
      </c>
      <c r="O200" s="92"/>
      <c r="P200" s="237">
        <f>O200*H200</f>
        <v>0</v>
      </c>
      <c r="Q200" s="237">
        <v>0.00012999999999999999</v>
      </c>
      <c r="R200" s="237">
        <f>Q200*H200</f>
        <v>0.023399999999999997</v>
      </c>
      <c r="S200" s="237">
        <v>0</v>
      </c>
      <c r="T200" s="23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9" t="s">
        <v>448</v>
      </c>
      <c r="AT200" s="239" t="s">
        <v>274</v>
      </c>
      <c r="AU200" s="239" t="s">
        <v>84</v>
      </c>
      <c r="AY200" s="18" t="s">
        <v>193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8" t="s">
        <v>82</v>
      </c>
      <c r="BK200" s="240">
        <f>ROUND(I200*H200,2)</f>
        <v>0</v>
      </c>
      <c r="BL200" s="18" t="s">
        <v>301</v>
      </c>
      <c r="BM200" s="239" t="s">
        <v>608</v>
      </c>
    </row>
    <row r="201" s="2" customFormat="1">
      <c r="A201" s="39"/>
      <c r="B201" s="40"/>
      <c r="C201" s="41"/>
      <c r="D201" s="241" t="s">
        <v>203</v>
      </c>
      <c r="E201" s="41"/>
      <c r="F201" s="242" t="s">
        <v>1686</v>
      </c>
      <c r="G201" s="41"/>
      <c r="H201" s="41"/>
      <c r="I201" s="243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203</v>
      </c>
      <c r="AU201" s="18" t="s">
        <v>84</v>
      </c>
    </row>
    <row r="202" s="2" customFormat="1" ht="14.4" customHeight="1">
      <c r="A202" s="39"/>
      <c r="B202" s="40"/>
      <c r="C202" s="270" t="s">
        <v>424</v>
      </c>
      <c r="D202" s="270" t="s">
        <v>274</v>
      </c>
      <c r="E202" s="271" t="s">
        <v>1688</v>
      </c>
      <c r="F202" s="272" t="s">
        <v>1689</v>
      </c>
      <c r="G202" s="273" t="s">
        <v>260</v>
      </c>
      <c r="H202" s="274">
        <v>30</v>
      </c>
      <c r="I202" s="275"/>
      <c r="J202" s="276">
        <f>ROUND(I202*H202,2)</f>
        <v>0</v>
      </c>
      <c r="K202" s="272" t="s">
        <v>200</v>
      </c>
      <c r="L202" s="277"/>
      <c r="M202" s="278" t="s">
        <v>1</v>
      </c>
      <c r="N202" s="279" t="s">
        <v>40</v>
      </c>
      <c r="O202" s="92"/>
      <c r="P202" s="237">
        <f>O202*H202</f>
        <v>0</v>
      </c>
      <c r="Q202" s="237">
        <v>0.00038999999999999999</v>
      </c>
      <c r="R202" s="237">
        <f>Q202*H202</f>
        <v>0.0117</v>
      </c>
      <c r="S202" s="237">
        <v>0</v>
      </c>
      <c r="T202" s="23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9" t="s">
        <v>448</v>
      </c>
      <c r="AT202" s="239" t="s">
        <v>274</v>
      </c>
      <c r="AU202" s="239" t="s">
        <v>84</v>
      </c>
      <c r="AY202" s="18" t="s">
        <v>193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8" t="s">
        <v>82</v>
      </c>
      <c r="BK202" s="240">
        <f>ROUND(I202*H202,2)</f>
        <v>0</v>
      </c>
      <c r="BL202" s="18" t="s">
        <v>301</v>
      </c>
      <c r="BM202" s="239" t="s">
        <v>624</v>
      </c>
    </row>
    <row r="203" s="2" customFormat="1">
      <c r="A203" s="39"/>
      <c r="B203" s="40"/>
      <c r="C203" s="41"/>
      <c r="D203" s="241" t="s">
        <v>203</v>
      </c>
      <c r="E203" s="41"/>
      <c r="F203" s="242" t="s">
        <v>1689</v>
      </c>
      <c r="G203" s="41"/>
      <c r="H203" s="41"/>
      <c r="I203" s="243"/>
      <c r="J203" s="41"/>
      <c r="K203" s="41"/>
      <c r="L203" s="45"/>
      <c r="M203" s="244"/>
      <c r="N203" s="245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203</v>
      </c>
      <c r="AU203" s="18" t="s">
        <v>84</v>
      </c>
    </row>
    <row r="204" s="2" customFormat="1" ht="14.4" customHeight="1">
      <c r="A204" s="39"/>
      <c r="B204" s="40"/>
      <c r="C204" s="270" t="s">
        <v>432</v>
      </c>
      <c r="D204" s="270" t="s">
        <v>274</v>
      </c>
      <c r="E204" s="271" t="s">
        <v>1690</v>
      </c>
      <c r="F204" s="272" t="s">
        <v>1691</v>
      </c>
      <c r="G204" s="273" t="s">
        <v>260</v>
      </c>
      <c r="H204" s="274">
        <v>150</v>
      </c>
      <c r="I204" s="275"/>
      <c r="J204" s="276">
        <f>ROUND(I204*H204,2)</f>
        <v>0</v>
      </c>
      <c r="K204" s="272" t="s">
        <v>1</v>
      </c>
      <c r="L204" s="277"/>
      <c r="M204" s="278" t="s">
        <v>1</v>
      </c>
      <c r="N204" s="279" t="s">
        <v>40</v>
      </c>
      <c r="O204" s="92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9" t="s">
        <v>448</v>
      </c>
      <c r="AT204" s="239" t="s">
        <v>274</v>
      </c>
      <c r="AU204" s="239" t="s">
        <v>84</v>
      </c>
      <c r="AY204" s="18" t="s">
        <v>193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8" t="s">
        <v>82</v>
      </c>
      <c r="BK204" s="240">
        <f>ROUND(I204*H204,2)</f>
        <v>0</v>
      </c>
      <c r="BL204" s="18" t="s">
        <v>301</v>
      </c>
      <c r="BM204" s="239" t="s">
        <v>638</v>
      </c>
    </row>
    <row r="205" s="2" customFormat="1">
      <c r="A205" s="39"/>
      <c r="B205" s="40"/>
      <c r="C205" s="41"/>
      <c r="D205" s="241" t="s">
        <v>203</v>
      </c>
      <c r="E205" s="41"/>
      <c r="F205" s="242" t="s">
        <v>1691</v>
      </c>
      <c r="G205" s="41"/>
      <c r="H205" s="41"/>
      <c r="I205" s="243"/>
      <c r="J205" s="41"/>
      <c r="K205" s="41"/>
      <c r="L205" s="45"/>
      <c r="M205" s="244"/>
      <c r="N205" s="245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203</v>
      </c>
      <c r="AU205" s="18" t="s">
        <v>84</v>
      </c>
    </row>
    <row r="206" s="2" customFormat="1" ht="22.2" customHeight="1">
      <c r="A206" s="39"/>
      <c r="B206" s="40"/>
      <c r="C206" s="270" t="s">
        <v>442</v>
      </c>
      <c r="D206" s="270" t="s">
        <v>274</v>
      </c>
      <c r="E206" s="271" t="s">
        <v>1692</v>
      </c>
      <c r="F206" s="272" t="s">
        <v>1693</v>
      </c>
      <c r="G206" s="273" t="s">
        <v>260</v>
      </c>
      <c r="H206" s="274">
        <v>20</v>
      </c>
      <c r="I206" s="275"/>
      <c r="J206" s="276">
        <f>ROUND(I206*H206,2)</f>
        <v>0</v>
      </c>
      <c r="K206" s="272" t="s">
        <v>1</v>
      </c>
      <c r="L206" s="277"/>
      <c r="M206" s="278" t="s">
        <v>1</v>
      </c>
      <c r="N206" s="279" t="s">
        <v>40</v>
      </c>
      <c r="O206" s="92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9" t="s">
        <v>448</v>
      </c>
      <c r="AT206" s="239" t="s">
        <v>274</v>
      </c>
      <c r="AU206" s="239" t="s">
        <v>84</v>
      </c>
      <c r="AY206" s="18" t="s">
        <v>193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8" t="s">
        <v>82</v>
      </c>
      <c r="BK206" s="240">
        <f>ROUND(I206*H206,2)</f>
        <v>0</v>
      </c>
      <c r="BL206" s="18" t="s">
        <v>301</v>
      </c>
      <c r="BM206" s="239" t="s">
        <v>656</v>
      </c>
    </row>
    <row r="207" s="2" customFormat="1">
      <c r="A207" s="39"/>
      <c r="B207" s="40"/>
      <c r="C207" s="41"/>
      <c r="D207" s="241" t="s">
        <v>203</v>
      </c>
      <c r="E207" s="41"/>
      <c r="F207" s="242" t="s">
        <v>1693</v>
      </c>
      <c r="G207" s="41"/>
      <c r="H207" s="41"/>
      <c r="I207" s="243"/>
      <c r="J207" s="41"/>
      <c r="K207" s="41"/>
      <c r="L207" s="45"/>
      <c r="M207" s="244"/>
      <c r="N207" s="245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203</v>
      </c>
      <c r="AU207" s="18" t="s">
        <v>84</v>
      </c>
    </row>
    <row r="208" s="2" customFormat="1" ht="22.2" customHeight="1">
      <c r="A208" s="39"/>
      <c r="B208" s="40"/>
      <c r="C208" s="270" t="s">
        <v>448</v>
      </c>
      <c r="D208" s="270" t="s">
        <v>274</v>
      </c>
      <c r="E208" s="271" t="s">
        <v>1694</v>
      </c>
      <c r="F208" s="272" t="s">
        <v>1695</v>
      </c>
      <c r="G208" s="273" t="s">
        <v>260</v>
      </c>
      <c r="H208" s="274">
        <v>6</v>
      </c>
      <c r="I208" s="275"/>
      <c r="J208" s="276">
        <f>ROUND(I208*H208,2)</f>
        <v>0</v>
      </c>
      <c r="K208" s="272" t="s">
        <v>200</v>
      </c>
      <c r="L208" s="277"/>
      <c r="M208" s="278" t="s">
        <v>1</v>
      </c>
      <c r="N208" s="279" t="s">
        <v>40</v>
      </c>
      <c r="O208" s="92"/>
      <c r="P208" s="237">
        <f>O208*H208</f>
        <v>0</v>
      </c>
      <c r="Q208" s="237">
        <v>0.00016000000000000001</v>
      </c>
      <c r="R208" s="237">
        <f>Q208*H208</f>
        <v>0.00096000000000000013</v>
      </c>
      <c r="S208" s="237">
        <v>0</v>
      </c>
      <c r="T208" s="23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9" t="s">
        <v>448</v>
      </c>
      <c r="AT208" s="239" t="s">
        <v>274</v>
      </c>
      <c r="AU208" s="239" t="s">
        <v>84</v>
      </c>
      <c r="AY208" s="18" t="s">
        <v>193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8" t="s">
        <v>82</v>
      </c>
      <c r="BK208" s="240">
        <f>ROUND(I208*H208,2)</f>
        <v>0</v>
      </c>
      <c r="BL208" s="18" t="s">
        <v>301</v>
      </c>
      <c r="BM208" s="239" t="s">
        <v>670</v>
      </c>
    </row>
    <row r="209" s="2" customFormat="1">
      <c r="A209" s="39"/>
      <c r="B209" s="40"/>
      <c r="C209" s="41"/>
      <c r="D209" s="241" t="s">
        <v>203</v>
      </c>
      <c r="E209" s="41"/>
      <c r="F209" s="242" t="s">
        <v>1695</v>
      </c>
      <c r="G209" s="41"/>
      <c r="H209" s="41"/>
      <c r="I209" s="243"/>
      <c r="J209" s="41"/>
      <c r="K209" s="41"/>
      <c r="L209" s="45"/>
      <c r="M209" s="244"/>
      <c r="N209" s="245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203</v>
      </c>
      <c r="AU209" s="18" t="s">
        <v>84</v>
      </c>
    </row>
    <row r="210" s="12" customFormat="1" ht="22.8" customHeight="1">
      <c r="A210" s="12"/>
      <c r="B210" s="212"/>
      <c r="C210" s="213"/>
      <c r="D210" s="214" t="s">
        <v>74</v>
      </c>
      <c r="E210" s="226" t="s">
        <v>1696</v>
      </c>
      <c r="F210" s="226" t="s">
        <v>1697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SUM(P211:P225)</f>
        <v>0</v>
      </c>
      <c r="Q210" s="220"/>
      <c r="R210" s="221">
        <f>SUM(R211:R225)</f>
        <v>0</v>
      </c>
      <c r="S210" s="220"/>
      <c r="T210" s="222">
        <f>SUM(T211:T225)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84</v>
      </c>
      <c r="AT210" s="224" t="s">
        <v>74</v>
      </c>
      <c r="AU210" s="224" t="s">
        <v>82</v>
      </c>
      <c r="AY210" s="223" t="s">
        <v>193</v>
      </c>
      <c r="BK210" s="225">
        <f>SUM(BK211:BK225)</f>
        <v>0</v>
      </c>
    </row>
    <row r="211" s="2" customFormat="1" ht="14.4" customHeight="1">
      <c r="A211" s="39"/>
      <c r="B211" s="40"/>
      <c r="C211" s="228" t="s">
        <v>454</v>
      </c>
      <c r="D211" s="228" t="s">
        <v>196</v>
      </c>
      <c r="E211" s="229" t="s">
        <v>1698</v>
      </c>
      <c r="F211" s="230" t="s">
        <v>1699</v>
      </c>
      <c r="G211" s="231" t="s">
        <v>268</v>
      </c>
      <c r="H211" s="232">
        <v>130</v>
      </c>
      <c r="I211" s="233"/>
      <c r="J211" s="234">
        <f>ROUND(I211*H211,2)</f>
        <v>0</v>
      </c>
      <c r="K211" s="230" t="s">
        <v>200</v>
      </c>
      <c r="L211" s="45"/>
      <c r="M211" s="235" t="s">
        <v>1</v>
      </c>
      <c r="N211" s="236" t="s">
        <v>40</v>
      </c>
      <c r="O211" s="92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9" t="s">
        <v>301</v>
      </c>
      <c r="AT211" s="239" t="s">
        <v>196</v>
      </c>
      <c r="AU211" s="239" t="s">
        <v>84</v>
      </c>
      <c r="AY211" s="18" t="s">
        <v>193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8" t="s">
        <v>82</v>
      </c>
      <c r="BK211" s="240">
        <f>ROUND(I211*H211,2)</f>
        <v>0</v>
      </c>
      <c r="BL211" s="18" t="s">
        <v>301</v>
      </c>
      <c r="BM211" s="239" t="s">
        <v>684</v>
      </c>
    </row>
    <row r="212" s="2" customFormat="1">
      <c r="A212" s="39"/>
      <c r="B212" s="40"/>
      <c r="C212" s="41"/>
      <c r="D212" s="241" t="s">
        <v>203</v>
      </c>
      <c r="E212" s="41"/>
      <c r="F212" s="242" t="s">
        <v>1699</v>
      </c>
      <c r="G212" s="41"/>
      <c r="H212" s="41"/>
      <c r="I212" s="243"/>
      <c r="J212" s="41"/>
      <c r="K212" s="41"/>
      <c r="L212" s="45"/>
      <c r="M212" s="244"/>
      <c r="N212" s="245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203</v>
      </c>
      <c r="AU212" s="18" t="s">
        <v>84</v>
      </c>
    </row>
    <row r="213" s="2" customFormat="1">
      <c r="A213" s="39"/>
      <c r="B213" s="40"/>
      <c r="C213" s="41"/>
      <c r="D213" s="246" t="s">
        <v>205</v>
      </c>
      <c r="E213" s="41"/>
      <c r="F213" s="247" t="s">
        <v>1700</v>
      </c>
      <c r="G213" s="41"/>
      <c r="H213" s="41"/>
      <c r="I213" s="243"/>
      <c r="J213" s="41"/>
      <c r="K213" s="41"/>
      <c r="L213" s="45"/>
      <c r="M213" s="244"/>
      <c r="N213" s="245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205</v>
      </c>
      <c r="AU213" s="18" t="s">
        <v>84</v>
      </c>
    </row>
    <row r="214" s="2" customFormat="1" ht="22.2" customHeight="1">
      <c r="A214" s="39"/>
      <c r="B214" s="40"/>
      <c r="C214" s="270" t="s">
        <v>461</v>
      </c>
      <c r="D214" s="270" t="s">
        <v>274</v>
      </c>
      <c r="E214" s="271" t="s">
        <v>1701</v>
      </c>
      <c r="F214" s="272" t="s">
        <v>1702</v>
      </c>
      <c r="G214" s="273" t="s">
        <v>268</v>
      </c>
      <c r="H214" s="274">
        <v>32</v>
      </c>
      <c r="I214" s="275"/>
      <c r="J214" s="276">
        <f>ROUND(I214*H214,2)</f>
        <v>0</v>
      </c>
      <c r="K214" s="272" t="s">
        <v>1</v>
      </c>
      <c r="L214" s="277"/>
      <c r="M214" s="278" t="s">
        <v>1</v>
      </c>
      <c r="N214" s="279" t="s">
        <v>40</v>
      </c>
      <c r="O214" s="92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9" t="s">
        <v>448</v>
      </c>
      <c r="AT214" s="239" t="s">
        <v>274</v>
      </c>
      <c r="AU214" s="239" t="s">
        <v>84</v>
      </c>
      <c r="AY214" s="18" t="s">
        <v>193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8" t="s">
        <v>82</v>
      </c>
      <c r="BK214" s="240">
        <f>ROUND(I214*H214,2)</f>
        <v>0</v>
      </c>
      <c r="BL214" s="18" t="s">
        <v>301</v>
      </c>
      <c r="BM214" s="239" t="s">
        <v>695</v>
      </c>
    </row>
    <row r="215" s="2" customFormat="1">
      <c r="A215" s="39"/>
      <c r="B215" s="40"/>
      <c r="C215" s="41"/>
      <c r="D215" s="241" t="s">
        <v>203</v>
      </c>
      <c r="E215" s="41"/>
      <c r="F215" s="242" t="s">
        <v>1702</v>
      </c>
      <c r="G215" s="41"/>
      <c r="H215" s="41"/>
      <c r="I215" s="243"/>
      <c r="J215" s="41"/>
      <c r="K215" s="41"/>
      <c r="L215" s="45"/>
      <c r="M215" s="244"/>
      <c r="N215" s="245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203</v>
      </c>
      <c r="AU215" s="18" t="s">
        <v>84</v>
      </c>
    </row>
    <row r="216" s="2" customFormat="1" ht="22.2" customHeight="1">
      <c r="A216" s="39"/>
      <c r="B216" s="40"/>
      <c r="C216" s="270" t="s">
        <v>466</v>
      </c>
      <c r="D216" s="270" t="s">
        <v>274</v>
      </c>
      <c r="E216" s="271" t="s">
        <v>1703</v>
      </c>
      <c r="F216" s="272" t="s">
        <v>1704</v>
      </c>
      <c r="G216" s="273" t="s">
        <v>268</v>
      </c>
      <c r="H216" s="274">
        <v>42</v>
      </c>
      <c r="I216" s="275"/>
      <c r="J216" s="276">
        <f>ROUND(I216*H216,2)</f>
        <v>0</v>
      </c>
      <c r="K216" s="272" t="s">
        <v>1</v>
      </c>
      <c r="L216" s="277"/>
      <c r="M216" s="278" t="s">
        <v>1</v>
      </c>
      <c r="N216" s="279" t="s">
        <v>40</v>
      </c>
      <c r="O216" s="92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9" t="s">
        <v>448</v>
      </c>
      <c r="AT216" s="239" t="s">
        <v>274</v>
      </c>
      <c r="AU216" s="239" t="s">
        <v>84</v>
      </c>
      <c r="AY216" s="18" t="s">
        <v>193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8" t="s">
        <v>82</v>
      </c>
      <c r="BK216" s="240">
        <f>ROUND(I216*H216,2)</f>
        <v>0</v>
      </c>
      <c r="BL216" s="18" t="s">
        <v>301</v>
      </c>
      <c r="BM216" s="239" t="s">
        <v>709</v>
      </c>
    </row>
    <row r="217" s="2" customFormat="1">
      <c r="A217" s="39"/>
      <c r="B217" s="40"/>
      <c r="C217" s="41"/>
      <c r="D217" s="241" t="s">
        <v>203</v>
      </c>
      <c r="E217" s="41"/>
      <c r="F217" s="242" t="s">
        <v>1704</v>
      </c>
      <c r="G217" s="41"/>
      <c r="H217" s="41"/>
      <c r="I217" s="243"/>
      <c r="J217" s="41"/>
      <c r="K217" s="41"/>
      <c r="L217" s="45"/>
      <c r="M217" s="244"/>
      <c r="N217" s="245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203</v>
      </c>
      <c r="AU217" s="18" t="s">
        <v>84</v>
      </c>
    </row>
    <row r="218" s="2" customFormat="1" ht="30" customHeight="1">
      <c r="A218" s="39"/>
      <c r="B218" s="40"/>
      <c r="C218" s="270" t="s">
        <v>473</v>
      </c>
      <c r="D218" s="270" t="s">
        <v>274</v>
      </c>
      <c r="E218" s="271" t="s">
        <v>1705</v>
      </c>
      <c r="F218" s="272" t="s">
        <v>1706</v>
      </c>
      <c r="G218" s="273" t="s">
        <v>268</v>
      </c>
      <c r="H218" s="274">
        <v>6</v>
      </c>
      <c r="I218" s="275"/>
      <c r="J218" s="276">
        <f>ROUND(I218*H218,2)</f>
        <v>0</v>
      </c>
      <c r="K218" s="272" t="s">
        <v>1</v>
      </c>
      <c r="L218" s="277"/>
      <c r="M218" s="278" t="s">
        <v>1</v>
      </c>
      <c r="N218" s="279" t="s">
        <v>40</v>
      </c>
      <c r="O218" s="92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9" t="s">
        <v>448</v>
      </c>
      <c r="AT218" s="239" t="s">
        <v>274</v>
      </c>
      <c r="AU218" s="239" t="s">
        <v>84</v>
      </c>
      <c r="AY218" s="18" t="s">
        <v>193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8" t="s">
        <v>82</v>
      </c>
      <c r="BK218" s="240">
        <f>ROUND(I218*H218,2)</f>
        <v>0</v>
      </c>
      <c r="BL218" s="18" t="s">
        <v>301</v>
      </c>
      <c r="BM218" s="239" t="s">
        <v>722</v>
      </c>
    </row>
    <row r="219" s="2" customFormat="1">
      <c r="A219" s="39"/>
      <c r="B219" s="40"/>
      <c r="C219" s="41"/>
      <c r="D219" s="241" t="s">
        <v>203</v>
      </c>
      <c r="E219" s="41"/>
      <c r="F219" s="242" t="s">
        <v>1706</v>
      </c>
      <c r="G219" s="41"/>
      <c r="H219" s="41"/>
      <c r="I219" s="243"/>
      <c r="J219" s="41"/>
      <c r="K219" s="41"/>
      <c r="L219" s="45"/>
      <c r="M219" s="244"/>
      <c r="N219" s="245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203</v>
      </c>
      <c r="AU219" s="18" t="s">
        <v>84</v>
      </c>
    </row>
    <row r="220" s="2" customFormat="1" ht="34.8" customHeight="1">
      <c r="A220" s="39"/>
      <c r="B220" s="40"/>
      <c r="C220" s="270" t="s">
        <v>478</v>
      </c>
      <c r="D220" s="270" t="s">
        <v>274</v>
      </c>
      <c r="E220" s="271" t="s">
        <v>1707</v>
      </c>
      <c r="F220" s="272" t="s">
        <v>1708</v>
      </c>
      <c r="G220" s="273" t="s">
        <v>268</v>
      </c>
      <c r="H220" s="274">
        <v>24</v>
      </c>
      <c r="I220" s="275"/>
      <c r="J220" s="276">
        <f>ROUND(I220*H220,2)</f>
        <v>0</v>
      </c>
      <c r="K220" s="272" t="s">
        <v>1</v>
      </c>
      <c r="L220" s="277"/>
      <c r="M220" s="278" t="s">
        <v>1</v>
      </c>
      <c r="N220" s="279" t="s">
        <v>40</v>
      </c>
      <c r="O220" s="92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9" t="s">
        <v>448</v>
      </c>
      <c r="AT220" s="239" t="s">
        <v>274</v>
      </c>
      <c r="AU220" s="239" t="s">
        <v>84</v>
      </c>
      <c r="AY220" s="18" t="s">
        <v>193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8" t="s">
        <v>82</v>
      </c>
      <c r="BK220" s="240">
        <f>ROUND(I220*H220,2)</f>
        <v>0</v>
      </c>
      <c r="BL220" s="18" t="s">
        <v>301</v>
      </c>
      <c r="BM220" s="239" t="s">
        <v>737</v>
      </c>
    </row>
    <row r="221" s="2" customFormat="1">
      <c r="A221" s="39"/>
      <c r="B221" s="40"/>
      <c r="C221" s="41"/>
      <c r="D221" s="241" t="s">
        <v>203</v>
      </c>
      <c r="E221" s="41"/>
      <c r="F221" s="242" t="s">
        <v>1708</v>
      </c>
      <c r="G221" s="41"/>
      <c r="H221" s="41"/>
      <c r="I221" s="243"/>
      <c r="J221" s="41"/>
      <c r="K221" s="41"/>
      <c r="L221" s="45"/>
      <c r="M221" s="244"/>
      <c r="N221" s="245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203</v>
      </c>
      <c r="AU221" s="18" t="s">
        <v>84</v>
      </c>
    </row>
    <row r="222" s="2" customFormat="1" ht="34.8" customHeight="1">
      <c r="A222" s="39"/>
      <c r="B222" s="40"/>
      <c r="C222" s="270" t="s">
        <v>485</v>
      </c>
      <c r="D222" s="270" t="s">
        <v>274</v>
      </c>
      <c r="E222" s="271" t="s">
        <v>1709</v>
      </c>
      <c r="F222" s="272" t="s">
        <v>1710</v>
      </c>
      <c r="G222" s="273" t="s">
        <v>268</v>
      </c>
      <c r="H222" s="274">
        <v>24</v>
      </c>
      <c r="I222" s="275"/>
      <c r="J222" s="276">
        <f>ROUND(I222*H222,2)</f>
        <v>0</v>
      </c>
      <c r="K222" s="272" t="s">
        <v>1</v>
      </c>
      <c r="L222" s="277"/>
      <c r="M222" s="278" t="s">
        <v>1</v>
      </c>
      <c r="N222" s="279" t="s">
        <v>40</v>
      </c>
      <c r="O222" s="92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9" t="s">
        <v>448</v>
      </c>
      <c r="AT222" s="239" t="s">
        <v>274</v>
      </c>
      <c r="AU222" s="239" t="s">
        <v>84</v>
      </c>
      <c r="AY222" s="18" t="s">
        <v>193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8" t="s">
        <v>82</v>
      </c>
      <c r="BK222" s="240">
        <f>ROUND(I222*H222,2)</f>
        <v>0</v>
      </c>
      <c r="BL222" s="18" t="s">
        <v>301</v>
      </c>
      <c r="BM222" s="239" t="s">
        <v>750</v>
      </c>
    </row>
    <row r="223" s="2" customFormat="1">
      <c r="A223" s="39"/>
      <c r="B223" s="40"/>
      <c r="C223" s="41"/>
      <c r="D223" s="241" t="s">
        <v>203</v>
      </c>
      <c r="E223" s="41"/>
      <c r="F223" s="242" t="s">
        <v>1710</v>
      </c>
      <c r="G223" s="41"/>
      <c r="H223" s="41"/>
      <c r="I223" s="243"/>
      <c r="J223" s="41"/>
      <c r="K223" s="41"/>
      <c r="L223" s="45"/>
      <c r="M223" s="244"/>
      <c r="N223" s="245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203</v>
      </c>
      <c r="AU223" s="18" t="s">
        <v>84</v>
      </c>
    </row>
    <row r="224" s="2" customFormat="1" ht="22.2" customHeight="1">
      <c r="A224" s="39"/>
      <c r="B224" s="40"/>
      <c r="C224" s="270" t="s">
        <v>491</v>
      </c>
      <c r="D224" s="270" t="s">
        <v>274</v>
      </c>
      <c r="E224" s="271" t="s">
        <v>1711</v>
      </c>
      <c r="F224" s="272" t="s">
        <v>1712</v>
      </c>
      <c r="G224" s="273" t="s">
        <v>268</v>
      </c>
      <c r="H224" s="274">
        <v>2</v>
      </c>
      <c r="I224" s="275"/>
      <c r="J224" s="276">
        <f>ROUND(I224*H224,2)</f>
        <v>0</v>
      </c>
      <c r="K224" s="272" t="s">
        <v>1</v>
      </c>
      <c r="L224" s="277"/>
      <c r="M224" s="278" t="s">
        <v>1</v>
      </c>
      <c r="N224" s="279" t="s">
        <v>40</v>
      </c>
      <c r="O224" s="92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9" t="s">
        <v>448</v>
      </c>
      <c r="AT224" s="239" t="s">
        <v>274</v>
      </c>
      <c r="AU224" s="239" t="s">
        <v>84</v>
      </c>
      <c r="AY224" s="18" t="s">
        <v>193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8" t="s">
        <v>82</v>
      </c>
      <c r="BK224" s="240">
        <f>ROUND(I224*H224,2)</f>
        <v>0</v>
      </c>
      <c r="BL224" s="18" t="s">
        <v>301</v>
      </c>
      <c r="BM224" s="239" t="s">
        <v>762</v>
      </c>
    </row>
    <row r="225" s="2" customFormat="1">
      <c r="A225" s="39"/>
      <c r="B225" s="40"/>
      <c r="C225" s="41"/>
      <c r="D225" s="241" t="s">
        <v>203</v>
      </c>
      <c r="E225" s="41"/>
      <c r="F225" s="242" t="s">
        <v>1712</v>
      </c>
      <c r="G225" s="41"/>
      <c r="H225" s="41"/>
      <c r="I225" s="243"/>
      <c r="J225" s="41"/>
      <c r="K225" s="41"/>
      <c r="L225" s="45"/>
      <c r="M225" s="244"/>
      <c r="N225" s="245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203</v>
      </c>
      <c r="AU225" s="18" t="s">
        <v>84</v>
      </c>
    </row>
    <row r="226" s="12" customFormat="1" ht="22.8" customHeight="1">
      <c r="A226" s="12"/>
      <c r="B226" s="212"/>
      <c r="C226" s="213"/>
      <c r="D226" s="214" t="s">
        <v>74</v>
      </c>
      <c r="E226" s="226" t="s">
        <v>1301</v>
      </c>
      <c r="F226" s="226" t="s">
        <v>1302</v>
      </c>
      <c r="G226" s="213"/>
      <c r="H226" s="213"/>
      <c r="I226" s="216"/>
      <c r="J226" s="227">
        <f>BK226</f>
        <v>0</v>
      </c>
      <c r="K226" s="213"/>
      <c r="L226" s="218"/>
      <c r="M226" s="219"/>
      <c r="N226" s="220"/>
      <c r="O226" s="220"/>
      <c r="P226" s="221">
        <f>SUM(P227:P232)</f>
        <v>0</v>
      </c>
      <c r="Q226" s="220"/>
      <c r="R226" s="221">
        <f>SUM(R227:R232)</f>
        <v>0</v>
      </c>
      <c r="S226" s="220"/>
      <c r="T226" s="222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3" t="s">
        <v>201</v>
      </c>
      <c r="AT226" s="224" t="s">
        <v>74</v>
      </c>
      <c r="AU226" s="224" t="s">
        <v>82</v>
      </c>
      <c r="AY226" s="223" t="s">
        <v>193</v>
      </c>
      <c r="BK226" s="225">
        <f>SUM(BK227:BK232)</f>
        <v>0</v>
      </c>
    </row>
    <row r="227" s="2" customFormat="1" ht="22.2" customHeight="1">
      <c r="A227" s="39"/>
      <c r="B227" s="40"/>
      <c r="C227" s="228" t="s">
        <v>499</v>
      </c>
      <c r="D227" s="228" t="s">
        <v>196</v>
      </c>
      <c r="E227" s="229" t="s">
        <v>1713</v>
      </c>
      <c r="F227" s="230" t="s">
        <v>1714</v>
      </c>
      <c r="G227" s="231" t="s">
        <v>1306</v>
      </c>
      <c r="H227" s="232">
        <v>180</v>
      </c>
      <c r="I227" s="233"/>
      <c r="J227" s="234">
        <f>ROUND(I227*H227,2)</f>
        <v>0</v>
      </c>
      <c r="K227" s="230" t="s">
        <v>200</v>
      </c>
      <c r="L227" s="45"/>
      <c r="M227" s="235" t="s">
        <v>1</v>
      </c>
      <c r="N227" s="236" t="s">
        <v>40</v>
      </c>
      <c r="O227" s="92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9" t="s">
        <v>1596</v>
      </c>
      <c r="AT227" s="239" t="s">
        <v>196</v>
      </c>
      <c r="AU227" s="239" t="s">
        <v>84</v>
      </c>
      <c r="AY227" s="18" t="s">
        <v>193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8" t="s">
        <v>82</v>
      </c>
      <c r="BK227" s="240">
        <f>ROUND(I227*H227,2)</f>
        <v>0</v>
      </c>
      <c r="BL227" s="18" t="s">
        <v>1596</v>
      </c>
      <c r="BM227" s="239" t="s">
        <v>774</v>
      </c>
    </row>
    <row r="228" s="2" customFormat="1">
      <c r="A228" s="39"/>
      <c r="B228" s="40"/>
      <c r="C228" s="41"/>
      <c r="D228" s="241" t="s">
        <v>203</v>
      </c>
      <c r="E228" s="41"/>
      <c r="F228" s="242" t="s">
        <v>1714</v>
      </c>
      <c r="G228" s="41"/>
      <c r="H228" s="41"/>
      <c r="I228" s="243"/>
      <c r="J228" s="41"/>
      <c r="K228" s="41"/>
      <c r="L228" s="45"/>
      <c r="M228" s="244"/>
      <c r="N228" s="245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203</v>
      </c>
      <c r="AU228" s="18" t="s">
        <v>84</v>
      </c>
    </row>
    <row r="229" s="2" customFormat="1">
      <c r="A229" s="39"/>
      <c r="B229" s="40"/>
      <c r="C229" s="41"/>
      <c r="D229" s="246" t="s">
        <v>205</v>
      </c>
      <c r="E229" s="41"/>
      <c r="F229" s="247" t="s">
        <v>1715</v>
      </c>
      <c r="G229" s="41"/>
      <c r="H229" s="41"/>
      <c r="I229" s="243"/>
      <c r="J229" s="41"/>
      <c r="K229" s="41"/>
      <c r="L229" s="45"/>
      <c r="M229" s="244"/>
      <c r="N229" s="245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205</v>
      </c>
      <c r="AU229" s="18" t="s">
        <v>84</v>
      </c>
    </row>
    <row r="230" s="2" customFormat="1" ht="19.8" customHeight="1">
      <c r="A230" s="39"/>
      <c r="B230" s="40"/>
      <c r="C230" s="228" t="s">
        <v>505</v>
      </c>
      <c r="D230" s="228" t="s">
        <v>196</v>
      </c>
      <c r="E230" s="229" t="s">
        <v>1716</v>
      </c>
      <c r="F230" s="230" t="s">
        <v>1717</v>
      </c>
      <c r="G230" s="231" t="s">
        <v>1306</v>
      </c>
      <c r="H230" s="232">
        <v>60</v>
      </c>
      <c r="I230" s="233"/>
      <c r="J230" s="234">
        <f>ROUND(I230*H230,2)</f>
        <v>0</v>
      </c>
      <c r="K230" s="230" t="s">
        <v>200</v>
      </c>
      <c r="L230" s="45"/>
      <c r="M230" s="235" t="s">
        <v>1</v>
      </c>
      <c r="N230" s="236" t="s">
        <v>40</v>
      </c>
      <c r="O230" s="92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9" t="s">
        <v>1596</v>
      </c>
      <c r="AT230" s="239" t="s">
        <v>196</v>
      </c>
      <c r="AU230" s="239" t="s">
        <v>84</v>
      </c>
      <c r="AY230" s="18" t="s">
        <v>193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8" t="s">
        <v>82</v>
      </c>
      <c r="BK230" s="240">
        <f>ROUND(I230*H230,2)</f>
        <v>0</v>
      </c>
      <c r="BL230" s="18" t="s">
        <v>1596</v>
      </c>
      <c r="BM230" s="239" t="s">
        <v>787</v>
      </c>
    </row>
    <row r="231" s="2" customFormat="1">
      <c r="A231" s="39"/>
      <c r="B231" s="40"/>
      <c r="C231" s="41"/>
      <c r="D231" s="241" t="s">
        <v>203</v>
      </c>
      <c r="E231" s="41"/>
      <c r="F231" s="242" t="s">
        <v>1717</v>
      </c>
      <c r="G231" s="41"/>
      <c r="H231" s="41"/>
      <c r="I231" s="243"/>
      <c r="J231" s="41"/>
      <c r="K231" s="41"/>
      <c r="L231" s="45"/>
      <c r="M231" s="244"/>
      <c r="N231" s="245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203</v>
      </c>
      <c r="AU231" s="18" t="s">
        <v>84</v>
      </c>
    </row>
    <row r="232" s="2" customFormat="1">
      <c r="A232" s="39"/>
      <c r="B232" s="40"/>
      <c r="C232" s="41"/>
      <c r="D232" s="246" t="s">
        <v>205</v>
      </c>
      <c r="E232" s="41"/>
      <c r="F232" s="247" t="s">
        <v>1718</v>
      </c>
      <c r="G232" s="41"/>
      <c r="H232" s="41"/>
      <c r="I232" s="243"/>
      <c r="J232" s="41"/>
      <c r="K232" s="41"/>
      <c r="L232" s="45"/>
      <c r="M232" s="302"/>
      <c r="N232" s="303"/>
      <c r="O232" s="304"/>
      <c r="P232" s="304"/>
      <c r="Q232" s="304"/>
      <c r="R232" s="304"/>
      <c r="S232" s="304"/>
      <c r="T232" s="305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205</v>
      </c>
      <c r="AU232" s="18" t="s">
        <v>84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JvTmSUOs9TJhz2fbqAEwZK9XZIl0e4RiSBtOgByL+4NhR3d7nHoDpcNREutC2DteOQv6VvI9gPXzw5ynO282Yg==" hashValue="gTFgjhJU6rPRzIjfck1Z/H1/afXD4jv0/6CIWp7zS1jaesCcn9iTM705hlYVfheXcCE+EQFJvQZc7lyTnJehsQ==" algorithmName="SHA-512" password="CC35"/>
  <autoFilter ref="C126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4_01/741810003"/>
    <hyperlink ref="F136" r:id="rId2" display="https://podminky.urs.cz/item/CS_URS_2024_01/741120101"/>
    <hyperlink ref="F139" r:id="rId3" display="https://podminky.urs.cz/item/CS_URS_2024_01/741122033"/>
    <hyperlink ref="F142" r:id="rId4" display="https://podminky.urs.cz/item/CS_URS_2024_01/741122102"/>
    <hyperlink ref="F145" r:id="rId5" display="https://podminky.urs.cz/item/CS_URS_2024_01/741122142"/>
    <hyperlink ref="F148" r:id="rId6" display="https://podminky.urs.cz/item/CS_URS_2024_01/741122143"/>
    <hyperlink ref="F151" r:id="rId7" display="https://podminky.urs.cz/item/CS_URS_2024_01/741130001"/>
    <hyperlink ref="F154" r:id="rId8" display="https://podminky.urs.cz/item/CS_URS_2024_01/741130003"/>
    <hyperlink ref="F157" r:id="rId9" display="https://podminky.urs.cz/item/CS_URS_2024_01/741130005"/>
    <hyperlink ref="F186" r:id="rId10" display="https://podminky.urs.cz/item/CS_URS_2024_01/741110501"/>
    <hyperlink ref="F189" r:id="rId11" display="https://podminky.urs.cz/item/CS_URS_2024_01/741310001"/>
    <hyperlink ref="F192" r:id="rId12" display="https://podminky.urs.cz/item/CS_URS_2024_01/741313001"/>
    <hyperlink ref="F195" r:id="rId13" display="https://podminky.urs.cz/item/CS_URS_2024_01/741313002"/>
    <hyperlink ref="F213" r:id="rId14" display="https://podminky.urs.cz/item/CS_URS_2024_01/741372061"/>
    <hyperlink ref="F229" r:id="rId15" display="https://podminky.urs.cz/item/CS_URS_2024_01/HZS2221"/>
    <hyperlink ref="F232" r:id="rId16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4.4" customHeight="1">
      <c r="B7" s="21"/>
      <c r="E7" s="153" t="str">
        <f>'Rekapitulace stavby'!K6</f>
        <v>Domov mládeže při gymnáziu a SOŠPg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4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54" t="s">
        <v>1719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26</v>
      </c>
      <c r="G14" s="39"/>
      <c r="H14" s="39"/>
      <c r="I14" s="152" t="s">
        <v>22</v>
      </c>
      <c r="J14" s="155" t="str">
        <f>'Rekapitulace stavby'!AN8</f>
        <v>29. 10. 2024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35</v>
      </c>
      <c r="E32" s="39"/>
      <c r="F32" s="39"/>
      <c r="G32" s="39"/>
      <c r="H32" s="39"/>
      <c r="I32" s="39"/>
      <c r="J32" s="162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37</v>
      </c>
      <c r="G34" s="39"/>
      <c r="H34" s="39"/>
      <c r="I34" s="163" t="s">
        <v>36</v>
      </c>
      <c r="J34" s="163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39</v>
      </c>
      <c r="E35" s="152" t="s">
        <v>40</v>
      </c>
      <c r="F35" s="165">
        <f>ROUND((SUM(BE122:BE148)),  2)</f>
        <v>0</v>
      </c>
      <c r="G35" s="39"/>
      <c r="H35" s="39"/>
      <c r="I35" s="166">
        <v>0.20999999999999999</v>
      </c>
      <c r="J35" s="165">
        <f>ROUND(((SUM(BE122:BE148))*I35),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41</v>
      </c>
      <c r="F36" s="165">
        <f>ROUND((SUM(BF122:BF148)),  2)</f>
        <v>0</v>
      </c>
      <c r="G36" s="39"/>
      <c r="H36" s="39"/>
      <c r="I36" s="166">
        <v>0.12</v>
      </c>
      <c r="J36" s="165">
        <f>ROUND(((SUM(BF122:BF148))*I36),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42</v>
      </c>
      <c r="F37" s="165">
        <f>ROUND((SUM(BG122:BG148)),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43</v>
      </c>
      <c r="F38" s="165">
        <f>ROUND((SUM(BH122:BH148)),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ROUND((SUM(BI122:BI148)),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85" t="str">
        <f>E7</f>
        <v>Domov mládeže při gymnáziu a SOŠPg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4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77" t="str">
        <f>E11</f>
        <v>vzd - Vzduchotechnika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29. 10. 2024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6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151</v>
      </c>
      <c r="D96" s="187"/>
      <c r="E96" s="187"/>
      <c r="F96" s="187"/>
      <c r="G96" s="187"/>
      <c r="H96" s="187"/>
      <c r="I96" s="187"/>
      <c r="J96" s="188" t="s">
        <v>152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153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154</v>
      </c>
    </row>
    <row r="99" s="9" customFormat="1" ht="24.96" customHeight="1">
      <c r="A99" s="9"/>
      <c r="B99" s="190"/>
      <c r="C99" s="191"/>
      <c r="D99" s="192" t="s">
        <v>1720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1721</v>
      </c>
      <c r="E100" s="193"/>
      <c r="F100" s="193"/>
      <c r="G100" s="193"/>
      <c r="H100" s="193"/>
      <c r="I100" s="193"/>
      <c r="J100" s="194">
        <f>J144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178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4" customHeight="1">
      <c r="A110" s="39"/>
      <c r="B110" s="40"/>
      <c r="C110" s="41"/>
      <c r="D110" s="41"/>
      <c r="E110" s="185" t="str">
        <f>E7</f>
        <v>Domov mládeže při gymnáziu a SOŠPg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115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24" customHeight="1">
      <c r="A112" s="39"/>
      <c r="B112" s="40"/>
      <c r="C112" s="41"/>
      <c r="D112" s="41"/>
      <c r="E112" s="185" t="s">
        <v>118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6" customHeight="1">
      <c r="A114" s="39"/>
      <c r="B114" s="40"/>
      <c r="C114" s="41"/>
      <c r="D114" s="41"/>
      <c r="E114" s="77" t="str">
        <f>E11</f>
        <v>vzd - Vzduchotechnika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 xml:space="preserve"> </v>
      </c>
      <c r="G116" s="41"/>
      <c r="H116" s="41"/>
      <c r="I116" s="33" t="s">
        <v>22</v>
      </c>
      <c r="J116" s="80" t="str">
        <f>IF(J14="","",J14)</f>
        <v>29. 10. 2024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6" customHeight="1">
      <c r="A118" s="39"/>
      <c r="B118" s="40"/>
      <c r="C118" s="33" t="s">
        <v>24</v>
      </c>
      <c r="D118" s="41"/>
      <c r="E118" s="41"/>
      <c r="F118" s="28" t="str">
        <f>E17</f>
        <v xml:space="preserve"> </v>
      </c>
      <c r="G118" s="41"/>
      <c r="H118" s="41"/>
      <c r="I118" s="33" t="s">
        <v>30</v>
      </c>
      <c r="J118" s="37" t="str">
        <f>E23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6" customHeight="1">
      <c r="A119" s="39"/>
      <c r="B119" s="40"/>
      <c r="C119" s="33" t="s">
        <v>28</v>
      </c>
      <c r="D119" s="41"/>
      <c r="E119" s="41"/>
      <c r="F119" s="28" t="str">
        <f>IF(E20="","",E20)</f>
        <v>Vyplň údaj</v>
      </c>
      <c r="G119" s="41"/>
      <c r="H119" s="41"/>
      <c r="I119" s="33" t="s">
        <v>32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1"/>
      <c r="B121" s="202"/>
      <c r="C121" s="203" t="s">
        <v>179</v>
      </c>
      <c r="D121" s="204" t="s">
        <v>60</v>
      </c>
      <c r="E121" s="204" t="s">
        <v>56</v>
      </c>
      <c r="F121" s="204" t="s">
        <v>57</v>
      </c>
      <c r="G121" s="204" t="s">
        <v>180</v>
      </c>
      <c r="H121" s="204" t="s">
        <v>181</v>
      </c>
      <c r="I121" s="204" t="s">
        <v>182</v>
      </c>
      <c r="J121" s="204" t="s">
        <v>152</v>
      </c>
      <c r="K121" s="205" t="s">
        <v>183</v>
      </c>
      <c r="L121" s="206"/>
      <c r="M121" s="101" t="s">
        <v>1</v>
      </c>
      <c r="N121" s="102" t="s">
        <v>39</v>
      </c>
      <c r="O121" s="102" t="s">
        <v>184</v>
      </c>
      <c r="P121" s="102" t="s">
        <v>185</v>
      </c>
      <c r="Q121" s="102" t="s">
        <v>186</v>
      </c>
      <c r="R121" s="102" t="s">
        <v>187</v>
      </c>
      <c r="S121" s="102" t="s">
        <v>188</v>
      </c>
      <c r="T121" s="103" t="s">
        <v>189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9"/>
      <c r="B122" s="40"/>
      <c r="C122" s="108" t="s">
        <v>190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P123+P144</f>
        <v>0</v>
      </c>
      <c r="Q122" s="105"/>
      <c r="R122" s="209">
        <f>R123+R144</f>
        <v>0</v>
      </c>
      <c r="S122" s="105"/>
      <c r="T122" s="210">
        <f>T123+T144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74</v>
      </c>
      <c r="AU122" s="18" t="s">
        <v>154</v>
      </c>
      <c r="BK122" s="211">
        <f>BK123+BK144</f>
        <v>0</v>
      </c>
    </row>
    <row r="123" s="12" customFormat="1" ht="25.92" customHeight="1">
      <c r="A123" s="12"/>
      <c r="B123" s="212"/>
      <c r="C123" s="213"/>
      <c r="D123" s="214" t="s">
        <v>74</v>
      </c>
      <c r="E123" s="215" t="s">
        <v>82</v>
      </c>
      <c r="F123" s="215" t="s">
        <v>1722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SUM(P124:P143)</f>
        <v>0</v>
      </c>
      <c r="Q123" s="220"/>
      <c r="R123" s="221">
        <f>SUM(R124:R143)</f>
        <v>0</v>
      </c>
      <c r="S123" s="220"/>
      <c r="T123" s="222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82</v>
      </c>
      <c r="AT123" s="224" t="s">
        <v>74</v>
      </c>
      <c r="AU123" s="224" t="s">
        <v>75</v>
      </c>
      <c r="AY123" s="223" t="s">
        <v>193</v>
      </c>
      <c r="BK123" s="225">
        <f>SUM(BK124:BK143)</f>
        <v>0</v>
      </c>
    </row>
    <row r="124" s="2" customFormat="1" ht="22.2" customHeight="1">
      <c r="A124" s="39"/>
      <c r="B124" s="40"/>
      <c r="C124" s="228" t="s">
        <v>82</v>
      </c>
      <c r="D124" s="228" t="s">
        <v>196</v>
      </c>
      <c r="E124" s="229" t="s">
        <v>1723</v>
      </c>
      <c r="F124" s="230" t="s">
        <v>1724</v>
      </c>
      <c r="G124" s="231" t="s">
        <v>1360</v>
      </c>
      <c r="H124" s="232">
        <v>1</v>
      </c>
      <c r="I124" s="233"/>
      <c r="J124" s="234">
        <f>ROUND(I124*H124,2)</f>
        <v>0</v>
      </c>
      <c r="K124" s="230" t="s">
        <v>1</v>
      </c>
      <c r="L124" s="45"/>
      <c r="M124" s="235" t="s">
        <v>1</v>
      </c>
      <c r="N124" s="236" t="s">
        <v>40</v>
      </c>
      <c r="O124" s="92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9" t="s">
        <v>301</v>
      </c>
      <c r="AT124" s="239" t="s">
        <v>196</v>
      </c>
      <c r="AU124" s="239" t="s">
        <v>82</v>
      </c>
      <c r="AY124" s="18" t="s">
        <v>193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8" t="s">
        <v>82</v>
      </c>
      <c r="BK124" s="240">
        <f>ROUND(I124*H124,2)</f>
        <v>0</v>
      </c>
      <c r="BL124" s="18" t="s">
        <v>301</v>
      </c>
      <c r="BM124" s="239" t="s">
        <v>84</v>
      </c>
    </row>
    <row r="125" s="2" customFormat="1">
      <c r="A125" s="39"/>
      <c r="B125" s="40"/>
      <c r="C125" s="41"/>
      <c r="D125" s="241" t="s">
        <v>203</v>
      </c>
      <c r="E125" s="41"/>
      <c r="F125" s="242" t="s">
        <v>1724</v>
      </c>
      <c r="G125" s="41"/>
      <c r="H125" s="41"/>
      <c r="I125" s="243"/>
      <c r="J125" s="41"/>
      <c r="K125" s="41"/>
      <c r="L125" s="45"/>
      <c r="M125" s="244"/>
      <c r="N125" s="245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203</v>
      </c>
      <c r="AU125" s="18" t="s">
        <v>82</v>
      </c>
    </row>
    <row r="126" s="2" customFormat="1" ht="14.4" customHeight="1">
      <c r="A126" s="39"/>
      <c r="B126" s="40"/>
      <c r="C126" s="228" t="s">
        <v>84</v>
      </c>
      <c r="D126" s="228" t="s">
        <v>196</v>
      </c>
      <c r="E126" s="229" t="s">
        <v>1725</v>
      </c>
      <c r="F126" s="230" t="s">
        <v>1726</v>
      </c>
      <c r="G126" s="231" t="s">
        <v>1360</v>
      </c>
      <c r="H126" s="232">
        <v>1</v>
      </c>
      <c r="I126" s="233"/>
      <c r="J126" s="234">
        <f>ROUND(I126*H126,2)</f>
        <v>0</v>
      </c>
      <c r="K126" s="230" t="s">
        <v>1</v>
      </c>
      <c r="L126" s="45"/>
      <c r="M126" s="235" t="s">
        <v>1</v>
      </c>
      <c r="N126" s="236" t="s">
        <v>40</v>
      </c>
      <c r="O126" s="92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9" t="s">
        <v>301</v>
      </c>
      <c r="AT126" s="239" t="s">
        <v>196</v>
      </c>
      <c r="AU126" s="239" t="s">
        <v>82</v>
      </c>
      <c r="AY126" s="18" t="s">
        <v>193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8" t="s">
        <v>82</v>
      </c>
      <c r="BK126" s="240">
        <f>ROUND(I126*H126,2)</f>
        <v>0</v>
      </c>
      <c r="BL126" s="18" t="s">
        <v>301</v>
      </c>
      <c r="BM126" s="239" t="s">
        <v>201</v>
      </c>
    </row>
    <row r="127" s="2" customFormat="1">
      <c r="A127" s="39"/>
      <c r="B127" s="40"/>
      <c r="C127" s="41"/>
      <c r="D127" s="241" t="s">
        <v>203</v>
      </c>
      <c r="E127" s="41"/>
      <c r="F127" s="242" t="s">
        <v>1726</v>
      </c>
      <c r="G127" s="41"/>
      <c r="H127" s="41"/>
      <c r="I127" s="243"/>
      <c r="J127" s="41"/>
      <c r="K127" s="41"/>
      <c r="L127" s="45"/>
      <c r="M127" s="244"/>
      <c r="N127" s="245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203</v>
      </c>
      <c r="AU127" s="18" t="s">
        <v>82</v>
      </c>
    </row>
    <row r="128" s="2" customFormat="1" ht="14.4" customHeight="1">
      <c r="A128" s="39"/>
      <c r="B128" s="40"/>
      <c r="C128" s="228" t="s">
        <v>194</v>
      </c>
      <c r="D128" s="228" t="s">
        <v>196</v>
      </c>
      <c r="E128" s="229" t="s">
        <v>1727</v>
      </c>
      <c r="F128" s="230" t="s">
        <v>1728</v>
      </c>
      <c r="G128" s="231" t="s">
        <v>1360</v>
      </c>
      <c r="H128" s="232">
        <v>1</v>
      </c>
      <c r="I128" s="233"/>
      <c r="J128" s="234">
        <f>ROUND(I128*H128,2)</f>
        <v>0</v>
      </c>
      <c r="K128" s="230" t="s">
        <v>1</v>
      </c>
      <c r="L128" s="45"/>
      <c r="M128" s="235" t="s">
        <v>1</v>
      </c>
      <c r="N128" s="236" t="s">
        <v>40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301</v>
      </c>
      <c r="AT128" s="239" t="s">
        <v>196</v>
      </c>
      <c r="AU128" s="239" t="s">
        <v>82</v>
      </c>
      <c r="AY128" s="18" t="s">
        <v>193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82</v>
      </c>
      <c r="BK128" s="240">
        <f>ROUND(I128*H128,2)</f>
        <v>0</v>
      </c>
      <c r="BL128" s="18" t="s">
        <v>301</v>
      </c>
      <c r="BM128" s="239" t="s">
        <v>223</v>
      </c>
    </row>
    <row r="129" s="2" customFormat="1">
      <c r="A129" s="39"/>
      <c r="B129" s="40"/>
      <c r="C129" s="41"/>
      <c r="D129" s="241" t="s">
        <v>203</v>
      </c>
      <c r="E129" s="41"/>
      <c r="F129" s="242" t="s">
        <v>1728</v>
      </c>
      <c r="G129" s="41"/>
      <c r="H129" s="41"/>
      <c r="I129" s="243"/>
      <c r="J129" s="41"/>
      <c r="K129" s="41"/>
      <c r="L129" s="45"/>
      <c r="M129" s="244"/>
      <c r="N129" s="245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203</v>
      </c>
      <c r="AU129" s="18" t="s">
        <v>82</v>
      </c>
    </row>
    <row r="130" s="2" customFormat="1" ht="14.4" customHeight="1">
      <c r="A130" s="39"/>
      <c r="B130" s="40"/>
      <c r="C130" s="228" t="s">
        <v>201</v>
      </c>
      <c r="D130" s="228" t="s">
        <v>196</v>
      </c>
      <c r="E130" s="229" t="s">
        <v>1729</v>
      </c>
      <c r="F130" s="230" t="s">
        <v>1730</v>
      </c>
      <c r="G130" s="231" t="s">
        <v>1360</v>
      </c>
      <c r="H130" s="232">
        <v>1</v>
      </c>
      <c r="I130" s="233"/>
      <c r="J130" s="234">
        <f>ROUND(I130*H130,2)</f>
        <v>0</v>
      </c>
      <c r="K130" s="230" t="s">
        <v>1</v>
      </c>
      <c r="L130" s="45"/>
      <c r="M130" s="235" t="s">
        <v>1</v>
      </c>
      <c r="N130" s="236" t="s">
        <v>40</v>
      </c>
      <c r="O130" s="92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9" t="s">
        <v>301</v>
      </c>
      <c r="AT130" s="239" t="s">
        <v>196</v>
      </c>
      <c r="AU130" s="239" t="s">
        <v>82</v>
      </c>
      <c r="AY130" s="18" t="s">
        <v>193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8" t="s">
        <v>82</v>
      </c>
      <c r="BK130" s="240">
        <f>ROUND(I130*H130,2)</f>
        <v>0</v>
      </c>
      <c r="BL130" s="18" t="s">
        <v>301</v>
      </c>
      <c r="BM130" s="239" t="s">
        <v>251</v>
      </c>
    </row>
    <row r="131" s="2" customFormat="1">
      <c r="A131" s="39"/>
      <c r="B131" s="40"/>
      <c r="C131" s="41"/>
      <c r="D131" s="241" t="s">
        <v>203</v>
      </c>
      <c r="E131" s="41"/>
      <c r="F131" s="242" t="s">
        <v>1730</v>
      </c>
      <c r="G131" s="41"/>
      <c r="H131" s="41"/>
      <c r="I131" s="243"/>
      <c r="J131" s="41"/>
      <c r="K131" s="41"/>
      <c r="L131" s="45"/>
      <c r="M131" s="244"/>
      <c r="N131" s="245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203</v>
      </c>
      <c r="AU131" s="18" t="s">
        <v>82</v>
      </c>
    </row>
    <row r="132" s="2" customFormat="1" ht="22.2" customHeight="1">
      <c r="A132" s="39"/>
      <c r="B132" s="40"/>
      <c r="C132" s="228" t="s">
        <v>231</v>
      </c>
      <c r="D132" s="228" t="s">
        <v>196</v>
      </c>
      <c r="E132" s="229" t="s">
        <v>1731</v>
      </c>
      <c r="F132" s="230" t="s">
        <v>1732</v>
      </c>
      <c r="G132" s="231" t="s">
        <v>1360</v>
      </c>
      <c r="H132" s="232">
        <v>6</v>
      </c>
      <c r="I132" s="233"/>
      <c r="J132" s="234">
        <f>ROUND(I132*H132,2)</f>
        <v>0</v>
      </c>
      <c r="K132" s="230" t="s">
        <v>1</v>
      </c>
      <c r="L132" s="45"/>
      <c r="M132" s="235" t="s">
        <v>1</v>
      </c>
      <c r="N132" s="236" t="s">
        <v>40</v>
      </c>
      <c r="O132" s="92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9" t="s">
        <v>301</v>
      </c>
      <c r="AT132" s="239" t="s">
        <v>196</v>
      </c>
      <c r="AU132" s="239" t="s">
        <v>82</v>
      </c>
      <c r="AY132" s="18" t="s">
        <v>193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8" t="s">
        <v>82</v>
      </c>
      <c r="BK132" s="240">
        <f>ROUND(I132*H132,2)</f>
        <v>0</v>
      </c>
      <c r="BL132" s="18" t="s">
        <v>301</v>
      </c>
      <c r="BM132" s="239" t="s">
        <v>265</v>
      </c>
    </row>
    <row r="133" s="2" customFormat="1">
      <c r="A133" s="39"/>
      <c r="B133" s="40"/>
      <c r="C133" s="41"/>
      <c r="D133" s="241" t="s">
        <v>203</v>
      </c>
      <c r="E133" s="41"/>
      <c r="F133" s="242" t="s">
        <v>1732</v>
      </c>
      <c r="G133" s="41"/>
      <c r="H133" s="41"/>
      <c r="I133" s="243"/>
      <c r="J133" s="41"/>
      <c r="K133" s="41"/>
      <c r="L133" s="45"/>
      <c r="M133" s="244"/>
      <c r="N133" s="24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203</v>
      </c>
      <c r="AU133" s="18" t="s">
        <v>82</v>
      </c>
    </row>
    <row r="134" s="2" customFormat="1" ht="19.8" customHeight="1">
      <c r="A134" s="39"/>
      <c r="B134" s="40"/>
      <c r="C134" s="228" t="s">
        <v>223</v>
      </c>
      <c r="D134" s="228" t="s">
        <v>196</v>
      </c>
      <c r="E134" s="229" t="s">
        <v>1733</v>
      </c>
      <c r="F134" s="230" t="s">
        <v>1734</v>
      </c>
      <c r="G134" s="231" t="s">
        <v>1360</v>
      </c>
      <c r="H134" s="232">
        <v>2</v>
      </c>
      <c r="I134" s="233"/>
      <c r="J134" s="234">
        <f>ROUND(I134*H134,2)</f>
        <v>0</v>
      </c>
      <c r="K134" s="230" t="s">
        <v>1</v>
      </c>
      <c r="L134" s="45"/>
      <c r="M134" s="235" t="s">
        <v>1</v>
      </c>
      <c r="N134" s="236" t="s">
        <v>40</v>
      </c>
      <c r="O134" s="92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9" t="s">
        <v>301</v>
      </c>
      <c r="AT134" s="239" t="s">
        <v>196</v>
      </c>
      <c r="AU134" s="239" t="s">
        <v>82</v>
      </c>
      <c r="AY134" s="18" t="s">
        <v>193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8" t="s">
        <v>82</v>
      </c>
      <c r="BK134" s="240">
        <f>ROUND(I134*H134,2)</f>
        <v>0</v>
      </c>
      <c r="BL134" s="18" t="s">
        <v>301</v>
      </c>
      <c r="BM134" s="239" t="s">
        <v>288</v>
      </c>
    </row>
    <row r="135" s="2" customFormat="1">
      <c r="A135" s="39"/>
      <c r="B135" s="40"/>
      <c r="C135" s="41"/>
      <c r="D135" s="241" t="s">
        <v>203</v>
      </c>
      <c r="E135" s="41"/>
      <c r="F135" s="242" t="s">
        <v>1734</v>
      </c>
      <c r="G135" s="41"/>
      <c r="H135" s="41"/>
      <c r="I135" s="243"/>
      <c r="J135" s="41"/>
      <c r="K135" s="41"/>
      <c r="L135" s="45"/>
      <c r="M135" s="244"/>
      <c r="N135" s="24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203</v>
      </c>
      <c r="AU135" s="18" t="s">
        <v>82</v>
      </c>
    </row>
    <row r="136" s="2" customFormat="1" ht="60.6" customHeight="1">
      <c r="A136" s="39"/>
      <c r="B136" s="40"/>
      <c r="C136" s="228" t="s">
        <v>245</v>
      </c>
      <c r="D136" s="228" t="s">
        <v>196</v>
      </c>
      <c r="E136" s="229" t="s">
        <v>1735</v>
      </c>
      <c r="F136" s="230" t="s">
        <v>1736</v>
      </c>
      <c r="G136" s="231" t="s">
        <v>1737</v>
      </c>
      <c r="H136" s="232">
        <v>18</v>
      </c>
      <c r="I136" s="233"/>
      <c r="J136" s="234">
        <f>ROUND(I136*H136,2)</f>
        <v>0</v>
      </c>
      <c r="K136" s="230" t="s">
        <v>1</v>
      </c>
      <c r="L136" s="45"/>
      <c r="M136" s="235" t="s">
        <v>1</v>
      </c>
      <c r="N136" s="236" t="s">
        <v>40</v>
      </c>
      <c r="O136" s="92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9" t="s">
        <v>301</v>
      </c>
      <c r="AT136" s="239" t="s">
        <v>196</v>
      </c>
      <c r="AU136" s="239" t="s">
        <v>82</v>
      </c>
      <c r="AY136" s="18" t="s">
        <v>193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8" t="s">
        <v>82</v>
      </c>
      <c r="BK136" s="240">
        <f>ROUND(I136*H136,2)</f>
        <v>0</v>
      </c>
      <c r="BL136" s="18" t="s">
        <v>301</v>
      </c>
      <c r="BM136" s="239" t="s">
        <v>301</v>
      </c>
    </row>
    <row r="137" s="2" customFormat="1">
      <c r="A137" s="39"/>
      <c r="B137" s="40"/>
      <c r="C137" s="41"/>
      <c r="D137" s="241" t="s">
        <v>203</v>
      </c>
      <c r="E137" s="41"/>
      <c r="F137" s="242" t="s">
        <v>1738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203</v>
      </c>
      <c r="AU137" s="18" t="s">
        <v>82</v>
      </c>
    </row>
    <row r="138" s="2" customFormat="1" ht="60.6" customHeight="1">
      <c r="A138" s="39"/>
      <c r="B138" s="40"/>
      <c r="C138" s="228" t="s">
        <v>251</v>
      </c>
      <c r="D138" s="228" t="s">
        <v>196</v>
      </c>
      <c r="E138" s="229" t="s">
        <v>1739</v>
      </c>
      <c r="F138" s="230" t="s">
        <v>1740</v>
      </c>
      <c r="G138" s="231" t="s">
        <v>1737</v>
      </c>
      <c r="H138" s="232">
        <v>3</v>
      </c>
      <c r="I138" s="233"/>
      <c r="J138" s="234">
        <f>ROUND(I138*H138,2)</f>
        <v>0</v>
      </c>
      <c r="K138" s="230" t="s">
        <v>1</v>
      </c>
      <c r="L138" s="45"/>
      <c r="M138" s="235" t="s">
        <v>1</v>
      </c>
      <c r="N138" s="236" t="s">
        <v>40</v>
      </c>
      <c r="O138" s="92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9" t="s">
        <v>301</v>
      </c>
      <c r="AT138" s="239" t="s">
        <v>196</v>
      </c>
      <c r="AU138" s="239" t="s">
        <v>82</v>
      </c>
      <c r="AY138" s="18" t="s">
        <v>193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8" t="s">
        <v>82</v>
      </c>
      <c r="BK138" s="240">
        <f>ROUND(I138*H138,2)</f>
        <v>0</v>
      </c>
      <c r="BL138" s="18" t="s">
        <v>301</v>
      </c>
      <c r="BM138" s="239" t="s">
        <v>332</v>
      </c>
    </row>
    <row r="139" s="2" customFormat="1">
      <c r="A139" s="39"/>
      <c r="B139" s="40"/>
      <c r="C139" s="41"/>
      <c r="D139" s="241" t="s">
        <v>203</v>
      </c>
      <c r="E139" s="41"/>
      <c r="F139" s="242" t="s">
        <v>1741</v>
      </c>
      <c r="G139" s="41"/>
      <c r="H139" s="41"/>
      <c r="I139" s="243"/>
      <c r="J139" s="41"/>
      <c r="K139" s="41"/>
      <c r="L139" s="45"/>
      <c r="M139" s="244"/>
      <c r="N139" s="245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203</v>
      </c>
      <c r="AU139" s="18" t="s">
        <v>82</v>
      </c>
    </row>
    <row r="140" s="2" customFormat="1" ht="50.4" customHeight="1">
      <c r="A140" s="39"/>
      <c r="B140" s="40"/>
      <c r="C140" s="228" t="s">
        <v>257</v>
      </c>
      <c r="D140" s="228" t="s">
        <v>196</v>
      </c>
      <c r="E140" s="229" t="s">
        <v>1742</v>
      </c>
      <c r="F140" s="230" t="s">
        <v>1743</v>
      </c>
      <c r="G140" s="231" t="s">
        <v>199</v>
      </c>
      <c r="H140" s="232">
        <v>2</v>
      </c>
      <c r="I140" s="233"/>
      <c r="J140" s="234">
        <f>ROUND(I140*H140,2)</f>
        <v>0</v>
      </c>
      <c r="K140" s="230" t="s">
        <v>1</v>
      </c>
      <c r="L140" s="45"/>
      <c r="M140" s="235" t="s">
        <v>1</v>
      </c>
      <c r="N140" s="236" t="s">
        <v>40</v>
      </c>
      <c r="O140" s="92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9" t="s">
        <v>301</v>
      </c>
      <c r="AT140" s="239" t="s">
        <v>196</v>
      </c>
      <c r="AU140" s="239" t="s">
        <v>82</v>
      </c>
      <c r="AY140" s="18" t="s">
        <v>193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8" t="s">
        <v>82</v>
      </c>
      <c r="BK140" s="240">
        <f>ROUND(I140*H140,2)</f>
        <v>0</v>
      </c>
      <c r="BL140" s="18" t="s">
        <v>301</v>
      </c>
      <c r="BM140" s="239" t="s">
        <v>346</v>
      </c>
    </row>
    <row r="141" s="2" customFormat="1">
      <c r="A141" s="39"/>
      <c r="B141" s="40"/>
      <c r="C141" s="41"/>
      <c r="D141" s="241" t="s">
        <v>203</v>
      </c>
      <c r="E141" s="41"/>
      <c r="F141" s="242" t="s">
        <v>1743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203</v>
      </c>
      <c r="AU141" s="18" t="s">
        <v>82</v>
      </c>
    </row>
    <row r="142" s="2" customFormat="1" ht="45" customHeight="1">
      <c r="A142" s="39"/>
      <c r="B142" s="40"/>
      <c r="C142" s="228" t="s">
        <v>265</v>
      </c>
      <c r="D142" s="228" t="s">
        <v>196</v>
      </c>
      <c r="E142" s="229" t="s">
        <v>1744</v>
      </c>
      <c r="F142" s="230" t="s">
        <v>1745</v>
      </c>
      <c r="G142" s="231" t="s">
        <v>1737</v>
      </c>
      <c r="H142" s="232">
        <v>3</v>
      </c>
      <c r="I142" s="233"/>
      <c r="J142" s="234">
        <f>ROUND(I142*H142,2)</f>
        <v>0</v>
      </c>
      <c r="K142" s="230" t="s">
        <v>1</v>
      </c>
      <c r="L142" s="45"/>
      <c r="M142" s="235" t="s">
        <v>1</v>
      </c>
      <c r="N142" s="236" t="s">
        <v>40</v>
      </c>
      <c r="O142" s="92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9" t="s">
        <v>301</v>
      </c>
      <c r="AT142" s="239" t="s">
        <v>196</v>
      </c>
      <c r="AU142" s="239" t="s">
        <v>82</v>
      </c>
      <c r="AY142" s="18" t="s">
        <v>193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8" t="s">
        <v>82</v>
      </c>
      <c r="BK142" s="240">
        <f>ROUND(I142*H142,2)</f>
        <v>0</v>
      </c>
      <c r="BL142" s="18" t="s">
        <v>301</v>
      </c>
      <c r="BM142" s="239" t="s">
        <v>360</v>
      </c>
    </row>
    <row r="143" s="2" customFormat="1">
      <c r="A143" s="39"/>
      <c r="B143" s="40"/>
      <c r="C143" s="41"/>
      <c r="D143" s="241" t="s">
        <v>203</v>
      </c>
      <c r="E143" s="41"/>
      <c r="F143" s="242" t="s">
        <v>1745</v>
      </c>
      <c r="G143" s="41"/>
      <c r="H143" s="41"/>
      <c r="I143" s="243"/>
      <c r="J143" s="41"/>
      <c r="K143" s="41"/>
      <c r="L143" s="45"/>
      <c r="M143" s="244"/>
      <c r="N143" s="24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203</v>
      </c>
      <c r="AU143" s="18" t="s">
        <v>82</v>
      </c>
    </row>
    <row r="144" s="12" customFormat="1" ht="25.92" customHeight="1">
      <c r="A144" s="12"/>
      <c r="B144" s="212"/>
      <c r="C144" s="213"/>
      <c r="D144" s="214" t="s">
        <v>74</v>
      </c>
      <c r="E144" s="215" t="s">
        <v>1746</v>
      </c>
      <c r="F144" s="215" t="s">
        <v>1747</v>
      </c>
      <c r="G144" s="213"/>
      <c r="H144" s="213"/>
      <c r="I144" s="216"/>
      <c r="J144" s="217">
        <f>BK144</f>
        <v>0</v>
      </c>
      <c r="K144" s="213"/>
      <c r="L144" s="218"/>
      <c r="M144" s="219"/>
      <c r="N144" s="220"/>
      <c r="O144" s="220"/>
      <c r="P144" s="221">
        <f>SUM(P145:P148)</f>
        <v>0</v>
      </c>
      <c r="Q144" s="220"/>
      <c r="R144" s="221">
        <f>SUM(R145:R148)</f>
        <v>0</v>
      </c>
      <c r="S144" s="220"/>
      <c r="T144" s="222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194</v>
      </c>
      <c r="AT144" s="224" t="s">
        <v>74</v>
      </c>
      <c r="AU144" s="224" t="s">
        <v>75</v>
      </c>
      <c r="AY144" s="223" t="s">
        <v>193</v>
      </c>
      <c r="BK144" s="225">
        <f>SUM(BK145:BK148)</f>
        <v>0</v>
      </c>
    </row>
    <row r="145" s="2" customFormat="1" ht="14.4" customHeight="1">
      <c r="A145" s="39"/>
      <c r="B145" s="40"/>
      <c r="C145" s="228" t="s">
        <v>273</v>
      </c>
      <c r="D145" s="228" t="s">
        <v>196</v>
      </c>
      <c r="E145" s="229" t="s">
        <v>1748</v>
      </c>
      <c r="F145" s="230" t="s">
        <v>1749</v>
      </c>
      <c r="G145" s="231" t="s">
        <v>603</v>
      </c>
      <c r="H145" s="232">
        <v>1</v>
      </c>
      <c r="I145" s="233"/>
      <c r="J145" s="234">
        <f>ROUND(I145*H145,2)</f>
        <v>0</v>
      </c>
      <c r="K145" s="230" t="s">
        <v>1</v>
      </c>
      <c r="L145" s="45"/>
      <c r="M145" s="235" t="s">
        <v>1</v>
      </c>
      <c r="N145" s="236" t="s">
        <v>40</v>
      </c>
      <c r="O145" s="92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9" t="s">
        <v>301</v>
      </c>
      <c r="AT145" s="239" t="s">
        <v>196</v>
      </c>
      <c r="AU145" s="239" t="s">
        <v>82</v>
      </c>
      <c r="AY145" s="18" t="s">
        <v>193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8" t="s">
        <v>82</v>
      </c>
      <c r="BK145" s="240">
        <f>ROUND(I145*H145,2)</f>
        <v>0</v>
      </c>
      <c r="BL145" s="18" t="s">
        <v>301</v>
      </c>
      <c r="BM145" s="239" t="s">
        <v>1750</v>
      </c>
    </row>
    <row r="146" s="2" customFormat="1">
      <c r="A146" s="39"/>
      <c r="B146" s="40"/>
      <c r="C146" s="41"/>
      <c r="D146" s="241" t="s">
        <v>203</v>
      </c>
      <c r="E146" s="41"/>
      <c r="F146" s="242" t="s">
        <v>1749</v>
      </c>
      <c r="G146" s="41"/>
      <c r="H146" s="41"/>
      <c r="I146" s="243"/>
      <c r="J146" s="41"/>
      <c r="K146" s="41"/>
      <c r="L146" s="45"/>
      <c r="M146" s="244"/>
      <c r="N146" s="245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203</v>
      </c>
      <c r="AU146" s="18" t="s">
        <v>82</v>
      </c>
    </row>
    <row r="147" s="2" customFormat="1" ht="14.4" customHeight="1">
      <c r="A147" s="39"/>
      <c r="B147" s="40"/>
      <c r="C147" s="228" t="s">
        <v>8</v>
      </c>
      <c r="D147" s="228" t="s">
        <v>196</v>
      </c>
      <c r="E147" s="229" t="s">
        <v>1751</v>
      </c>
      <c r="F147" s="230" t="s">
        <v>1752</v>
      </c>
      <c r="G147" s="231" t="s">
        <v>603</v>
      </c>
      <c r="H147" s="232">
        <v>1</v>
      </c>
      <c r="I147" s="233"/>
      <c r="J147" s="234">
        <f>ROUND(I147*H147,2)</f>
        <v>0</v>
      </c>
      <c r="K147" s="230" t="s">
        <v>1</v>
      </c>
      <c r="L147" s="45"/>
      <c r="M147" s="235" t="s">
        <v>1</v>
      </c>
      <c r="N147" s="236" t="s">
        <v>40</v>
      </c>
      <c r="O147" s="92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9" t="s">
        <v>301</v>
      </c>
      <c r="AT147" s="239" t="s">
        <v>196</v>
      </c>
      <c r="AU147" s="239" t="s">
        <v>82</v>
      </c>
      <c r="AY147" s="18" t="s">
        <v>193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8" t="s">
        <v>82</v>
      </c>
      <c r="BK147" s="240">
        <f>ROUND(I147*H147,2)</f>
        <v>0</v>
      </c>
      <c r="BL147" s="18" t="s">
        <v>301</v>
      </c>
      <c r="BM147" s="239" t="s">
        <v>1753</v>
      </c>
    </row>
    <row r="148" s="2" customFormat="1">
      <c r="A148" s="39"/>
      <c r="B148" s="40"/>
      <c r="C148" s="41"/>
      <c r="D148" s="241" t="s">
        <v>203</v>
      </c>
      <c r="E148" s="41"/>
      <c r="F148" s="242" t="s">
        <v>1752</v>
      </c>
      <c r="G148" s="41"/>
      <c r="H148" s="41"/>
      <c r="I148" s="243"/>
      <c r="J148" s="41"/>
      <c r="K148" s="41"/>
      <c r="L148" s="45"/>
      <c r="M148" s="302"/>
      <c r="N148" s="303"/>
      <c r="O148" s="304"/>
      <c r="P148" s="304"/>
      <c r="Q148" s="304"/>
      <c r="R148" s="304"/>
      <c r="S148" s="304"/>
      <c r="T148" s="305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203</v>
      </c>
      <c r="AU148" s="18" t="s">
        <v>82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LYZNHdkXVpLWhHpYgvdKHJblQR+icLZCcVsYQlFA5WHgDfLV65oo1at9Jum/Qb2wpzC8OP6YYHL5niPpqkWkQg==" hashValue="1iLL1hnUg/C27xg2/UA6XfSQo4Ax+TiIIKAw0F6UpchZ1bPWvLelbjr6dGFH16vF5m+GeopsXLxuNG0TEzI0iQ==" algorithmName="SHA-512" password="CC35"/>
  <autoFilter ref="C121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84</v>
      </c>
    </row>
    <row r="4" s="1" customFormat="1" ht="24.96" customHeight="1">
      <c r="B4" s="21"/>
      <c r="D4" s="150" t="s">
        <v>106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4.4" customHeight="1">
      <c r="B7" s="21"/>
      <c r="E7" s="153" t="str">
        <f>'Rekapitulace stavby'!K6</f>
        <v>Domov mládeže při gymnáziu a SOŠPg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24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121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54" t="s">
        <v>1754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29. 10. 2024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32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4" customHeight="1">
      <c r="A29" s="156"/>
      <c r="B29" s="157"/>
      <c r="C29" s="156"/>
      <c r="D29" s="156"/>
      <c r="E29" s="158" t="s">
        <v>1755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35</v>
      </c>
      <c r="E32" s="39"/>
      <c r="F32" s="39"/>
      <c r="G32" s="39"/>
      <c r="H32" s="39"/>
      <c r="I32" s="39"/>
      <c r="J32" s="162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37</v>
      </c>
      <c r="G34" s="39"/>
      <c r="H34" s="39"/>
      <c r="I34" s="163" t="s">
        <v>36</v>
      </c>
      <c r="J34" s="163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39</v>
      </c>
      <c r="E35" s="152" t="s">
        <v>40</v>
      </c>
      <c r="F35" s="165">
        <f>ROUND((SUM(BE125:BE145)),  2)</f>
        <v>0</v>
      </c>
      <c r="G35" s="39"/>
      <c r="H35" s="39"/>
      <c r="I35" s="166">
        <v>0.20999999999999999</v>
      </c>
      <c r="J35" s="165">
        <f>ROUND(((SUM(BE125:BE145))*I35),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41</v>
      </c>
      <c r="F36" s="165">
        <f>ROUND((SUM(BF125:BF145)),  2)</f>
        <v>0</v>
      </c>
      <c r="G36" s="39"/>
      <c r="H36" s="39"/>
      <c r="I36" s="166">
        <v>0.12</v>
      </c>
      <c r="J36" s="165">
        <f>ROUND(((SUM(BF125:BF145))*I36),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42</v>
      </c>
      <c r="F37" s="165">
        <f>ROUND((SUM(BG125:BG145)),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43</v>
      </c>
      <c r="F38" s="165">
        <f>ROUND((SUM(BH125:BH145)),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ROUND((SUM(BI125:BI145)),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85" t="str">
        <f>E7</f>
        <v>Domov mládeže při gymnáziu a SOŠPg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4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121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77" t="str">
        <f>E11</f>
        <v>vrn - Vedlejší a ostatní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Nová Paka, Kumburská 1028</v>
      </c>
      <c r="G91" s="41"/>
      <c r="H91" s="41"/>
      <c r="I91" s="33" t="s">
        <v>22</v>
      </c>
      <c r="J91" s="80" t="str">
        <f>IF(J14="","",J14)</f>
        <v>29. 10. 2024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6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151</v>
      </c>
      <c r="D96" s="187"/>
      <c r="E96" s="187"/>
      <c r="F96" s="187"/>
      <c r="G96" s="187"/>
      <c r="H96" s="187"/>
      <c r="I96" s="187"/>
      <c r="J96" s="188" t="s">
        <v>152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153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154</v>
      </c>
    </row>
    <row r="99" s="9" customFormat="1" ht="24.96" customHeight="1">
      <c r="A99" s="9"/>
      <c r="B99" s="190"/>
      <c r="C99" s="191"/>
      <c r="D99" s="192" t="s">
        <v>1756</v>
      </c>
      <c r="E99" s="193"/>
      <c r="F99" s="193"/>
      <c r="G99" s="193"/>
      <c r="H99" s="193"/>
      <c r="I99" s="193"/>
      <c r="J99" s="194">
        <f>J126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1757</v>
      </c>
      <c r="E100" s="198"/>
      <c r="F100" s="198"/>
      <c r="G100" s="198"/>
      <c r="H100" s="198"/>
      <c r="I100" s="198"/>
      <c r="J100" s="199">
        <f>J127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1758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1759</v>
      </c>
      <c r="E102" s="198"/>
      <c r="F102" s="198"/>
      <c r="G102" s="198"/>
      <c r="H102" s="198"/>
      <c r="I102" s="198"/>
      <c r="J102" s="199">
        <f>J138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1760</v>
      </c>
      <c r="E103" s="198"/>
      <c r="F103" s="198"/>
      <c r="G103" s="198"/>
      <c r="H103" s="198"/>
      <c r="I103" s="198"/>
      <c r="J103" s="199">
        <f>J142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4.4" customHeight="1">
      <c r="A113" s="39"/>
      <c r="B113" s="40"/>
      <c r="C113" s="41"/>
      <c r="D113" s="41"/>
      <c r="E113" s="185" t="str">
        <f>E7</f>
        <v>Domov mládeže při gymnáziu a SOŠPg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24" customHeight="1">
      <c r="A115" s="39"/>
      <c r="B115" s="40"/>
      <c r="C115" s="41"/>
      <c r="D115" s="41"/>
      <c r="E115" s="185" t="s">
        <v>118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6" customHeight="1">
      <c r="A117" s="39"/>
      <c r="B117" s="40"/>
      <c r="C117" s="41"/>
      <c r="D117" s="41"/>
      <c r="E117" s="77" t="str">
        <f>E11</f>
        <v>vrn - Vedlejší a ostatní náklady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Nová Paka, Kumburská 1028</v>
      </c>
      <c r="G119" s="41"/>
      <c r="H119" s="41"/>
      <c r="I119" s="33" t="s">
        <v>22</v>
      </c>
      <c r="J119" s="80" t="str">
        <f>IF(J14="","",J14)</f>
        <v>29. 10. 2024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6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33" t="s">
        <v>30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6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32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1"/>
      <c r="B124" s="202"/>
      <c r="C124" s="203" t="s">
        <v>179</v>
      </c>
      <c r="D124" s="204" t="s">
        <v>60</v>
      </c>
      <c r="E124" s="204" t="s">
        <v>56</v>
      </c>
      <c r="F124" s="204" t="s">
        <v>57</v>
      </c>
      <c r="G124" s="204" t="s">
        <v>180</v>
      </c>
      <c r="H124" s="204" t="s">
        <v>181</v>
      </c>
      <c r="I124" s="204" t="s">
        <v>182</v>
      </c>
      <c r="J124" s="204" t="s">
        <v>152</v>
      </c>
      <c r="K124" s="205" t="s">
        <v>183</v>
      </c>
      <c r="L124" s="206"/>
      <c r="M124" s="101" t="s">
        <v>1</v>
      </c>
      <c r="N124" s="102" t="s">
        <v>39</v>
      </c>
      <c r="O124" s="102" t="s">
        <v>184</v>
      </c>
      <c r="P124" s="102" t="s">
        <v>185</v>
      </c>
      <c r="Q124" s="102" t="s">
        <v>186</v>
      </c>
      <c r="R124" s="102" t="s">
        <v>187</v>
      </c>
      <c r="S124" s="102" t="s">
        <v>188</v>
      </c>
      <c r="T124" s="103" t="s">
        <v>189</v>
      </c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</row>
    <row r="125" s="2" customFormat="1" ht="22.8" customHeight="1">
      <c r="A125" s="39"/>
      <c r="B125" s="40"/>
      <c r="C125" s="108" t="s">
        <v>190</v>
      </c>
      <c r="D125" s="41"/>
      <c r="E125" s="41"/>
      <c r="F125" s="41"/>
      <c r="G125" s="41"/>
      <c r="H125" s="41"/>
      <c r="I125" s="41"/>
      <c r="J125" s="207">
        <f>BK125</f>
        <v>0</v>
      </c>
      <c r="K125" s="41"/>
      <c r="L125" s="45"/>
      <c r="M125" s="104"/>
      <c r="N125" s="208"/>
      <c r="O125" s="105"/>
      <c r="P125" s="209">
        <f>P126</f>
        <v>0</v>
      </c>
      <c r="Q125" s="105"/>
      <c r="R125" s="209">
        <f>R126</f>
        <v>0</v>
      </c>
      <c r="S125" s="105"/>
      <c r="T125" s="210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154</v>
      </c>
      <c r="BK125" s="211">
        <f>BK126</f>
        <v>0</v>
      </c>
    </row>
    <row r="126" s="12" customFormat="1" ht="25.92" customHeight="1">
      <c r="A126" s="12"/>
      <c r="B126" s="212"/>
      <c r="C126" s="213"/>
      <c r="D126" s="214" t="s">
        <v>74</v>
      </c>
      <c r="E126" s="215" t="s">
        <v>1761</v>
      </c>
      <c r="F126" s="215" t="s">
        <v>1762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P127+P134+P138+P142</f>
        <v>0</v>
      </c>
      <c r="Q126" s="220"/>
      <c r="R126" s="221">
        <f>R127+R134+R138+R142</f>
        <v>0</v>
      </c>
      <c r="S126" s="220"/>
      <c r="T126" s="222">
        <f>T127+T134+T138+T142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231</v>
      </c>
      <c r="AT126" s="224" t="s">
        <v>74</v>
      </c>
      <c r="AU126" s="224" t="s">
        <v>75</v>
      </c>
      <c r="AY126" s="223" t="s">
        <v>193</v>
      </c>
      <c r="BK126" s="225">
        <f>BK127+BK134+BK138+BK142</f>
        <v>0</v>
      </c>
    </row>
    <row r="127" s="12" customFormat="1" ht="22.8" customHeight="1">
      <c r="A127" s="12"/>
      <c r="B127" s="212"/>
      <c r="C127" s="213"/>
      <c r="D127" s="214" t="s">
        <v>74</v>
      </c>
      <c r="E127" s="226" t="s">
        <v>1763</v>
      </c>
      <c r="F127" s="226" t="s">
        <v>1764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SUM(P128:P133)</f>
        <v>0</v>
      </c>
      <c r="Q127" s="220"/>
      <c r="R127" s="221">
        <f>SUM(R128:R133)</f>
        <v>0</v>
      </c>
      <c r="S127" s="220"/>
      <c r="T127" s="22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231</v>
      </c>
      <c r="AT127" s="224" t="s">
        <v>74</v>
      </c>
      <c r="AU127" s="224" t="s">
        <v>82</v>
      </c>
      <c r="AY127" s="223" t="s">
        <v>193</v>
      </c>
      <c r="BK127" s="225">
        <f>SUM(BK128:BK133)</f>
        <v>0</v>
      </c>
    </row>
    <row r="128" s="2" customFormat="1" ht="14.4" customHeight="1">
      <c r="A128" s="39"/>
      <c r="B128" s="40"/>
      <c r="C128" s="228" t="s">
        <v>82</v>
      </c>
      <c r="D128" s="228" t="s">
        <v>196</v>
      </c>
      <c r="E128" s="229" t="s">
        <v>1765</v>
      </c>
      <c r="F128" s="230" t="s">
        <v>1766</v>
      </c>
      <c r="G128" s="231" t="s">
        <v>603</v>
      </c>
      <c r="H128" s="232">
        <v>1</v>
      </c>
      <c r="I128" s="233"/>
      <c r="J128" s="234">
        <f>ROUND(I128*H128,2)</f>
        <v>0</v>
      </c>
      <c r="K128" s="230" t="s">
        <v>200</v>
      </c>
      <c r="L128" s="45"/>
      <c r="M128" s="235" t="s">
        <v>1</v>
      </c>
      <c r="N128" s="236" t="s">
        <v>40</v>
      </c>
      <c r="O128" s="92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9" t="s">
        <v>1767</v>
      </c>
      <c r="AT128" s="239" t="s">
        <v>196</v>
      </c>
      <c r="AU128" s="239" t="s">
        <v>84</v>
      </c>
      <c r="AY128" s="18" t="s">
        <v>193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8" t="s">
        <v>82</v>
      </c>
      <c r="BK128" s="240">
        <f>ROUND(I128*H128,2)</f>
        <v>0</v>
      </c>
      <c r="BL128" s="18" t="s">
        <v>1767</v>
      </c>
      <c r="BM128" s="239" t="s">
        <v>1768</v>
      </c>
    </row>
    <row r="129" s="2" customFormat="1">
      <c r="A129" s="39"/>
      <c r="B129" s="40"/>
      <c r="C129" s="41"/>
      <c r="D129" s="241" t="s">
        <v>203</v>
      </c>
      <c r="E129" s="41"/>
      <c r="F129" s="242" t="s">
        <v>1766</v>
      </c>
      <c r="G129" s="41"/>
      <c r="H129" s="41"/>
      <c r="I129" s="243"/>
      <c r="J129" s="41"/>
      <c r="K129" s="41"/>
      <c r="L129" s="45"/>
      <c r="M129" s="244"/>
      <c r="N129" s="245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203</v>
      </c>
      <c r="AU129" s="18" t="s">
        <v>84</v>
      </c>
    </row>
    <row r="130" s="2" customFormat="1">
      <c r="A130" s="39"/>
      <c r="B130" s="40"/>
      <c r="C130" s="41"/>
      <c r="D130" s="246" t="s">
        <v>205</v>
      </c>
      <c r="E130" s="41"/>
      <c r="F130" s="247" t="s">
        <v>1769</v>
      </c>
      <c r="G130" s="41"/>
      <c r="H130" s="41"/>
      <c r="I130" s="243"/>
      <c r="J130" s="41"/>
      <c r="K130" s="41"/>
      <c r="L130" s="45"/>
      <c r="M130" s="244"/>
      <c r="N130" s="245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205</v>
      </c>
      <c r="AU130" s="18" t="s">
        <v>84</v>
      </c>
    </row>
    <row r="131" s="2" customFormat="1" ht="14.4" customHeight="1">
      <c r="A131" s="39"/>
      <c r="B131" s="40"/>
      <c r="C131" s="228" t="s">
        <v>84</v>
      </c>
      <c r="D131" s="228" t="s">
        <v>196</v>
      </c>
      <c r="E131" s="229" t="s">
        <v>1770</v>
      </c>
      <c r="F131" s="230" t="s">
        <v>1771</v>
      </c>
      <c r="G131" s="231" t="s">
        <v>603</v>
      </c>
      <c r="H131" s="232">
        <v>1</v>
      </c>
      <c r="I131" s="233"/>
      <c r="J131" s="234">
        <f>ROUND(I131*H131,2)</f>
        <v>0</v>
      </c>
      <c r="K131" s="230" t="s">
        <v>200</v>
      </c>
      <c r="L131" s="45"/>
      <c r="M131" s="235" t="s">
        <v>1</v>
      </c>
      <c r="N131" s="236" t="s">
        <v>40</v>
      </c>
      <c r="O131" s="92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9" t="s">
        <v>1767</v>
      </c>
      <c r="AT131" s="239" t="s">
        <v>196</v>
      </c>
      <c r="AU131" s="239" t="s">
        <v>84</v>
      </c>
      <c r="AY131" s="18" t="s">
        <v>193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8" t="s">
        <v>82</v>
      </c>
      <c r="BK131" s="240">
        <f>ROUND(I131*H131,2)</f>
        <v>0</v>
      </c>
      <c r="BL131" s="18" t="s">
        <v>1767</v>
      </c>
      <c r="BM131" s="239" t="s">
        <v>1772</v>
      </c>
    </row>
    <row r="132" s="2" customFormat="1">
      <c r="A132" s="39"/>
      <c r="B132" s="40"/>
      <c r="C132" s="41"/>
      <c r="D132" s="241" t="s">
        <v>203</v>
      </c>
      <c r="E132" s="41"/>
      <c r="F132" s="242" t="s">
        <v>1771</v>
      </c>
      <c r="G132" s="41"/>
      <c r="H132" s="41"/>
      <c r="I132" s="243"/>
      <c r="J132" s="41"/>
      <c r="K132" s="41"/>
      <c r="L132" s="45"/>
      <c r="M132" s="244"/>
      <c r="N132" s="245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203</v>
      </c>
      <c r="AU132" s="18" t="s">
        <v>84</v>
      </c>
    </row>
    <row r="133" s="2" customFormat="1">
      <c r="A133" s="39"/>
      <c r="B133" s="40"/>
      <c r="C133" s="41"/>
      <c r="D133" s="246" t="s">
        <v>205</v>
      </c>
      <c r="E133" s="41"/>
      <c r="F133" s="247" t="s">
        <v>1773</v>
      </c>
      <c r="G133" s="41"/>
      <c r="H133" s="41"/>
      <c r="I133" s="243"/>
      <c r="J133" s="41"/>
      <c r="K133" s="41"/>
      <c r="L133" s="45"/>
      <c r="M133" s="244"/>
      <c r="N133" s="24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205</v>
      </c>
      <c r="AU133" s="18" t="s">
        <v>84</v>
      </c>
    </row>
    <row r="134" s="12" customFormat="1" ht="22.8" customHeight="1">
      <c r="A134" s="12"/>
      <c r="B134" s="212"/>
      <c r="C134" s="213"/>
      <c r="D134" s="214" t="s">
        <v>74</v>
      </c>
      <c r="E134" s="226" t="s">
        <v>1774</v>
      </c>
      <c r="F134" s="226" t="s">
        <v>1775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SUM(P135:P137)</f>
        <v>0</v>
      </c>
      <c r="Q134" s="220"/>
      <c r="R134" s="221">
        <f>SUM(R135:R137)</f>
        <v>0</v>
      </c>
      <c r="S134" s="220"/>
      <c r="T134" s="22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231</v>
      </c>
      <c r="AT134" s="224" t="s">
        <v>74</v>
      </c>
      <c r="AU134" s="224" t="s">
        <v>82</v>
      </c>
      <c r="AY134" s="223" t="s">
        <v>193</v>
      </c>
      <c r="BK134" s="225">
        <f>SUM(BK135:BK137)</f>
        <v>0</v>
      </c>
    </row>
    <row r="135" s="2" customFormat="1" ht="14.4" customHeight="1">
      <c r="A135" s="39"/>
      <c r="B135" s="40"/>
      <c r="C135" s="228" t="s">
        <v>194</v>
      </c>
      <c r="D135" s="228" t="s">
        <v>196</v>
      </c>
      <c r="E135" s="229" t="s">
        <v>1776</v>
      </c>
      <c r="F135" s="230" t="s">
        <v>1775</v>
      </c>
      <c r="G135" s="231" t="s">
        <v>603</v>
      </c>
      <c r="H135" s="232">
        <v>1</v>
      </c>
      <c r="I135" s="233"/>
      <c r="J135" s="234">
        <f>ROUND(I135*H135,2)</f>
        <v>0</v>
      </c>
      <c r="K135" s="230" t="s">
        <v>200</v>
      </c>
      <c r="L135" s="45"/>
      <c r="M135" s="235" t="s">
        <v>1</v>
      </c>
      <c r="N135" s="236" t="s">
        <v>40</v>
      </c>
      <c r="O135" s="92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9" t="s">
        <v>1767</v>
      </c>
      <c r="AT135" s="239" t="s">
        <v>196</v>
      </c>
      <c r="AU135" s="239" t="s">
        <v>84</v>
      </c>
      <c r="AY135" s="18" t="s">
        <v>193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8" t="s">
        <v>82</v>
      </c>
      <c r="BK135" s="240">
        <f>ROUND(I135*H135,2)</f>
        <v>0</v>
      </c>
      <c r="BL135" s="18" t="s">
        <v>1767</v>
      </c>
      <c r="BM135" s="239" t="s">
        <v>1777</v>
      </c>
    </row>
    <row r="136" s="2" customFormat="1">
      <c r="A136" s="39"/>
      <c r="B136" s="40"/>
      <c r="C136" s="41"/>
      <c r="D136" s="241" t="s">
        <v>203</v>
      </c>
      <c r="E136" s="41"/>
      <c r="F136" s="242" t="s">
        <v>1775</v>
      </c>
      <c r="G136" s="41"/>
      <c r="H136" s="41"/>
      <c r="I136" s="243"/>
      <c r="J136" s="41"/>
      <c r="K136" s="41"/>
      <c r="L136" s="45"/>
      <c r="M136" s="244"/>
      <c r="N136" s="245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203</v>
      </c>
      <c r="AU136" s="18" t="s">
        <v>84</v>
      </c>
    </row>
    <row r="137" s="2" customFormat="1">
      <c r="A137" s="39"/>
      <c r="B137" s="40"/>
      <c r="C137" s="41"/>
      <c r="D137" s="246" t="s">
        <v>205</v>
      </c>
      <c r="E137" s="41"/>
      <c r="F137" s="247" t="s">
        <v>1778</v>
      </c>
      <c r="G137" s="41"/>
      <c r="H137" s="41"/>
      <c r="I137" s="243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205</v>
      </c>
      <c r="AU137" s="18" t="s">
        <v>84</v>
      </c>
    </row>
    <row r="138" s="12" customFormat="1" ht="22.8" customHeight="1">
      <c r="A138" s="12"/>
      <c r="B138" s="212"/>
      <c r="C138" s="213"/>
      <c r="D138" s="214" t="s">
        <v>74</v>
      </c>
      <c r="E138" s="226" t="s">
        <v>1779</v>
      </c>
      <c r="F138" s="226" t="s">
        <v>1780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SUM(P139:P141)</f>
        <v>0</v>
      </c>
      <c r="Q138" s="220"/>
      <c r="R138" s="221">
        <f>SUM(R139:R141)</f>
        <v>0</v>
      </c>
      <c r="S138" s="220"/>
      <c r="T138" s="22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231</v>
      </c>
      <c r="AT138" s="224" t="s">
        <v>74</v>
      </c>
      <c r="AU138" s="224" t="s">
        <v>82</v>
      </c>
      <c r="AY138" s="223" t="s">
        <v>193</v>
      </c>
      <c r="BK138" s="225">
        <f>SUM(BK139:BK141)</f>
        <v>0</v>
      </c>
    </row>
    <row r="139" s="2" customFormat="1" ht="14.4" customHeight="1">
      <c r="A139" s="39"/>
      <c r="B139" s="40"/>
      <c r="C139" s="228" t="s">
        <v>201</v>
      </c>
      <c r="D139" s="228" t="s">
        <v>196</v>
      </c>
      <c r="E139" s="229" t="s">
        <v>1781</v>
      </c>
      <c r="F139" s="230" t="s">
        <v>1780</v>
      </c>
      <c r="G139" s="231" t="s">
        <v>603</v>
      </c>
      <c r="H139" s="232">
        <v>1</v>
      </c>
      <c r="I139" s="233"/>
      <c r="J139" s="234">
        <f>ROUND(I139*H139,2)</f>
        <v>0</v>
      </c>
      <c r="K139" s="230" t="s">
        <v>200</v>
      </c>
      <c r="L139" s="45"/>
      <c r="M139" s="235" t="s">
        <v>1</v>
      </c>
      <c r="N139" s="236" t="s">
        <v>40</v>
      </c>
      <c r="O139" s="92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9" t="s">
        <v>1767</v>
      </c>
      <c r="AT139" s="239" t="s">
        <v>196</v>
      </c>
      <c r="AU139" s="239" t="s">
        <v>84</v>
      </c>
      <c r="AY139" s="18" t="s">
        <v>193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8" t="s">
        <v>82</v>
      </c>
      <c r="BK139" s="240">
        <f>ROUND(I139*H139,2)</f>
        <v>0</v>
      </c>
      <c r="BL139" s="18" t="s">
        <v>1767</v>
      </c>
      <c r="BM139" s="239" t="s">
        <v>1782</v>
      </c>
    </row>
    <row r="140" s="2" customFormat="1">
      <c r="A140" s="39"/>
      <c r="B140" s="40"/>
      <c r="C140" s="41"/>
      <c r="D140" s="241" t="s">
        <v>203</v>
      </c>
      <c r="E140" s="41"/>
      <c r="F140" s="242" t="s">
        <v>1780</v>
      </c>
      <c r="G140" s="41"/>
      <c r="H140" s="41"/>
      <c r="I140" s="243"/>
      <c r="J140" s="41"/>
      <c r="K140" s="41"/>
      <c r="L140" s="45"/>
      <c r="M140" s="244"/>
      <c r="N140" s="245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203</v>
      </c>
      <c r="AU140" s="18" t="s">
        <v>84</v>
      </c>
    </row>
    <row r="141" s="2" customFormat="1">
      <c r="A141" s="39"/>
      <c r="B141" s="40"/>
      <c r="C141" s="41"/>
      <c r="D141" s="246" t="s">
        <v>205</v>
      </c>
      <c r="E141" s="41"/>
      <c r="F141" s="247" t="s">
        <v>1783</v>
      </c>
      <c r="G141" s="41"/>
      <c r="H141" s="41"/>
      <c r="I141" s="243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205</v>
      </c>
      <c r="AU141" s="18" t="s">
        <v>84</v>
      </c>
    </row>
    <row r="142" s="12" customFormat="1" ht="22.8" customHeight="1">
      <c r="A142" s="12"/>
      <c r="B142" s="212"/>
      <c r="C142" s="213"/>
      <c r="D142" s="214" t="s">
        <v>74</v>
      </c>
      <c r="E142" s="226" t="s">
        <v>1784</v>
      </c>
      <c r="F142" s="226" t="s">
        <v>1785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SUM(P143:P145)</f>
        <v>0</v>
      </c>
      <c r="Q142" s="220"/>
      <c r="R142" s="221">
        <f>SUM(R143:R145)</f>
        <v>0</v>
      </c>
      <c r="S142" s="220"/>
      <c r="T142" s="222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231</v>
      </c>
      <c r="AT142" s="224" t="s">
        <v>74</v>
      </c>
      <c r="AU142" s="224" t="s">
        <v>82</v>
      </c>
      <c r="AY142" s="223" t="s">
        <v>193</v>
      </c>
      <c r="BK142" s="225">
        <f>SUM(BK143:BK145)</f>
        <v>0</v>
      </c>
    </row>
    <row r="143" s="2" customFormat="1" ht="14.4" customHeight="1">
      <c r="A143" s="39"/>
      <c r="B143" s="40"/>
      <c r="C143" s="228" t="s">
        <v>231</v>
      </c>
      <c r="D143" s="228" t="s">
        <v>196</v>
      </c>
      <c r="E143" s="229" t="s">
        <v>1786</v>
      </c>
      <c r="F143" s="230" t="s">
        <v>1787</v>
      </c>
      <c r="G143" s="231" t="s">
        <v>603</v>
      </c>
      <c r="H143" s="232">
        <v>1</v>
      </c>
      <c r="I143" s="233"/>
      <c r="J143" s="234">
        <f>ROUND(I143*H143,2)</f>
        <v>0</v>
      </c>
      <c r="K143" s="230" t="s">
        <v>200</v>
      </c>
      <c r="L143" s="45"/>
      <c r="M143" s="235" t="s">
        <v>1</v>
      </c>
      <c r="N143" s="236" t="s">
        <v>40</v>
      </c>
      <c r="O143" s="92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9" t="s">
        <v>1767</v>
      </c>
      <c r="AT143" s="239" t="s">
        <v>196</v>
      </c>
      <c r="AU143" s="239" t="s">
        <v>84</v>
      </c>
      <c r="AY143" s="18" t="s">
        <v>193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8" t="s">
        <v>82</v>
      </c>
      <c r="BK143" s="240">
        <f>ROUND(I143*H143,2)</f>
        <v>0</v>
      </c>
      <c r="BL143" s="18" t="s">
        <v>1767</v>
      </c>
      <c r="BM143" s="239" t="s">
        <v>1788</v>
      </c>
    </row>
    <row r="144" s="2" customFormat="1">
      <c r="A144" s="39"/>
      <c r="B144" s="40"/>
      <c r="C144" s="41"/>
      <c r="D144" s="241" t="s">
        <v>203</v>
      </c>
      <c r="E144" s="41"/>
      <c r="F144" s="242" t="s">
        <v>1787</v>
      </c>
      <c r="G144" s="41"/>
      <c r="H144" s="41"/>
      <c r="I144" s="243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203</v>
      </c>
      <c r="AU144" s="18" t="s">
        <v>84</v>
      </c>
    </row>
    <row r="145" s="2" customFormat="1">
      <c r="A145" s="39"/>
      <c r="B145" s="40"/>
      <c r="C145" s="41"/>
      <c r="D145" s="246" t="s">
        <v>205</v>
      </c>
      <c r="E145" s="41"/>
      <c r="F145" s="247" t="s">
        <v>1789</v>
      </c>
      <c r="G145" s="41"/>
      <c r="H145" s="41"/>
      <c r="I145" s="243"/>
      <c r="J145" s="41"/>
      <c r="K145" s="41"/>
      <c r="L145" s="45"/>
      <c r="M145" s="302"/>
      <c r="N145" s="303"/>
      <c r="O145" s="304"/>
      <c r="P145" s="304"/>
      <c r="Q145" s="304"/>
      <c r="R145" s="304"/>
      <c r="S145" s="304"/>
      <c r="T145" s="305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205</v>
      </c>
      <c r="AU145" s="18" t="s">
        <v>84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27Addz6XoZpkvi+6Z+NPLvR4EBDpZN4+9em5iCEjX8wpOFwMeDiCIiKbyQly3W63Ek2d+Dvd+0G7togzgLfsBQ==" hashValue="8MvvfjxlmJb3E2y6twQfO0/2e+cmOmCyxs7FzxLAZRcEiKeIG41rkWTFuPhX+uybAYy/+mbLf0vNKaxtUm2EUA==" algorithmName="SHA-512" password="CC35"/>
  <autoFilter ref="C124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30" r:id="rId1" display="https://podminky.urs.cz/item/CS_URS_2024_01/013254000"/>
    <hyperlink ref="F133" r:id="rId2" display="https://podminky.urs.cz/item/CS_URS_2024_01/013294000"/>
    <hyperlink ref="F137" r:id="rId3" display="https://podminky.urs.cz/item/CS_URS_2024_01/030001000"/>
    <hyperlink ref="F141" r:id="rId4" display="https://podminky.urs.cz/item/CS_URS_2024_01/070001000"/>
    <hyperlink ref="F145" r:id="rId5" display="https://podminky.urs.cz/item/CS_URS_2024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710938" style="1" customWidth="1"/>
    <col min="3" max="3" width="26.71094" style="1" customWidth="1"/>
    <col min="4" max="4" width="81.14063" style="1" customWidth="1"/>
    <col min="5" max="5" width="14.28125" style="1" customWidth="1"/>
    <col min="6" max="6" width="21.42188" style="1" customWidth="1"/>
    <col min="7" max="7" width="1.710938" style="1" customWidth="1"/>
    <col min="8" max="8" width="8.851563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1"/>
    </row>
    <row r="4" s="1" customFormat="1" ht="24.96" customHeight="1">
      <c r="B4" s="21"/>
      <c r="C4" s="150" t="s">
        <v>1790</v>
      </c>
      <c r="H4" s="21"/>
    </row>
    <row r="5" s="1" customFormat="1" ht="12" customHeight="1">
      <c r="B5" s="21"/>
      <c r="C5" s="309" t="s">
        <v>13</v>
      </c>
      <c r="D5" s="158" t="s">
        <v>14</v>
      </c>
      <c r="E5" s="1"/>
      <c r="F5" s="1"/>
      <c r="H5" s="21"/>
    </row>
    <row r="6" s="1" customFormat="1" ht="36.96" customHeight="1">
      <c r="B6" s="21"/>
      <c r="C6" s="310" t="s">
        <v>16</v>
      </c>
      <c r="D6" s="311" t="s">
        <v>17</v>
      </c>
      <c r="E6" s="1"/>
      <c r="F6" s="1"/>
      <c r="H6" s="21"/>
    </row>
    <row r="7" s="1" customFormat="1" ht="14.4" customHeight="1">
      <c r="B7" s="21"/>
      <c r="C7" s="152" t="s">
        <v>22</v>
      </c>
      <c r="D7" s="155" t="str">
        <f>'Rekapitulace stavby'!AN8</f>
        <v>29. 10. 2024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1"/>
      <c r="B9" s="312"/>
      <c r="C9" s="313" t="s">
        <v>56</v>
      </c>
      <c r="D9" s="314" t="s">
        <v>57</v>
      </c>
      <c r="E9" s="314" t="s">
        <v>180</v>
      </c>
      <c r="F9" s="315" t="s">
        <v>1791</v>
      </c>
      <c r="G9" s="201"/>
      <c r="H9" s="312"/>
    </row>
    <row r="10" s="2" customFormat="1">
      <c r="A10" s="39"/>
      <c r="B10" s="45"/>
      <c r="C10" s="316" t="s">
        <v>1792</v>
      </c>
      <c r="D10" s="316" t="s">
        <v>87</v>
      </c>
      <c r="E10" s="39"/>
      <c r="F10" s="39"/>
      <c r="G10" s="39"/>
      <c r="H10" s="45"/>
    </row>
    <row r="11" s="2" customFormat="1" ht="16.8" customHeight="1">
      <c r="A11" s="39"/>
      <c r="B11" s="45"/>
      <c r="C11" s="317" t="s">
        <v>102</v>
      </c>
      <c r="D11" s="318" t="s">
        <v>1</v>
      </c>
      <c r="E11" s="319" t="s">
        <v>1</v>
      </c>
      <c r="F11" s="320">
        <v>3.8140000000000001</v>
      </c>
      <c r="G11" s="39"/>
      <c r="H11" s="45"/>
    </row>
    <row r="12" s="2" customFormat="1" ht="16.8" customHeight="1">
      <c r="A12" s="39"/>
      <c r="B12" s="45"/>
      <c r="C12" s="321" t="s">
        <v>1</v>
      </c>
      <c r="D12" s="321" t="s">
        <v>1226</v>
      </c>
      <c r="E12" s="18" t="s">
        <v>1</v>
      </c>
      <c r="F12" s="322">
        <v>2.4649999999999999</v>
      </c>
      <c r="G12" s="39"/>
      <c r="H12" s="45"/>
    </row>
    <row r="13" s="2" customFormat="1" ht="16.8" customHeight="1">
      <c r="A13" s="39"/>
      <c r="B13" s="45"/>
      <c r="C13" s="321" t="s">
        <v>1</v>
      </c>
      <c r="D13" s="321" t="s">
        <v>1227</v>
      </c>
      <c r="E13" s="18" t="s">
        <v>1</v>
      </c>
      <c r="F13" s="322">
        <v>1.349</v>
      </c>
      <c r="G13" s="39"/>
      <c r="H13" s="45"/>
    </row>
    <row r="14" s="2" customFormat="1" ht="16.8" customHeight="1">
      <c r="A14" s="39"/>
      <c r="B14" s="45"/>
      <c r="C14" s="321" t="s">
        <v>102</v>
      </c>
      <c r="D14" s="321" t="s">
        <v>216</v>
      </c>
      <c r="E14" s="18" t="s">
        <v>1</v>
      </c>
      <c r="F14" s="322">
        <v>3.8140000000000001</v>
      </c>
      <c r="G14" s="39"/>
      <c r="H14" s="45"/>
    </row>
    <row r="15" s="2" customFormat="1" ht="16.8" customHeight="1">
      <c r="A15" s="39"/>
      <c r="B15" s="45"/>
      <c r="C15" s="323" t="s">
        <v>1793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21" t="s">
        <v>1221</v>
      </c>
      <c r="D16" s="321" t="s">
        <v>1222</v>
      </c>
      <c r="E16" s="18" t="s">
        <v>199</v>
      </c>
      <c r="F16" s="322">
        <v>3.8140000000000001</v>
      </c>
      <c r="G16" s="39"/>
      <c r="H16" s="45"/>
    </row>
    <row r="17" s="2" customFormat="1" ht="16.8" customHeight="1">
      <c r="A17" s="39"/>
      <c r="B17" s="45"/>
      <c r="C17" s="321" t="s">
        <v>1229</v>
      </c>
      <c r="D17" s="321" t="s">
        <v>1230</v>
      </c>
      <c r="E17" s="18" t="s">
        <v>199</v>
      </c>
      <c r="F17" s="322">
        <v>12.465999999999999</v>
      </c>
      <c r="G17" s="39"/>
      <c r="H17" s="45"/>
    </row>
    <row r="18" s="2" customFormat="1" ht="16.8" customHeight="1">
      <c r="A18" s="39"/>
      <c r="B18" s="45"/>
      <c r="C18" s="317" t="s">
        <v>1794</v>
      </c>
      <c r="D18" s="318" t="s">
        <v>1</v>
      </c>
      <c r="E18" s="319" t="s">
        <v>1</v>
      </c>
      <c r="F18" s="320">
        <v>32.299999999999997</v>
      </c>
      <c r="G18" s="39"/>
      <c r="H18" s="45"/>
    </row>
    <row r="19" s="2" customFormat="1" ht="16.8" customHeight="1">
      <c r="A19" s="39"/>
      <c r="B19" s="45"/>
      <c r="C19" s="317" t="s">
        <v>104</v>
      </c>
      <c r="D19" s="318" t="s">
        <v>1</v>
      </c>
      <c r="E19" s="319" t="s">
        <v>1</v>
      </c>
      <c r="F19" s="320">
        <v>18.399999999999999</v>
      </c>
      <c r="G19" s="39"/>
      <c r="H19" s="45"/>
    </row>
    <row r="20" s="2" customFormat="1" ht="16.8" customHeight="1">
      <c r="A20" s="39"/>
      <c r="B20" s="45"/>
      <c r="C20" s="321" t="s">
        <v>104</v>
      </c>
      <c r="D20" s="321" t="s">
        <v>1022</v>
      </c>
      <c r="E20" s="18" t="s">
        <v>1</v>
      </c>
      <c r="F20" s="322">
        <v>18.399999999999999</v>
      </c>
      <c r="G20" s="39"/>
      <c r="H20" s="45"/>
    </row>
    <row r="21" s="2" customFormat="1" ht="16.8" customHeight="1">
      <c r="A21" s="39"/>
      <c r="B21" s="45"/>
      <c r="C21" s="323" t="s">
        <v>1793</v>
      </c>
      <c r="D21" s="39"/>
      <c r="E21" s="39"/>
      <c r="F21" s="39"/>
      <c r="G21" s="39"/>
      <c r="H21" s="45"/>
    </row>
    <row r="22" s="2" customFormat="1">
      <c r="A22" s="39"/>
      <c r="B22" s="45"/>
      <c r="C22" s="321" t="s">
        <v>1017</v>
      </c>
      <c r="D22" s="321" t="s">
        <v>1018</v>
      </c>
      <c r="E22" s="18" t="s">
        <v>260</v>
      </c>
      <c r="F22" s="322">
        <v>18.399999999999999</v>
      </c>
      <c r="G22" s="39"/>
      <c r="H22" s="45"/>
    </row>
    <row r="23" s="2" customFormat="1" ht="16.8" customHeight="1">
      <c r="A23" s="39"/>
      <c r="B23" s="45"/>
      <c r="C23" s="321" t="s">
        <v>1054</v>
      </c>
      <c r="D23" s="321" t="s">
        <v>1055</v>
      </c>
      <c r="E23" s="18" t="s">
        <v>260</v>
      </c>
      <c r="F23" s="322">
        <v>27.399999999999999</v>
      </c>
      <c r="G23" s="39"/>
      <c r="H23" s="45"/>
    </row>
    <row r="24" s="2" customFormat="1">
      <c r="A24" s="39"/>
      <c r="B24" s="45"/>
      <c r="C24" s="321" t="s">
        <v>1024</v>
      </c>
      <c r="D24" s="321" t="s">
        <v>1025</v>
      </c>
      <c r="E24" s="18" t="s">
        <v>260</v>
      </c>
      <c r="F24" s="322">
        <v>20.239999999999998</v>
      </c>
      <c r="G24" s="39"/>
      <c r="H24" s="45"/>
    </row>
    <row r="25" s="2" customFormat="1" ht="16.8" customHeight="1">
      <c r="A25" s="39"/>
      <c r="B25" s="45"/>
      <c r="C25" s="317" t="s">
        <v>107</v>
      </c>
      <c r="D25" s="318" t="s">
        <v>1</v>
      </c>
      <c r="E25" s="319" t="s">
        <v>1</v>
      </c>
      <c r="F25" s="320">
        <v>11.4</v>
      </c>
      <c r="G25" s="39"/>
      <c r="H25" s="45"/>
    </row>
    <row r="26" s="2" customFormat="1" ht="16.8" customHeight="1">
      <c r="A26" s="39"/>
      <c r="B26" s="45"/>
      <c r="C26" s="321" t="s">
        <v>107</v>
      </c>
      <c r="D26" s="321" t="s">
        <v>1039</v>
      </c>
      <c r="E26" s="18" t="s">
        <v>1</v>
      </c>
      <c r="F26" s="322">
        <v>11.4</v>
      </c>
      <c r="G26" s="39"/>
      <c r="H26" s="45"/>
    </row>
    <row r="27" s="2" customFormat="1" ht="16.8" customHeight="1">
      <c r="A27" s="39"/>
      <c r="B27" s="45"/>
      <c r="C27" s="323" t="s">
        <v>1793</v>
      </c>
      <c r="D27" s="39"/>
      <c r="E27" s="39"/>
      <c r="F27" s="39"/>
      <c r="G27" s="39"/>
      <c r="H27" s="45"/>
    </row>
    <row r="28" s="2" customFormat="1">
      <c r="A28" s="39"/>
      <c r="B28" s="45"/>
      <c r="C28" s="321" t="s">
        <v>1034</v>
      </c>
      <c r="D28" s="321" t="s">
        <v>1035</v>
      </c>
      <c r="E28" s="18" t="s">
        <v>199</v>
      </c>
      <c r="F28" s="322">
        <v>11.4</v>
      </c>
      <c r="G28" s="39"/>
      <c r="H28" s="45"/>
    </row>
    <row r="29" s="2" customFormat="1" ht="16.8" customHeight="1">
      <c r="A29" s="39"/>
      <c r="B29" s="45"/>
      <c r="C29" s="321" t="s">
        <v>1005</v>
      </c>
      <c r="D29" s="321" t="s">
        <v>1006</v>
      </c>
      <c r="E29" s="18" t="s">
        <v>199</v>
      </c>
      <c r="F29" s="322">
        <v>11.4</v>
      </c>
      <c r="G29" s="39"/>
      <c r="H29" s="45"/>
    </row>
    <row r="30" s="2" customFormat="1" ht="16.8" customHeight="1">
      <c r="A30" s="39"/>
      <c r="B30" s="45"/>
      <c r="C30" s="321" t="s">
        <v>1011</v>
      </c>
      <c r="D30" s="321" t="s">
        <v>1012</v>
      </c>
      <c r="E30" s="18" t="s">
        <v>199</v>
      </c>
      <c r="F30" s="322">
        <v>11.4</v>
      </c>
      <c r="G30" s="39"/>
      <c r="H30" s="45"/>
    </row>
    <row r="31" s="2" customFormat="1" ht="16.8" customHeight="1">
      <c r="A31" s="39"/>
      <c r="B31" s="45"/>
      <c r="C31" s="321" t="s">
        <v>1046</v>
      </c>
      <c r="D31" s="321" t="s">
        <v>1047</v>
      </c>
      <c r="E31" s="18" t="s">
        <v>199</v>
      </c>
      <c r="F31" s="322">
        <v>93.540000000000006</v>
      </c>
      <c r="G31" s="39"/>
      <c r="H31" s="45"/>
    </row>
    <row r="32" s="2" customFormat="1">
      <c r="A32" s="39"/>
      <c r="B32" s="45"/>
      <c r="C32" s="321" t="s">
        <v>1041</v>
      </c>
      <c r="D32" s="321" t="s">
        <v>1042</v>
      </c>
      <c r="E32" s="18" t="s">
        <v>199</v>
      </c>
      <c r="F32" s="322">
        <v>12.539999999999999</v>
      </c>
      <c r="G32" s="39"/>
      <c r="H32" s="45"/>
    </row>
    <row r="33" s="2" customFormat="1" ht="16.8" customHeight="1">
      <c r="A33" s="39"/>
      <c r="B33" s="45"/>
      <c r="C33" s="317" t="s">
        <v>109</v>
      </c>
      <c r="D33" s="318" t="s">
        <v>1</v>
      </c>
      <c r="E33" s="319" t="s">
        <v>1</v>
      </c>
      <c r="F33" s="320">
        <v>22.422000000000001</v>
      </c>
      <c r="G33" s="39"/>
      <c r="H33" s="45"/>
    </row>
    <row r="34" s="2" customFormat="1" ht="16.8" customHeight="1">
      <c r="A34" s="39"/>
      <c r="B34" s="45"/>
      <c r="C34" s="321" t="s">
        <v>109</v>
      </c>
      <c r="D34" s="321" t="s">
        <v>237</v>
      </c>
      <c r="E34" s="18" t="s">
        <v>1</v>
      </c>
      <c r="F34" s="322">
        <v>22.422000000000001</v>
      </c>
      <c r="G34" s="39"/>
      <c r="H34" s="45"/>
    </row>
    <row r="35" s="2" customFormat="1" ht="16.8" customHeight="1">
      <c r="A35" s="39"/>
      <c r="B35" s="45"/>
      <c r="C35" s="323" t="s">
        <v>1793</v>
      </c>
      <c r="D35" s="39"/>
      <c r="E35" s="39"/>
      <c r="F35" s="39"/>
      <c r="G35" s="39"/>
      <c r="H35" s="45"/>
    </row>
    <row r="36" s="2" customFormat="1" ht="16.8" customHeight="1">
      <c r="A36" s="39"/>
      <c r="B36" s="45"/>
      <c r="C36" s="321" t="s">
        <v>232</v>
      </c>
      <c r="D36" s="321" t="s">
        <v>233</v>
      </c>
      <c r="E36" s="18" t="s">
        <v>199</v>
      </c>
      <c r="F36" s="322">
        <v>44.844000000000001</v>
      </c>
      <c r="G36" s="39"/>
      <c r="H36" s="45"/>
    </row>
    <row r="37" s="2" customFormat="1" ht="16.8" customHeight="1">
      <c r="A37" s="39"/>
      <c r="B37" s="45"/>
      <c r="C37" s="321" t="s">
        <v>239</v>
      </c>
      <c r="D37" s="321" t="s">
        <v>240</v>
      </c>
      <c r="E37" s="18" t="s">
        <v>199</v>
      </c>
      <c r="F37" s="322">
        <v>149.44999999999999</v>
      </c>
      <c r="G37" s="39"/>
      <c r="H37" s="45"/>
    </row>
    <row r="38" s="2" customFormat="1" ht="16.8" customHeight="1">
      <c r="A38" s="39"/>
      <c r="B38" s="45"/>
      <c r="C38" s="317" t="s">
        <v>111</v>
      </c>
      <c r="D38" s="318" t="s">
        <v>1</v>
      </c>
      <c r="E38" s="319" t="s">
        <v>1</v>
      </c>
      <c r="F38" s="320">
        <v>246.04400000000001</v>
      </c>
      <c r="G38" s="39"/>
      <c r="H38" s="45"/>
    </row>
    <row r="39" s="2" customFormat="1" ht="16.8" customHeight="1">
      <c r="A39" s="39"/>
      <c r="B39" s="45"/>
      <c r="C39" s="323" t="s">
        <v>1793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321" t="s">
        <v>639</v>
      </c>
      <c r="D40" s="321" t="s">
        <v>640</v>
      </c>
      <c r="E40" s="18" t="s">
        <v>199</v>
      </c>
      <c r="F40" s="322">
        <v>246.04400000000001</v>
      </c>
      <c r="G40" s="39"/>
      <c r="H40" s="45"/>
    </row>
    <row r="41" s="2" customFormat="1" ht="16.8" customHeight="1">
      <c r="A41" s="39"/>
      <c r="B41" s="45"/>
      <c r="C41" s="321" t="s">
        <v>1251</v>
      </c>
      <c r="D41" s="321" t="s">
        <v>1252</v>
      </c>
      <c r="E41" s="18" t="s">
        <v>199</v>
      </c>
      <c r="F41" s="322">
        <v>1120.3510000000001</v>
      </c>
      <c r="G41" s="39"/>
      <c r="H41" s="45"/>
    </row>
    <row r="42" s="2" customFormat="1" ht="16.8" customHeight="1">
      <c r="A42" s="39"/>
      <c r="B42" s="45"/>
      <c r="C42" s="321" t="s">
        <v>1258</v>
      </c>
      <c r="D42" s="321" t="s">
        <v>1259</v>
      </c>
      <c r="E42" s="18" t="s">
        <v>199</v>
      </c>
      <c r="F42" s="322">
        <v>1560.28</v>
      </c>
      <c r="G42" s="39"/>
      <c r="H42" s="45"/>
    </row>
    <row r="43" s="2" customFormat="1" ht="16.8" customHeight="1">
      <c r="A43" s="39"/>
      <c r="B43" s="45"/>
      <c r="C43" s="321" t="s">
        <v>1265</v>
      </c>
      <c r="D43" s="321" t="s">
        <v>1266</v>
      </c>
      <c r="E43" s="18" t="s">
        <v>199</v>
      </c>
      <c r="F43" s="322">
        <v>507.22000000000003</v>
      </c>
      <c r="G43" s="39"/>
      <c r="H43" s="45"/>
    </row>
    <row r="44" s="2" customFormat="1" ht="16.8" customHeight="1">
      <c r="A44" s="39"/>
      <c r="B44" s="45"/>
      <c r="C44" s="317" t="s">
        <v>113</v>
      </c>
      <c r="D44" s="318" t="s">
        <v>1</v>
      </c>
      <c r="E44" s="319" t="s">
        <v>1</v>
      </c>
      <c r="F44" s="320">
        <v>44.531999999999996</v>
      </c>
      <c r="G44" s="39"/>
      <c r="H44" s="45"/>
    </row>
    <row r="45" s="2" customFormat="1" ht="16.8" customHeight="1">
      <c r="A45" s="39"/>
      <c r="B45" s="45"/>
      <c r="C45" s="321" t="s">
        <v>1</v>
      </c>
      <c r="D45" s="321" t="s">
        <v>654</v>
      </c>
      <c r="E45" s="18" t="s">
        <v>1</v>
      </c>
      <c r="F45" s="322">
        <v>35.100000000000001</v>
      </c>
      <c r="G45" s="39"/>
      <c r="H45" s="45"/>
    </row>
    <row r="46" s="2" customFormat="1" ht="16.8" customHeight="1">
      <c r="A46" s="39"/>
      <c r="B46" s="45"/>
      <c r="C46" s="321" t="s">
        <v>1</v>
      </c>
      <c r="D46" s="321" t="s">
        <v>655</v>
      </c>
      <c r="E46" s="18" t="s">
        <v>1</v>
      </c>
      <c r="F46" s="322">
        <v>9.4320000000000004</v>
      </c>
      <c r="G46" s="39"/>
      <c r="H46" s="45"/>
    </row>
    <row r="47" s="2" customFormat="1" ht="16.8" customHeight="1">
      <c r="A47" s="39"/>
      <c r="B47" s="45"/>
      <c r="C47" s="321" t="s">
        <v>113</v>
      </c>
      <c r="D47" s="321" t="s">
        <v>216</v>
      </c>
      <c r="E47" s="18" t="s">
        <v>1</v>
      </c>
      <c r="F47" s="322">
        <v>44.531999999999996</v>
      </c>
      <c r="G47" s="39"/>
      <c r="H47" s="45"/>
    </row>
    <row r="48" s="2" customFormat="1" ht="16.8" customHeight="1">
      <c r="A48" s="39"/>
      <c r="B48" s="45"/>
      <c r="C48" s="323" t="s">
        <v>1793</v>
      </c>
      <c r="D48" s="39"/>
      <c r="E48" s="39"/>
      <c r="F48" s="39"/>
      <c r="G48" s="39"/>
      <c r="H48" s="45"/>
    </row>
    <row r="49" s="2" customFormat="1">
      <c r="A49" s="39"/>
      <c r="B49" s="45"/>
      <c r="C49" s="321" t="s">
        <v>649</v>
      </c>
      <c r="D49" s="321" t="s">
        <v>650</v>
      </c>
      <c r="E49" s="18" t="s">
        <v>199</v>
      </c>
      <c r="F49" s="322">
        <v>44.531999999999996</v>
      </c>
      <c r="G49" s="39"/>
      <c r="H49" s="45"/>
    </row>
    <row r="50" s="2" customFormat="1" ht="16.8" customHeight="1">
      <c r="A50" s="39"/>
      <c r="B50" s="45"/>
      <c r="C50" s="321" t="s">
        <v>1251</v>
      </c>
      <c r="D50" s="321" t="s">
        <v>1252</v>
      </c>
      <c r="E50" s="18" t="s">
        <v>199</v>
      </c>
      <c r="F50" s="322">
        <v>1120.3510000000001</v>
      </c>
      <c r="G50" s="39"/>
      <c r="H50" s="45"/>
    </row>
    <row r="51" s="2" customFormat="1" ht="16.8" customHeight="1">
      <c r="A51" s="39"/>
      <c r="B51" s="45"/>
      <c r="C51" s="321" t="s">
        <v>1258</v>
      </c>
      <c r="D51" s="321" t="s">
        <v>1259</v>
      </c>
      <c r="E51" s="18" t="s">
        <v>199</v>
      </c>
      <c r="F51" s="322">
        <v>1560.28</v>
      </c>
      <c r="G51" s="39"/>
      <c r="H51" s="45"/>
    </row>
    <row r="52" s="2" customFormat="1" ht="16.8" customHeight="1">
      <c r="A52" s="39"/>
      <c r="B52" s="45"/>
      <c r="C52" s="321" t="s">
        <v>1265</v>
      </c>
      <c r="D52" s="321" t="s">
        <v>1266</v>
      </c>
      <c r="E52" s="18" t="s">
        <v>199</v>
      </c>
      <c r="F52" s="322">
        <v>507.22000000000003</v>
      </c>
      <c r="G52" s="39"/>
      <c r="H52" s="45"/>
    </row>
    <row r="53" s="2" customFormat="1" ht="16.8" customHeight="1">
      <c r="A53" s="39"/>
      <c r="B53" s="45"/>
      <c r="C53" s="317" t="s">
        <v>116</v>
      </c>
      <c r="D53" s="318" t="s">
        <v>1</v>
      </c>
      <c r="E53" s="319" t="s">
        <v>1</v>
      </c>
      <c r="F53" s="320">
        <v>42.399000000000001</v>
      </c>
      <c r="G53" s="39"/>
      <c r="H53" s="45"/>
    </row>
    <row r="54" s="2" customFormat="1" ht="16.8" customHeight="1">
      <c r="A54" s="39"/>
      <c r="B54" s="45"/>
      <c r="C54" s="321" t="s">
        <v>116</v>
      </c>
      <c r="D54" s="321" t="s">
        <v>623</v>
      </c>
      <c r="E54" s="18" t="s">
        <v>1</v>
      </c>
      <c r="F54" s="322">
        <v>42.399000000000001</v>
      </c>
      <c r="G54" s="39"/>
      <c r="H54" s="45"/>
    </row>
    <row r="55" s="2" customFormat="1" ht="16.8" customHeight="1">
      <c r="A55" s="39"/>
      <c r="B55" s="45"/>
      <c r="C55" s="323" t="s">
        <v>1793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321" t="s">
        <v>618</v>
      </c>
      <c r="D56" s="321" t="s">
        <v>619</v>
      </c>
      <c r="E56" s="18" t="s">
        <v>199</v>
      </c>
      <c r="F56" s="322">
        <v>42.399000000000001</v>
      </c>
      <c r="G56" s="39"/>
      <c r="H56" s="45"/>
    </row>
    <row r="57" s="2" customFormat="1" ht="16.8" customHeight="1">
      <c r="A57" s="39"/>
      <c r="B57" s="45"/>
      <c r="C57" s="321" t="s">
        <v>1265</v>
      </c>
      <c r="D57" s="321" t="s">
        <v>1266</v>
      </c>
      <c r="E57" s="18" t="s">
        <v>199</v>
      </c>
      <c r="F57" s="322">
        <v>507.22000000000003</v>
      </c>
      <c r="G57" s="39"/>
      <c r="H57" s="45"/>
    </row>
    <row r="58" s="2" customFormat="1" ht="16.8" customHeight="1">
      <c r="A58" s="39"/>
      <c r="B58" s="45"/>
      <c r="C58" s="317" t="s">
        <v>119</v>
      </c>
      <c r="D58" s="318" t="s">
        <v>1</v>
      </c>
      <c r="E58" s="319" t="s">
        <v>1</v>
      </c>
      <c r="F58" s="320">
        <v>21.222000000000001</v>
      </c>
      <c r="G58" s="39"/>
      <c r="H58" s="45"/>
    </row>
    <row r="59" s="2" customFormat="1" ht="16.8" customHeight="1">
      <c r="A59" s="39"/>
      <c r="B59" s="45"/>
      <c r="C59" s="321" t="s">
        <v>119</v>
      </c>
      <c r="D59" s="321" t="s">
        <v>637</v>
      </c>
      <c r="E59" s="18" t="s">
        <v>1</v>
      </c>
      <c r="F59" s="322">
        <v>21.222000000000001</v>
      </c>
      <c r="G59" s="39"/>
      <c r="H59" s="45"/>
    </row>
    <row r="60" s="2" customFormat="1" ht="16.8" customHeight="1">
      <c r="A60" s="39"/>
      <c r="B60" s="45"/>
      <c r="C60" s="323" t="s">
        <v>1793</v>
      </c>
      <c r="D60" s="39"/>
      <c r="E60" s="39"/>
      <c r="F60" s="39"/>
      <c r="G60" s="39"/>
      <c r="H60" s="45"/>
    </row>
    <row r="61" s="2" customFormat="1">
      <c r="A61" s="39"/>
      <c r="B61" s="45"/>
      <c r="C61" s="321" t="s">
        <v>632</v>
      </c>
      <c r="D61" s="321" t="s">
        <v>633</v>
      </c>
      <c r="E61" s="18" t="s">
        <v>199</v>
      </c>
      <c r="F61" s="322">
        <v>21.222000000000001</v>
      </c>
      <c r="G61" s="39"/>
      <c r="H61" s="45"/>
    </row>
    <row r="62" s="2" customFormat="1" ht="16.8" customHeight="1">
      <c r="A62" s="39"/>
      <c r="B62" s="45"/>
      <c r="C62" s="321" t="s">
        <v>1265</v>
      </c>
      <c r="D62" s="321" t="s">
        <v>1266</v>
      </c>
      <c r="E62" s="18" t="s">
        <v>199</v>
      </c>
      <c r="F62" s="322">
        <v>507.22000000000003</v>
      </c>
      <c r="G62" s="39"/>
      <c r="H62" s="45"/>
    </row>
    <row r="63" s="2" customFormat="1" ht="16.8" customHeight="1">
      <c r="A63" s="39"/>
      <c r="B63" s="45"/>
      <c r="C63" s="317" t="s">
        <v>122</v>
      </c>
      <c r="D63" s="318" t="s">
        <v>1</v>
      </c>
      <c r="E63" s="319" t="s">
        <v>1</v>
      </c>
      <c r="F63" s="320">
        <v>15.720000000000001</v>
      </c>
      <c r="G63" s="39"/>
      <c r="H63" s="45"/>
    </row>
    <row r="64" s="2" customFormat="1" ht="16.8" customHeight="1">
      <c r="A64" s="39"/>
      <c r="B64" s="45"/>
      <c r="C64" s="321" t="s">
        <v>122</v>
      </c>
      <c r="D64" s="321" t="s">
        <v>676</v>
      </c>
      <c r="E64" s="18" t="s">
        <v>1</v>
      </c>
      <c r="F64" s="322">
        <v>15.720000000000001</v>
      </c>
      <c r="G64" s="39"/>
      <c r="H64" s="45"/>
    </row>
    <row r="65" s="2" customFormat="1" ht="16.8" customHeight="1">
      <c r="A65" s="39"/>
      <c r="B65" s="45"/>
      <c r="C65" s="323" t="s">
        <v>1793</v>
      </c>
      <c r="D65" s="39"/>
      <c r="E65" s="39"/>
      <c r="F65" s="39"/>
      <c r="G65" s="39"/>
      <c r="H65" s="45"/>
    </row>
    <row r="66" s="2" customFormat="1" ht="16.8" customHeight="1">
      <c r="A66" s="39"/>
      <c r="B66" s="45"/>
      <c r="C66" s="321" t="s">
        <v>671</v>
      </c>
      <c r="D66" s="321" t="s">
        <v>672</v>
      </c>
      <c r="E66" s="18" t="s">
        <v>199</v>
      </c>
      <c r="F66" s="322">
        <v>15.720000000000001</v>
      </c>
      <c r="G66" s="39"/>
      <c r="H66" s="45"/>
    </row>
    <row r="67" s="2" customFormat="1" ht="16.8" customHeight="1">
      <c r="A67" s="39"/>
      <c r="B67" s="45"/>
      <c r="C67" s="321" t="s">
        <v>1265</v>
      </c>
      <c r="D67" s="321" t="s">
        <v>1266</v>
      </c>
      <c r="E67" s="18" t="s">
        <v>199</v>
      </c>
      <c r="F67" s="322">
        <v>507.22000000000003</v>
      </c>
      <c r="G67" s="39"/>
      <c r="H67" s="45"/>
    </row>
    <row r="68" s="2" customFormat="1" ht="16.8" customHeight="1">
      <c r="A68" s="39"/>
      <c r="B68" s="45"/>
      <c r="C68" s="317" t="s">
        <v>125</v>
      </c>
      <c r="D68" s="318" t="s">
        <v>1</v>
      </c>
      <c r="E68" s="319" t="s">
        <v>1</v>
      </c>
      <c r="F68" s="320">
        <v>15.720000000000001</v>
      </c>
      <c r="G68" s="39"/>
      <c r="H68" s="45"/>
    </row>
    <row r="69" s="2" customFormat="1" ht="16.8" customHeight="1">
      <c r="A69" s="39"/>
      <c r="B69" s="45"/>
      <c r="C69" s="321" t="s">
        <v>125</v>
      </c>
      <c r="D69" s="321" t="s">
        <v>669</v>
      </c>
      <c r="E69" s="18" t="s">
        <v>1</v>
      </c>
      <c r="F69" s="322">
        <v>15.720000000000001</v>
      </c>
      <c r="G69" s="39"/>
      <c r="H69" s="45"/>
    </row>
    <row r="70" s="2" customFormat="1" ht="16.8" customHeight="1">
      <c r="A70" s="39"/>
      <c r="B70" s="45"/>
      <c r="C70" s="323" t="s">
        <v>1793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321" t="s">
        <v>664</v>
      </c>
      <c r="D71" s="321" t="s">
        <v>665</v>
      </c>
      <c r="E71" s="18" t="s">
        <v>260</v>
      </c>
      <c r="F71" s="322">
        <v>15.720000000000001</v>
      </c>
      <c r="G71" s="39"/>
      <c r="H71" s="45"/>
    </row>
    <row r="72" s="2" customFormat="1" ht="16.8" customHeight="1">
      <c r="A72" s="39"/>
      <c r="B72" s="45"/>
      <c r="C72" s="321" t="s">
        <v>1265</v>
      </c>
      <c r="D72" s="321" t="s">
        <v>1266</v>
      </c>
      <c r="E72" s="18" t="s">
        <v>199</v>
      </c>
      <c r="F72" s="322">
        <v>507.22000000000003</v>
      </c>
      <c r="G72" s="39"/>
      <c r="H72" s="45"/>
    </row>
    <row r="73" s="2" customFormat="1" ht="16.8" customHeight="1">
      <c r="A73" s="39"/>
      <c r="B73" s="45"/>
      <c r="C73" s="317" t="s">
        <v>126</v>
      </c>
      <c r="D73" s="318" t="s">
        <v>1</v>
      </c>
      <c r="E73" s="319" t="s">
        <v>1</v>
      </c>
      <c r="F73" s="320">
        <v>33.405000000000001</v>
      </c>
      <c r="G73" s="39"/>
      <c r="H73" s="45"/>
    </row>
    <row r="74" s="2" customFormat="1" ht="16.8" customHeight="1">
      <c r="A74" s="39"/>
      <c r="B74" s="45"/>
      <c r="C74" s="321" t="s">
        <v>126</v>
      </c>
      <c r="D74" s="321" t="s">
        <v>630</v>
      </c>
      <c r="E74" s="18" t="s">
        <v>1</v>
      </c>
      <c r="F74" s="322">
        <v>33.405000000000001</v>
      </c>
      <c r="G74" s="39"/>
      <c r="H74" s="45"/>
    </row>
    <row r="75" s="2" customFormat="1" ht="16.8" customHeight="1">
      <c r="A75" s="39"/>
      <c r="B75" s="45"/>
      <c r="C75" s="323" t="s">
        <v>1793</v>
      </c>
      <c r="D75" s="39"/>
      <c r="E75" s="39"/>
      <c r="F75" s="39"/>
      <c r="G75" s="39"/>
      <c r="H75" s="45"/>
    </row>
    <row r="76" s="2" customFormat="1" ht="16.8" customHeight="1">
      <c r="A76" s="39"/>
      <c r="B76" s="45"/>
      <c r="C76" s="321" t="s">
        <v>625</v>
      </c>
      <c r="D76" s="321" t="s">
        <v>626</v>
      </c>
      <c r="E76" s="18" t="s">
        <v>199</v>
      </c>
      <c r="F76" s="322">
        <v>33.405000000000001</v>
      </c>
      <c r="G76" s="39"/>
      <c r="H76" s="45"/>
    </row>
    <row r="77" s="2" customFormat="1" ht="16.8" customHeight="1">
      <c r="A77" s="39"/>
      <c r="B77" s="45"/>
      <c r="C77" s="321" t="s">
        <v>1265</v>
      </c>
      <c r="D77" s="321" t="s">
        <v>1266</v>
      </c>
      <c r="E77" s="18" t="s">
        <v>199</v>
      </c>
      <c r="F77" s="322">
        <v>507.22000000000003</v>
      </c>
      <c r="G77" s="39"/>
      <c r="H77" s="45"/>
    </row>
    <row r="78" s="2" customFormat="1" ht="16.8" customHeight="1">
      <c r="A78" s="39"/>
      <c r="B78" s="45"/>
      <c r="C78" s="317" t="s">
        <v>128</v>
      </c>
      <c r="D78" s="318" t="s">
        <v>1</v>
      </c>
      <c r="E78" s="319" t="s">
        <v>1</v>
      </c>
      <c r="F78" s="320">
        <v>12.465999999999999</v>
      </c>
      <c r="G78" s="39"/>
      <c r="H78" s="45"/>
    </row>
    <row r="79" s="2" customFormat="1" ht="16.8" customHeight="1">
      <c r="A79" s="39"/>
      <c r="B79" s="45"/>
      <c r="C79" s="321" t="s">
        <v>1</v>
      </c>
      <c r="D79" s="321" t="s">
        <v>102</v>
      </c>
      <c r="E79" s="18" t="s">
        <v>1</v>
      </c>
      <c r="F79" s="322">
        <v>3.8140000000000001</v>
      </c>
      <c r="G79" s="39"/>
      <c r="H79" s="45"/>
    </row>
    <row r="80" s="2" customFormat="1" ht="16.8" customHeight="1">
      <c r="A80" s="39"/>
      <c r="B80" s="45"/>
      <c r="C80" s="321" t="s">
        <v>1</v>
      </c>
      <c r="D80" s="321" t="s">
        <v>1234</v>
      </c>
      <c r="E80" s="18" t="s">
        <v>1</v>
      </c>
      <c r="F80" s="322">
        <v>7.3940000000000001</v>
      </c>
      <c r="G80" s="39"/>
      <c r="H80" s="45"/>
    </row>
    <row r="81" s="2" customFormat="1" ht="16.8" customHeight="1">
      <c r="A81" s="39"/>
      <c r="B81" s="45"/>
      <c r="C81" s="321" t="s">
        <v>1</v>
      </c>
      <c r="D81" s="321" t="s">
        <v>1235</v>
      </c>
      <c r="E81" s="18" t="s">
        <v>1</v>
      </c>
      <c r="F81" s="322">
        <v>1.258</v>
      </c>
      <c r="G81" s="39"/>
      <c r="H81" s="45"/>
    </row>
    <row r="82" s="2" customFormat="1" ht="16.8" customHeight="1">
      <c r="A82" s="39"/>
      <c r="B82" s="45"/>
      <c r="C82" s="321" t="s">
        <v>128</v>
      </c>
      <c r="D82" s="321" t="s">
        <v>216</v>
      </c>
      <c r="E82" s="18" t="s">
        <v>1</v>
      </c>
      <c r="F82" s="322">
        <v>12.465999999999999</v>
      </c>
      <c r="G82" s="39"/>
      <c r="H82" s="45"/>
    </row>
    <row r="83" s="2" customFormat="1" ht="16.8" customHeight="1">
      <c r="A83" s="39"/>
      <c r="B83" s="45"/>
      <c r="C83" s="323" t="s">
        <v>1793</v>
      </c>
      <c r="D83" s="39"/>
      <c r="E83" s="39"/>
      <c r="F83" s="39"/>
      <c r="G83" s="39"/>
      <c r="H83" s="45"/>
    </row>
    <row r="84" s="2" customFormat="1" ht="16.8" customHeight="1">
      <c r="A84" s="39"/>
      <c r="B84" s="45"/>
      <c r="C84" s="321" t="s">
        <v>1229</v>
      </c>
      <c r="D84" s="321" t="s">
        <v>1230</v>
      </c>
      <c r="E84" s="18" t="s">
        <v>199</v>
      </c>
      <c r="F84" s="322">
        <v>12.465999999999999</v>
      </c>
      <c r="G84" s="39"/>
      <c r="H84" s="45"/>
    </row>
    <row r="85" s="2" customFormat="1" ht="16.8" customHeight="1">
      <c r="A85" s="39"/>
      <c r="B85" s="45"/>
      <c r="C85" s="321" t="s">
        <v>1237</v>
      </c>
      <c r="D85" s="321" t="s">
        <v>1238</v>
      </c>
      <c r="E85" s="18" t="s">
        <v>199</v>
      </c>
      <c r="F85" s="322">
        <v>12.465999999999999</v>
      </c>
      <c r="G85" s="39"/>
      <c r="H85" s="45"/>
    </row>
    <row r="86" s="2" customFormat="1" ht="16.8" customHeight="1">
      <c r="A86" s="39"/>
      <c r="B86" s="45"/>
      <c r="C86" s="321" t="s">
        <v>1243</v>
      </c>
      <c r="D86" s="321" t="s">
        <v>1244</v>
      </c>
      <c r="E86" s="18" t="s">
        <v>199</v>
      </c>
      <c r="F86" s="322">
        <v>12.465999999999999</v>
      </c>
      <c r="G86" s="39"/>
      <c r="H86" s="45"/>
    </row>
    <row r="87" s="2" customFormat="1" ht="16.8" customHeight="1">
      <c r="A87" s="39"/>
      <c r="B87" s="45"/>
      <c r="C87" s="317" t="s">
        <v>1795</v>
      </c>
      <c r="D87" s="318" t="s">
        <v>1</v>
      </c>
      <c r="E87" s="319" t="s">
        <v>1</v>
      </c>
      <c r="F87" s="320">
        <v>41.700000000000003</v>
      </c>
      <c r="G87" s="39"/>
      <c r="H87" s="45"/>
    </row>
    <row r="88" s="2" customFormat="1" ht="16.8" customHeight="1">
      <c r="A88" s="39"/>
      <c r="B88" s="45"/>
      <c r="C88" s="317" t="s">
        <v>130</v>
      </c>
      <c r="D88" s="318" t="s">
        <v>1</v>
      </c>
      <c r="E88" s="319" t="s">
        <v>1</v>
      </c>
      <c r="F88" s="320">
        <v>84.180999999999997</v>
      </c>
      <c r="G88" s="39"/>
      <c r="H88" s="45"/>
    </row>
    <row r="89" s="2" customFormat="1" ht="16.8" customHeight="1">
      <c r="A89" s="39"/>
      <c r="B89" s="45"/>
      <c r="C89" s="321" t="s">
        <v>130</v>
      </c>
      <c r="D89" s="321" t="s">
        <v>721</v>
      </c>
      <c r="E89" s="18" t="s">
        <v>1</v>
      </c>
      <c r="F89" s="322">
        <v>84.180999999999997</v>
      </c>
      <c r="G89" s="39"/>
      <c r="H89" s="45"/>
    </row>
    <row r="90" s="2" customFormat="1" ht="16.8" customHeight="1">
      <c r="A90" s="39"/>
      <c r="B90" s="45"/>
      <c r="C90" s="323" t="s">
        <v>1793</v>
      </c>
      <c r="D90" s="39"/>
      <c r="E90" s="39"/>
      <c r="F90" s="39"/>
      <c r="G90" s="39"/>
      <c r="H90" s="45"/>
    </row>
    <row r="91" s="2" customFormat="1" ht="16.8" customHeight="1">
      <c r="A91" s="39"/>
      <c r="B91" s="45"/>
      <c r="C91" s="321" t="s">
        <v>717</v>
      </c>
      <c r="D91" s="321" t="s">
        <v>718</v>
      </c>
      <c r="E91" s="18" t="s">
        <v>199</v>
      </c>
      <c r="F91" s="322">
        <v>84.180999999999997</v>
      </c>
      <c r="G91" s="39"/>
      <c r="H91" s="45"/>
    </row>
    <row r="92" s="2" customFormat="1" ht="16.8" customHeight="1">
      <c r="A92" s="39"/>
      <c r="B92" s="45"/>
      <c r="C92" s="321" t="s">
        <v>1162</v>
      </c>
      <c r="D92" s="321" t="s">
        <v>1163</v>
      </c>
      <c r="E92" s="18" t="s">
        <v>199</v>
      </c>
      <c r="F92" s="322">
        <v>449.27699999999999</v>
      </c>
      <c r="G92" s="39"/>
      <c r="H92" s="45"/>
    </row>
    <row r="93" s="2" customFormat="1" ht="16.8" customHeight="1">
      <c r="A93" s="39"/>
      <c r="B93" s="45"/>
      <c r="C93" s="317" t="s">
        <v>132</v>
      </c>
      <c r="D93" s="318" t="s">
        <v>1</v>
      </c>
      <c r="E93" s="319" t="s">
        <v>1</v>
      </c>
      <c r="F93" s="320">
        <v>553.08799999999997</v>
      </c>
      <c r="G93" s="39"/>
      <c r="H93" s="45"/>
    </row>
    <row r="94" s="2" customFormat="1" ht="16.8" customHeight="1">
      <c r="A94" s="39"/>
      <c r="B94" s="45"/>
      <c r="C94" s="321" t="s">
        <v>1</v>
      </c>
      <c r="D94" s="321" t="s">
        <v>1176</v>
      </c>
      <c r="E94" s="18" t="s">
        <v>1</v>
      </c>
      <c r="F94" s="322">
        <v>5.4000000000000004</v>
      </c>
      <c r="G94" s="39"/>
      <c r="H94" s="45"/>
    </row>
    <row r="95" s="2" customFormat="1" ht="16.8" customHeight="1">
      <c r="A95" s="39"/>
      <c r="B95" s="45"/>
      <c r="C95" s="321" t="s">
        <v>1</v>
      </c>
      <c r="D95" s="321" t="s">
        <v>1177</v>
      </c>
      <c r="E95" s="18" t="s">
        <v>1</v>
      </c>
      <c r="F95" s="322">
        <v>47.25</v>
      </c>
      <c r="G95" s="39"/>
      <c r="H95" s="45"/>
    </row>
    <row r="96" s="2" customFormat="1" ht="16.8" customHeight="1">
      <c r="A96" s="39"/>
      <c r="B96" s="45"/>
      <c r="C96" s="321" t="s">
        <v>1</v>
      </c>
      <c r="D96" s="321" t="s">
        <v>1167</v>
      </c>
      <c r="E96" s="18" t="s">
        <v>1</v>
      </c>
      <c r="F96" s="322">
        <v>78.650000000000006</v>
      </c>
      <c r="G96" s="39"/>
      <c r="H96" s="45"/>
    </row>
    <row r="97" s="2" customFormat="1" ht="16.8" customHeight="1">
      <c r="A97" s="39"/>
      <c r="B97" s="45"/>
      <c r="C97" s="321" t="s">
        <v>1</v>
      </c>
      <c r="D97" s="321" t="s">
        <v>1168</v>
      </c>
      <c r="E97" s="18" t="s">
        <v>1</v>
      </c>
      <c r="F97" s="322">
        <v>214.98599999999999</v>
      </c>
      <c r="G97" s="39"/>
      <c r="H97" s="45"/>
    </row>
    <row r="98" s="2" customFormat="1" ht="16.8" customHeight="1">
      <c r="A98" s="39"/>
      <c r="B98" s="45"/>
      <c r="C98" s="321" t="s">
        <v>1</v>
      </c>
      <c r="D98" s="321" t="s">
        <v>1178</v>
      </c>
      <c r="E98" s="18" t="s">
        <v>1</v>
      </c>
      <c r="F98" s="322">
        <v>71.459999999999994</v>
      </c>
      <c r="G98" s="39"/>
      <c r="H98" s="45"/>
    </row>
    <row r="99" s="2" customFormat="1" ht="16.8" customHeight="1">
      <c r="A99" s="39"/>
      <c r="B99" s="45"/>
      <c r="C99" s="321" t="s">
        <v>1</v>
      </c>
      <c r="D99" s="321" t="s">
        <v>1179</v>
      </c>
      <c r="E99" s="18" t="s">
        <v>1</v>
      </c>
      <c r="F99" s="322">
        <v>135.34200000000001</v>
      </c>
      <c r="G99" s="39"/>
      <c r="H99" s="45"/>
    </row>
    <row r="100" s="2" customFormat="1" ht="16.8" customHeight="1">
      <c r="A100" s="39"/>
      <c r="B100" s="45"/>
      <c r="C100" s="321" t="s">
        <v>132</v>
      </c>
      <c r="D100" s="321" t="s">
        <v>216</v>
      </c>
      <c r="E100" s="18" t="s">
        <v>1</v>
      </c>
      <c r="F100" s="322">
        <v>553.08799999999997</v>
      </c>
      <c r="G100" s="39"/>
      <c r="H100" s="45"/>
    </row>
    <row r="101" s="2" customFormat="1" ht="16.8" customHeight="1">
      <c r="A101" s="39"/>
      <c r="B101" s="45"/>
      <c r="C101" s="323" t="s">
        <v>1793</v>
      </c>
      <c r="D101" s="39"/>
      <c r="E101" s="39"/>
      <c r="F101" s="39"/>
      <c r="G101" s="39"/>
      <c r="H101" s="45"/>
    </row>
    <row r="102" s="2" customFormat="1">
      <c r="A102" s="39"/>
      <c r="B102" s="45"/>
      <c r="C102" s="321" t="s">
        <v>1171</v>
      </c>
      <c r="D102" s="321" t="s">
        <v>1172</v>
      </c>
      <c r="E102" s="18" t="s">
        <v>199</v>
      </c>
      <c r="F102" s="322">
        <v>553.08799999999997</v>
      </c>
      <c r="G102" s="39"/>
      <c r="H102" s="45"/>
    </row>
    <row r="103" s="2" customFormat="1" ht="16.8" customHeight="1">
      <c r="A103" s="39"/>
      <c r="B103" s="45"/>
      <c r="C103" s="321" t="s">
        <v>1155</v>
      </c>
      <c r="D103" s="321" t="s">
        <v>1156</v>
      </c>
      <c r="E103" s="18" t="s">
        <v>199</v>
      </c>
      <c r="F103" s="322">
        <v>568.928</v>
      </c>
      <c r="G103" s="39"/>
      <c r="H103" s="45"/>
    </row>
    <row r="104" s="2" customFormat="1" ht="16.8" customHeight="1">
      <c r="A104" s="39"/>
      <c r="B104" s="45"/>
      <c r="C104" s="321" t="s">
        <v>1181</v>
      </c>
      <c r="D104" s="321" t="s">
        <v>1182</v>
      </c>
      <c r="E104" s="18" t="s">
        <v>199</v>
      </c>
      <c r="F104" s="322">
        <v>608.39700000000005</v>
      </c>
      <c r="G104" s="39"/>
      <c r="H104" s="45"/>
    </row>
    <row r="105" s="2" customFormat="1" ht="16.8" customHeight="1">
      <c r="A105" s="39"/>
      <c r="B105" s="45"/>
      <c r="C105" s="317" t="s">
        <v>134</v>
      </c>
      <c r="D105" s="318" t="s">
        <v>1</v>
      </c>
      <c r="E105" s="319" t="s">
        <v>1</v>
      </c>
      <c r="F105" s="320">
        <v>15.84</v>
      </c>
      <c r="G105" s="39"/>
      <c r="H105" s="45"/>
    </row>
    <row r="106" s="2" customFormat="1" ht="16.8" customHeight="1">
      <c r="A106" s="39"/>
      <c r="B106" s="45"/>
      <c r="C106" s="321" t="s">
        <v>134</v>
      </c>
      <c r="D106" s="321" t="s">
        <v>1192</v>
      </c>
      <c r="E106" s="18" t="s">
        <v>1</v>
      </c>
      <c r="F106" s="322">
        <v>15.84</v>
      </c>
      <c r="G106" s="39"/>
      <c r="H106" s="45"/>
    </row>
    <row r="107" s="2" customFormat="1" ht="16.8" customHeight="1">
      <c r="A107" s="39"/>
      <c r="B107" s="45"/>
      <c r="C107" s="323" t="s">
        <v>1793</v>
      </c>
      <c r="D107" s="39"/>
      <c r="E107" s="39"/>
      <c r="F107" s="39"/>
      <c r="G107" s="39"/>
      <c r="H107" s="45"/>
    </row>
    <row r="108" s="2" customFormat="1">
      <c r="A108" s="39"/>
      <c r="B108" s="45"/>
      <c r="C108" s="321" t="s">
        <v>1187</v>
      </c>
      <c r="D108" s="321" t="s">
        <v>1188</v>
      </c>
      <c r="E108" s="18" t="s">
        <v>199</v>
      </c>
      <c r="F108" s="322">
        <v>15.84</v>
      </c>
      <c r="G108" s="39"/>
      <c r="H108" s="45"/>
    </row>
    <row r="109" s="2" customFormat="1" ht="16.8" customHeight="1">
      <c r="A109" s="39"/>
      <c r="B109" s="45"/>
      <c r="C109" s="321" t="s">
        <v>1155</v>
      </c>
      <c r="D109" s="321" t="s">
        <v>1156</v>
      </c>
      <c r="E109" s="18" t="s">
        <v>199</v>
      </c>
      <c r="F109" s="322">
        <v>568.928</v>
      </c>
      <c r="G109" s="39"/>
      <c r="H109" s="45"/>
    </row>
    <row r="110" s="2" customFormat="1" ht="16.8" customHeight="1">
      <c r="A110" s="39"/>
      <c r="B110" s="45"/>
      <c r="C110" s="321" t="s">
        <v>1194</v>
      </c>
      <c r="D110" s="321" t="s">
        <v>1195</v>
      </c>
      <c r="E110" s="18" t="s">
        <v>199</v>
      </c>
      <c r="F110" s="322">
        <v>17.423999999999999</v>
      </c>
      <c r="G110" s="39"/>
      <c r="H110" s="45"/>
    </row>
    <row r="111" s="2" customFormat="1" ht="16.8" customHeight="1">
      <c r="A111" s="39"/>
      <c r="B111" s="45"/>
      <c r="C111" s="317" t="s">
        <v>136</v>
      </c>
      <c r="D111" s="318" t="s">
        <v>1</v>
      </c>
      <c r="E111" s="319" t="s">
        <v>1</v>
      </c>
      <c r="F111" s="320">
        <v>13.199999999999999</v>
      </c>
      <c r="G111" s="39"/>
      <c r="H111" s="45"/>
    </row>
    <row r="112" s="2" customFormat="1" ht="16.8" customHeight="1">
      <c r="A112" s="39"/>
      <c r="B112" s="45"/>
      <c r="C112" s="321" t="s">
        <v>1</v>
      </c>
      <c r="D112" s="321" t="s">
        <v>1204</v>
      </c>
      <c r="E112" s="18" t="s">
        <v>1</v>
      </c>
      <c r="F112" s="322">
        <v>2.3999999999999999</v>
      </c>
      <c r="G112" s="39"/>
      <c r="H112" s="45"/>
    </row>
    <row r="113" s="2" customFormat="1" ht="16.8" customHeight="1">
      <c r="A113" s="39"/>
      <c r="B113" s="45"/>
      <c r="C113" s="321" t="s">
        <v>1</v>
      </c>
      <c r="D113" s="321" t="s">
        <v>1205</v>
      </c>
      <c r="E113" s="18" t="s">
        <v>1</v>
      </c>
      <c r="F113" s="322">
        <v>1.0800000000000001</v>
      </c>
      <c r="G113" s="39"/>
      <c r="H113" s="45"/>
    </row>
    <row r="114" s="2" customFormat="1" ht="16.8" customHeight="1">
      <c r="A114" s="39"/>
      <c r="B114" s="45"/>
      <c r="C114" s="321" t="s">
        <v>1</v>
      </c>
      <c r="D114" s="321" t="s">
        <v>1206</v>
      </c>
      <c r="E114" s="18" t="s">
        <v>1</v>
      </c>
      <c r="F114" s="322">
        <v>9.7200000000000006</v>
      </c>
      <c r="G114" s="39"/>
      <c r="H114" s="45"/>
    </row>
    <row r="115" s="2" customFormat="1" ht="16.8" customHeight="1">
      <c r="A115" s="39"/>
      <c r="B115" s="45"/>
      <c r="C115" s="321" t="s">
        <v>136</v>
      </c>
      <c r="D115" s="321" t="s">
        <v>216</v>
      </c>
      <c r="E115" s="18" t="s">
        <v>1</v>
      </c>
      <c r="F115" s="322">
        <v>13.199999999999999</v>
      </c>
      <c r="G115" s="39"/>
      <c r="H115" s="45"/>
    </row>
    <row r="116" s="2" customFormat="1" ht="16.8" customHeight="1">
      <c r="A116" s="39"/>
      <c r="B116" s="45"/>
      <c r="C116" s="323" t="s">
        <v>1793</v>
      </c>
      <c r="D116" s="39"/>
      <c r="E116" s="39"/>
      <c r="F116" s="39"/>
      <c r="G116" s="39"/>
      <c r="H116" s="45"/>
    </row>
    <row r="117" s="2" customFormat="1" ht="16.8" customHeight="1">
      <c r="A117" s="39"/>
      <c r="B117" s="45"/>
      <c r="C117" s="321" t="s">
        <v>1199</v>
      </c>
      <c r="D117" s="321" t="s">
        <v>1200</v>
      </c>
      <c r="E117" s="18" t="s">
        <v>199</v>
      </c>
      <c r="F117" s="322">
        <v>13.199999999999999</v>
      </c>
      <c r="G117" s="39"/>
      <c r="H117" s="45"/>
    </row>
    <row r="118" s="2" customFormat="1" ht="16.8" customHeight="1">
      <c r="A118" s="39"/>
      <c r="B118" s="45"/>
      <c r="C118" s="321" t="s">
        <v>1208</v>
      </c>
      <c r="D118" s="321" t="s">
        <v>1209</v>
      </c>
      <c r="E118" s="18" t="s">
        <v>199</v>
      </c>
      <c r="F118" s="322">
        <v>14.52</v>
      </c>
      <c r="G118" s="39"/>
      <c r="H118" s="45"/>
    </row>
    <row r="119" s="2" customFormat="1" ht="16.8" customHeight="1">
      <c r="A119" s="39"/>
      <c r="B119" s="45"/>
      <c r="C119" s="317" t="s">
        <v>138</v>
      </c>
      <c r="D119" s="318" t="s">
        <v>1</v>
      </c>
      <c r="E119" s="319" t="s">
        <v>1</v>
      </c>
      <c r="F119" s="320">
        <v>298.07999999999998</v>
      </c>
      <c r="G119" s="39"/>
      <c r="H119" s="45"/>
    </row>
    <row r="120" s="2" customFormat="1" ht="16.8" customHeight="1">
      <c r="A120" s="39"/>
      <c r="B120" s="45"/>
      <c r="C120" s="321" t="s">
        <v>138</v>
      </c>
      <c r="D120" s="321" t="s">
        <v>359</v>
      </c>
      <c r="E120" s="18" t="s">
        <v>1</v>
      </c>
      <c r="F120" s="322">
        <v>298.07999999999998</v>
      </c>
      <c r="G120" s="39"/>
      <c r="H120" s="45"/>
    </row>
    <row r="121" s="2" customFormat="1" ht="16.8" customHeight="1">
      <c r="A121" s="39"/>
      <c r="B121" s="45"/>
      <c r="C121" s="323" t="s">
        <v>1793</v>
      </c>
      <c r="D121" s="39"/>
      <c r="E121" s="39"/>
      <c r="F121" s="39"/>
      <c r="G121" s="39"/>
      <c r="H121" s="45"/>
    </row>
    <row r="122" s="2" customFormat="1" ht="16.8" customHeight="1">
      <c r="A122" s="39"/>
      <c r="B122" s="45"/>
      <c r="C122" s="321" t="s">
        <v>354</v>
      </c>
      <c r="D122" s="321" t="s">
        <v>355</v>
      </c>
      <c r="E122" s="18" t="s">
        <v>199</v>
      </c>
      <c r="F122" s="322">
        <v>298.07999999999998</v>
      </c>
      <c r="G122" s="39"/>
      <c r="H122" s="45"/>
    </row>
    <row r="123" s="2" customFormat="1" ht="16.8" customHeight="1">
      <c r="A123" s="39"/>
      <c r="B123" s="45"/>
      <c r="C123" s="321" t="s">
        <v>246</v>
      </c>
      <c r="D123" s="321" t="s">
        <v>247</v>
      </c>
      <c r="E123" s="18" t="s">
        <v>199</v>
      </c>
      <c r="F123" s="322">
        <v>298.07999999999998</v>
      </c>
      <c r="G123" s="39"/>
      <c r="H123" s="45"/>
    </row>
    <row r="124" s="2" customFormat="1" ht="16.8" customHeight="1">
      <c r="A124" s="39"/>
      <c r="B124" s="45"/>
      <c r="C124" s="321" t="s">
        <v>252</v>
      </c>
      <c r="D124" s="321" t="s">
        <v>253</v>
      </c>
      <c r="E124" s="18" t="s">
        <v>199</v>
      </c>
      <c r="F124" s="322">
        <v>298.07999999999998</v>
      </c>
      <c r="G124" s="39"/>
      <c r="H124" s="45"/>
    </row>
    <row r="125" s="2" customFormat="1" ht="16.8" customHeight="1">
      <c r="A125" s="39"/>
      <c r="B125" s="45"/>
      <c r="C125" s="321" t="s">
        <v>1258</v>
      </c>
      <c r="D125" s="321" t="s">
        <v>1259</v>
      </c>
      <c r="E125" s="18" t="s">
        <v>199</v>
      </c>
      <c r="F125" s="322">
        <v>1560.28</v>
      </c>
      <c r="G125" s="39"/>
      <c r="H125" s="45"/>
    </row>
    <row r="126" s="2" customFormat="1">
      <c r="A126" s="39"/>
      <c r="B126" s="45"/>
      <c r="C126" s="321" t="s">
        <v>347</v>
      </c>
      <c r="D126" s="321" t="s">
        <v>348</v>
      </c>
      <c r="E126" s="18" t="s">
        <v>349</v>
      </c>
      <c r="F126" s="322">
        <v>16.393999999999998</v>
      </c>
      <c r="G126" s="39"/>
      <c r="H126" s="45"/>
    </row>
    <row r="127" s="2" customFormat="1" ht="16.8" customHeight="1">
      <c r="A127" s="39"/>
      <c r="B127" s="45"/>
      <c r="C127" s="317" t="s">
        <v>140</v>
      </c>
      <c r="D127" s="318" t="s">
        <v>1</v>
      </c>
      <c r="E127" s="319" t="s">
        <v>1</v>
      </c>
      <c r="F127" s="320">
        <v>521.63999999999999</v>
      </c>
      <c r="G127" s="39"/>
      <c r="H127" s="45"/>
    </row>
    <row r="128" s="2" customFormat="1" ht="16.8" customHeight="1">
      <c r="A128" s="39"/>
      <c r="B128" s="45"/>
      <c r="C128" s="321" t="s">
        <v>1</v>
      </c>
      <c r="D128" s="321" t="s">
        <v>373</v>
      </c>
      <c r="E128" s="18" t="s">
        <v>1</v>
      </c>
      <c r="F128" s="322">
        <v>0</v>
      </c>
      <c r="G128" s="39"/>
      <c r="H128" s="45"/>
    </row>
    <row r="129" s="2" customFormat="1" ht="16.8" customHeight="1">
      <c r="A129" s="39"/>
      <c r="B129" s="45"/>
      <c r="C129" s="321" t="s">
        <v>1</v>
      </c>
      <c r="D129" s="321" t="s">
        <v>374</v>
      </c>
      <c r="E129" s="18" t="s">
        <v>1</v>
      </c>
      <c r="F129" s="322">
        <v>521.63999999999999</v>
      </c>
      <c r="G129" s="39"/>
      <c r="H129" s="45"/>
    </row>
    <row r="130" s="2" customFormat="1" ht="16.8" customHeight="1">
      <c r="A130" s="39"/>
      <c r="B130" s="45"/>
      <c r="C130" s="321" t="s">
        <v>140</v>
      </c>
      <c r="D130" s="321" t="s">
        <v>375</v>
      </c>
      <c r="E130" s="18" t="s">
        <v>1</v>
      </c>
      <c r="F130" s="322">
        <v>521.63999999999999</v>
      </c>
      <c r="G130" s="39"/>
      <c r="H130" s="45"/>
    </row>
    <row r="131" s="2" customFormat="1" ht="16.8" customHeight="1">
      <c r="A131" s="39"/>
      <c r="B131" s="45"/>
      <c r="C131" s="323" t="s">
        <v>1793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321" t="s">
        <v>368</v>
      </c>
      <c r="D132" s="321" t="s">
        <v>369</v>
      </c>
      <c r="E132" s="18" t="s">
        <v>199</v>
      </c>
      <c r="F132" s="322">
        <v>1567.6969999999999</v>
      </c>
      <c r="G132" s="39"/>
      <c r="H132" s="45"/>
    </row>
    <row r="133" s="2" customFormat="1" ht="16.8" customHeight="1">
      <c r="A133" s="39"/>
      <c r="B133" s="45"/>
      <c r="C133" s="321" t="s">
        <v>225</v>
      </c>
      <c r="D133" s="321" t="s">
        <v>226</v>
      </c>
      <c r="E133" s="18" t="s">
        <v>199</v>
      </c>
      <c r="F133" s="322">
        <v>52.164000000000001</v>
      </c>
      <c r="G133" s="39"/>
      <c r="H133" s="45"/>
    </row>
    <row r="134" s="2" customFormat="1" ht="16.8" customHeight="1">
      <c r="A134" s="39"/>
      <c r="B134" s="45"/>
      <c r="C134" s="321" t="s">
        <v>1251</v>
      </c>
      <c r="D134" s="321" t="s">
        <v>1252</v>
      </c>
      <c r="E134" s="18" t="s">
        <v>199</v>
      </c>
      <c r="F134" s="322">
        <v>1120.3510000000001</v>
      </c>
      <c r="G134" s="39"/>
      <c r="H134" s="45"/>
    </row>
    <row r="135" s="2" customFormat="1">
      <c r="A135" s="39"/>
      <c r="B135" s="45"/>
      <c r="C135" s="321" t="s">
        <v>283</v>
      </c>
      <c r="D135" s="321" t="s">
        <v>284</v>
      </c>
      <c r="E135" s="18" t="s">
        <v>199</v>
      </c>
      <c r="F135" s="322">
        <v>521.63999999999999</v>
      </c>
      <c r="G135" s="39"/>
      <c r="H135" s="45"/>
    </row>
    <row r="136" s="2" customFormat="1" ht="16.8" customHeight="1">
      <c r="A136" s="39"/>
      <c r="B136" s="45"/>
      <c r="C136" s="317" t="s">
        <v>142</v>
      </c>
      <c r="D136" s="318" t="s">
        <v>1</v>
      </c>
      <c r="E136" s="319" t="s">
        <v>1</v>
      </c>
      <c r="F136" s="320">
        <v>1046.057</v>
      </c>
      <c r="G136" s="39"/>
      <c r="H136" s="45"/>
    </row>
    <row r="137" s="2" customFormat="1" ht="16.8" customHeight="1">
      <c r="A137" s="39"/>
      <c r="B137" s="45"/>
      <c r="C137" s="321" t="s">
        <v>1</v>
      </c>
      <c r="D137" s="321" t="s">
        <v>376</v>
      </c>
      <c r="E137" s="18" t="s">
        <v>1</v>
      </c>
      <c r="F137" s="322">
        <v>0</v>
      </c>
      <c r="G137" s="39"/>
      <c r="H137" s="45"/>
    </row>
    <row r="138" s="2" customFormat="1" ht="16.8" customHeight="1">
      <c r="A138" s="39"/>
      <c r="B138" s="45"/>
      <c r="C138" s="321" t="s">
        <v>1</v>
      </c>
      <c r="D138" s="321" t="s">
        <v>377</v>
      </c>
      <c r="E138" s="18" t="s">
        <v>1</v>
      </c>
      <c r="F138" s="322">
        <v>182.58000000000001</v>
      </c>
      <c r="G138" s="39"/>
      <c r="H138" s="45"/>
    </row>
    <row r="139" s="2" customFormat="1" ht="16.8" customHeight="1">
      <c r="A139" s="39"/>
      <c r="B139" s="45"/>
      <c r="C139" s="321" t="s">
        <v>1</v>
      </c>
      <c r="D139" s="321" t="s">
        <v>378</v>
      </c>
      <c r="E139" s="18" t="s">
        <v>1</v>
      </c>
      <c r="F139" s="322">
        <v>182.58000000000001</v>
      </c>
      <c r="G139" s="39"/>
      <c r="H139" s="45"/>
    </row>
    <row r="140" s="2" customFormat="1" ht="16.8" customHeight="1">
      <c r="A140" s="39"/>
      <c r="B140" s="45"/>
      <c r="C140" s="321" t="s">
        <v>1</v>
      </c>
      <c r="D140" s="321" t="s">
        <v>379</v>
      </c>
      <c r="E140" s="18" t="s">
        <v>1</v>
      </c>
      <c r="F140" s="322">
        <v>116.556</v>
      </c>
      <c r="G140" s="39"/>
      <c r="H140" s="45"/>
    </row>
    <row r="141" s="2" customFormat="1" ht="16.8" customHeight="1">
      <c r="A141" s="39"/>
      <c r="B141" s="45"/>
      <c r="C141" s="321" t="s">
        <v>1</v>
      </c>
      <c r="D141" s="321" t="s">
        <v>380</v>
      </c>
      <c r="E141" s="18" t="s">
        <v>1</v>
      </c>
      <c r="F141" s="322">
        <v>176.316</v>
      </c>
      <c r="G141" s="39"/>
      <c r="H141" s="45"/>
    </row>
    <row r="142" s="2" customFormat="1" ht="16.8" customHeight="1">
      <c r="A142" s="39"/>
      <c r="B142" s="45"/>
      <c r="C142" s="321" t="s">
        <v>1</v>
      </c>
      <c r="D142" s="321" t="s">
        <v>381</v>
      </c>
      <c r="E142" s="18" t="s">
        <v>1</v>
      </c>
      <c r="F142" s="322">
        <v>96.120000000000005</v>
      </c>
      <c r="G142" s="39"/>
      <c r="H142" s="45"/>
    </row>
    <row r="143" s="2" customFormat="1" ht="16.8" customHeight="1">
      <c r="A143" s="39"/>
      <c r="B143" s="45"/>
      <c r="C143" s="321" t="s">
        <v>1</v>
      </c>
      <c r="D143" s="321" t="s">
        <v>382</v>
      </c>
      <c r="E143" s="18" t="s">
        <v>1</v>
      </c>
      <c r="F143" s="322">
        <v>99.869</v>
      </c>
      <c r="G143" s="39"/>
      <c r="H143" s="45"/>
    </row>
    <row r="144" s="2" customFormat="1" ht="16.8" customHeight="1">
      <c r="A144" s="39"/>
      <c r="B144" s="45"/>
      <c r="C144" s="321" t="s">
        <v>1</v>
      </c>
      <c r="D144" s="321" t="s">
        <v>383</v>
      </c>
      <c r="E144" s="18" t="s">
        <v>1</v>
      </c>
      <c r="F144" s="322">
        <v>192.036</v>
      </c>
      <c r="G144" s="39"/>
      <c r="H144" s="45"/>
    </row>
    <row r="145" s="2" customFormat="1" ht="16.8" customHeight="1">
      <c r="A145" s="39"/>
      <c r="B145" s="45"/>
      <c r="C145" s="321" t="s">
        <v>142</v>
      </c>
      <c r="D145" s="321" t="s">
        <v>375</v>
      </c>
      <c r="E145" s="18" t="s">
        <v>1</v>
      </c>
      <c r="F145" s="322">
        <v>1046.057</v>
      </c>
      <c r="G145" s="39"/>
      <c r="H145" s="45"/>
    </row>
    <row r="146" s="2" customFormat="1" ht="16.8" customHeight="1">
      <c r="A146" s="39"/>
      <c r="B146" s="45"/>
      <c r="C146" s="323" t="s">
        <v>1793</v>
      </c>
      <c r="D146" s="39"/>
      <c r="E146" s="39"/>
      <c r="F146" s="39"/>
      <c r="G146" s="39"/>
      <c r="H146" s="45"/>
    </row>
    <row r="147" s="2" customFormat="1" ht="16.8" customHeight="1">
      <c r="A147" s="39"/>
      <c r="B147" s="45"/>
      <c r="C147" s="321" t="s">
        <v>368</v>
      </c>
      <c r="D147" s="321" t="s">
        <v>369</v>
      </c>
      <c r="E147" s="18" t="s">
        <v>199</v>
      </c>
      <c r="F147" s="322">
        <v>1567.6969999999999</v>
      </c>
      <c r="G147" s="39"/>
      <c r="H147" s="45"/>
    </row>
    <row r="148" s="2" customFormat="1" ht="16.8" customHeight="1">
      <c r="A148" s="39"/>
      <c r="B148" s="45"/>
      <c r="C148" s="321" t="s">
        <v>239</v>
      </c>
      <c r="D148" s="321" t="s">
        <v>240</v>
      </c>
      <c r="E148" s="18" t="s">
        <v>199</v>
      </c>
      <c r="F148" s="322">
        <v>149.44999999999999</v>
      </c>
      <c r="G148" s="39"/>
      <c r="H148" s="45"/>
    </row>
    <row r="149" s="2" customFormat="1" ht="16.8" customHeight="1">
      <c r="A149" s="39"/>
      <c r="B149" s="45"/>
      <c r="C149" s="321" t="s">
        <v>1251</v>
      </c>
      <c r="D149" s="321" t="s">
        <v>1252</v>
      </c>
      <c r="E149" s="18" t="s">
        <v>199</v>
      </c>
      <c r="F149" s="322">
        <v>1120.3510000000001</v>
      </c>
      <c r="G149" s="39"/>
      <c r="H149" s="45"/>
    </row>
    <row r="150" s="2" customFormat="1" ht="16.8" customHeight="1">
      <c r="A150" s="39"/>
      <c r="B150" s="45"/>
      <c r="C150" s="317" t="s">
        <v>144</v>
      </c>
      <c r="D150" s="318" t="s">
        <v>1</v>
      </c>
      <c r="E150" s="319" t="s">
        <v>1</v>
      </c>
      <c r="F150" s="320">
        <v>16.800000000000001</v>
      </c>
      <c r="G150" s="39"/>
      <c r="H150" s="45"/>
    </row>
    <row r="151" s="2" customFormat="1" ht="16.8" customHeight="1">
      <c r="A151" s="39"/>
      <c r="B151" s="45"/>
      <c r="C151" s="321" t="s">
        <v>144</v>
      </c>
      <c r="D151" s="321" t="s">
        <v>1279</v>
      </c>
      <c r="E151" s="18" t="s">
        <v>1</v>
      </c>
      <c r="F151" s="322">
        <v>16.800000000000001</v>
      </c>
      <c r="G151" s="39"/>
      <c r="H151" s="45"/>
    </row>
    <row r="152" s="2" customFormat="1" ht="16.8" customHeight="1">
      <c r="A152" s="39"/>
      <c r="B152" s="45"/>
      <c r="C152" s="323" t="s">
        <v>1793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21" t="s">
        <v>1275</v>
      </c>
      <c r="D153" s="321" t="s">
        <v>1276</v>
      </c>
      <c r="E153" s="18" t="s">
        <v>199</v>
      </c>
      <c r="F153" s="322">
        <v>16.800000000000001</v>
      </c>
      <c r="G153" s="39"/>
      <c r="H153" s="45"/>
    </row>
    <row r="154" s="2" customFormat="1" ht="16.8" customHeight="1">
      <c r="A154" s="39"/>
      <c r="B154" s="45"/>
      <c r="C154" s="321" t="s">
        <v>1281</v>
      </c>
      <c r="D154" s="321" t="s">
        <v>1282</v>
      </c>
      <c r="E154" s="18" t="s">
        <v>199</v>
      </c>
      <c r="F154" s="322">
        <v>16.800000000000001</v>
      </c>
      <c r="G154" s="39"/>
      <c r="H154" s="45"/>
    </row>
    <row r="155" s="2" customFormat="1" ht="16.8" customHeight="1">
      <c r="A155" s="39"/>
      <c r="B155" s="45"/>
      <c r="C155" s="317" t="s">
        <v>146</v>
      </c>
      <c r="D155" s="318" t="s">
        <v>1</v>
      </c>
      <c r="E155" s="319" t="s">
        <v>1</v>
      </c>
      <c r="F155" s="320">
        <v>562.70000000000005</v>
      </c>
      <c r="G155" s="39"/>
      <c r="H155" s="45"/>
    </row>
    <row r="156" s="2" customFormat="1" ht="16.8" customHeight="1">
      <c r="A156" s="39"/>
      <c r="B156" s="45"/>
      <c r="C156" s="321" t="s">
        <v>1</v>
      </c>
      <c r="D156" s="321" t="s">
        <v>1116</v>
      </c>
      <c r="E156" s="18" t="s">
        <v>1</v>
      </c>
      <c r="F156" s="322">
        <v>75</v>
      </c>
      <c r="G156" s="39"/>
      <c r="H156" s="45"/>
    </row>
    <row r="157" s="2" customFormat="1" ht="16.8" customHeight="1">
      <c r="A157" s="39"/>
      <c r="B157" s="45"/>
      <c r="C157" s="321" t="s">
        <v>1</v>
      </c>
      <c r="D157" s="321" t="s">
        <v>1117</v>
      </c>
      <c r="E157" s="18" t="s">
        <v>1</v>
      </c>
      <c r="F157" s="322">
        <v>79.799999999999997</v>
      </c>
      <c r="G157" s="39"/>
      <c r="H157" s="45"/>
    </row>
    <row r="158" s="2" customFormat="1" ht="16.8" customHeight="1">
      <c r="A158" s="39"/>
      <c r="B158" s="45"/>
      <c r="C158" s="321" t="s">
        <v>1</v>
      </c>
      <c r="D158" s="321" t="s">
        <v>1118</v>
      </c>
      <c r="E158" s="18" t="s">
        <v>1</v>
      </c>
      <c r="F158" s="322">
        <v>79.799999999999997</v>
      </c>
      <c r="G158" s="39"/>
      <c r="H158" s="45"/>
    </row>
    <row r="159" s="2" customFormat="1" ht="16.8" customHeight="1">
      <c r="A159" s="39"/>
      <c r="B159" s="45"/>
      <c r="C159" s="321" t="s">
        <v>1</v>
      </c>
      <c r="D159" s="321" t="s">
        <v>1119</v>
      </c>
      <c r="E159" s="18" t="s">
        <v>1</v>
      </c>
      <c r="F159" s="322">
        <v>30.899999999999999</v>
      </c>
      <c r="G159" s="39"/>
      <c r="H159" s="45"/>
    </row>
    <row r="160" s="2" customFormat="1" ht="16.8" customHeight="1">
      <c r="A160" s="39"/>
      <c r="B160" s="45"/>
      <c r="C160" s="321" t="s">
        <v>1</v>
      </c>
      <c r="D160" s="321" t="s">
        <v>1120</v>
      </c>
      <c r="E160" s="18" t="s">
        <v>1</v>
      </c>
      <c r="F160" s="322">
        <v>32.399999999999999</v>
      </c>
      <c r="G160" s="39"/>
      <c r="H160" s="45"/>
    </row>
    <row r="161" s="2" customFormat="1" ht="16.8" customHeight="1">
      <c r="A161" s="39"/>
      <c r="B161" s="45"/>
      <c r="C161" s="321" t="s">
        <v>1</v>
      </c>
      <c r="D161" s="321" t="s">
        <v>1121</v>
      </c>
      <c r="E161" s="18" t="s">
        <v>1</v>
      </c>
      <c r="F161" s="322">
        <v>37.399999999999999</v>
      </c>
      <c r="G161" s="39"/>
      <c r="H161" s="45"/>
    </row>
    <row r="162" s="2" customFormat="1" ht="16.8" customHeight="1">
      <c r="A162" s="39"/>
      <c r="B162" s="45"/>
      <c r="C162" s="321" t="s">
        <v>1</v>
      </c>
      <c r="D162" s="321" t="s">
        <v>1122</v>
      </c>
      <c r="E162" s="18" t="s">
        <v>1</v>
      </c>
      <c r="F162" s="322">
        <v>77.400000000000006</v>
      </c>
      <c r="G162" s="39"/>
      <c r="H162" s="45"/>
    </row>
    <row r="163" s="2" customFormat="1" ht="16.8" customHeight="1">
      <c r="A163" s="39"/>
      <c r="B163" s="45"/>
      <c r="C163" s="321" t="s">
        <v>1</v>
      </c>
      <c r="D163" s="321" t="s">
        <v>1123</v>
      </c>
      <c r="E163" s="18" t="s">
        <v>1</v>
      </c>
      <c r="F163" s="322">
        <v>70.200000000000003</v>
      </c>
      <c r="G163" s="39"/>
      <c r="H163" s="45"/>
    </row>
    <row r="164" s="2" customFormat="1" ht="16.8" customHeight="1">
      <c r="A164" s="39"/>
      <c r="B164" s="45"/>
      <c r="C164" s="321" t="s">
        <v>1</v>
      </c>
      <c r="D164" s="321" t="s">
        <v>1124</v>
      </c>
      <c r="E164" s="18" t="s">
        <v>1</v>
      </c>
      <c r="F164" s="322">
        <v>79.799999999999997</v>
      </c>
      <c r="G164" s="39"/>
      <c r="H164" s="45"/>
    </row>
    <row r="165" s="2" customFormat="1" ht="16.8" customHeight="1">
      <c r="A165" s="39"/>
      <c r="B165" s="45"/>
      <c r="C165" s="321" t="s">
        <v>146</v>
      </c>
      <c r="D165" s="321" t="s">
        <v>216</v>
      </c>
      <c r="E165" s="18" t="s">
        <v>1</v>
      </c>
      <c r="F165" s="322">
        <v>562.70000000000005</v>
      </c>
      <c r="G165" s="39"/>
      <c r="H165" s="45"/>
    </row>
    <row r="166" s="2" customFormat="1" ht="16.8" customHeight="1">
      <c r="A166" s="39"/>
      <c r="B166" s="45"/>
      <c r="C166" s="323" t="s">
        <v>1793</v>
      </c>
      <c r="D166" s="39"/>
      <c r="E166" s="39"/>
      <c r="F166" s="39"/>
      <c r="G166" s="39"/>
      <c r="H166" s="45"/>
    </row>
    <row r="167" s="2" customFormat="1" ht="16.8" customHeight="1">
      <c r="A167" s="39"/>
      <c r="B167" s="45"/>
      <c r="C167" s="321" t="s">
        <v>1111</v>
      </c>
      <c r="D167" s="321" t="s">
        <v>1112</v>
      </c>
      <c r="E167" s="18" t="s">
        <v>260</v>
      </c>
      <c r="F167" s="322">
        <v>562.70000000000005</v>
      </c>
      <c r="G167" s="39"/>
      <c r="H167" s="45"/>
    </row>
    <row r="168" s="2" customFormat="1" ht="16.8" customHeight="1">
      <c r="A168" s="39"/>
      <c r="B168" s="45"/>
      <c r="C168" s="321" t="s">
        <v>1140</v>
      </c>
      <c r="D168" s="321" t="s">
        <v>1141</v>
      </c>
      <c r="E168" s="18" t="s">
        <v>199</v>
      </c>
      <c r="F168" s="322">
        <v>550.38999999999999</v>
      </c>
      <c r="G168" s="39"/>
      <c r="H168" s="45"/>
    </row>
    <row r="169" s="2" customFormat="1" ht="16.8" customHeight="1">
      <c r="A169" s="39"/>
      <c r="B169" s="45"/>
      <c r="C169" s="321" t="s">
        <v>1097</v>
      </c>
      <c r="D169" s="321" t="s">
        <v>1098</v>
      </c>
      <c r="E169" s="18" t="s">
        <v>199</v>
      </c>
      <c r="F169" s="322">
        <v>605.42899999999997</v>
      </c>
      <c r="G169" s="39"/>
      <c r="H169" s="45"/>
    </row>
    <row r="170" s="2" customFormat="1" ht="16.8" customHeight="1">
      <c r="A170" s="39"/>
      <c r="B170" s="45"/>
      <c r="C170" s="317" t="s">
        <v>148</v>
      </c>
      <c r="D170" s="318" t="s">
        <v>1</v>
      </c>
      <c r="E170" s="319" t="s">
        <v>1</v>
      </c>
      <c r="F170" s="320">
        <v>494.12</v>
      </c>
      <c r="G170" s="39"/>
      <c r="H170" s="45"/>
    </row>
    <row r="171" s="2" customFormat="1" ht="16.8" customHeight="1">
      <c r="A171" s="39"/>
      <c r="B171" s="45"/>
      <c r="C171" s="321" t="s">
        <v>1</v>
      </c>
      <c r="D171" s="321" t="s">
        <v>1089</v>
      </c>
      <c r="E171" s="18" t="s">
        <v>1</v>
      </c>
      <c r="F171" s="322">
        <v>74.400000000000006</v>
      </c>
      <c r="G171" s="39"/>
      <c r="H171" s="45"/>
    </row>
    <row r="172" s="2" customFormat="1" ht="16.8" customHeight="1">
      <c r="A172" s="39"/>
      <c r="B172" s="45"/>
      <c r="C172" s="321" t="s">
        <v>1</v>
      </c>
      <c r="D172" s="321" t="s">
        <v>1090</v>
      </c>
      <c r="E172" s="18" t="s">
        <v>1</v>
      </c>
      <c r="F172" s="322">
        <v>74.400000000000006</v>
      </c>
      <c r="G172" s="39"/>
      <c r="H172" s="45"/>
    </row>
    <row r="173" s="2" customFormat="1" ht="16.8" customHeight="1">
      <c r="A173" s="39"/>
      <c r="B173" s="45"/>
      <c r="C173" s="321" t="s">
        <v>1</v>
      </c>
      <c r="D173" s="321" t="s">
        <v>1091</v>
      </c>
      <c r="E173" s="18" t="s">
        <v>1</v>
      </c>
      <c r="F173" s="322">
        <v>74.400000000000006</v>
      </c>
      <c r="G173" s="39"/>
      <c r="H173" s="45"/>
    </row>
    <row r="174" s="2" customFormat="1" ht="16.8" customHeight="1">
      <c r="A174" s="39"/>
      <c r="B174" s="45"/>
      <c r="C174" s="321" t="s">
        <v>1</v>
      </c>
      <c r="D174" s="321" t="s">
        <v>1051</v>
      </c>
      <c r="E174" s="18" t="s">
        <v>1</v>
      </c>
      <c r="F174" s="322">
        <v>12.960000000000001</v>
      </c>
      <c r="G174" s="39"/>
      <c r="H174" s="45"/>
    </row>
    <row r="175" s="2" customFormat="1" ht="16.8" customHeight="1">
      <c r="A175" s="39"/>
      <c r="B175" s="45"/>
      <c r="C175" s="321" t="s">
        <v>1</v>
      </c>
      <c r="D175" s="321" t="s">
        <v>1092</v>
      </c>
      <c r="E175" s="18" t="s">
        <v>1</v>
      </c>
      <c r="F175" s="322">
        <v>21.120000000000001</v>
      </c>
      <c r="G175" s="39"/>
      <c r="H175" s="45"/>
    </row>
    <row r="176" s="2" customFormat="1" ht="16.8" customHeight="1">
      <c r="A176" s="39"/>
      <c r="B176" s="45"/>
      <c r="C176" s="321" t="s">
        <v>1</v>
      </c>
      <c r="D176" s="321" t="s">
        <v>1093</v>
      </c>
      <c r="E176" s="18" t="s">
        <v>1</v>
      </c>
      <c r="F176" s="322">
        <v>23.48</v>
      </c>
      <c r="G176" s="39"/>
      <c r="H176" s="45"/>
    </row>
    <row r="177" s="2" customFormat="1" ht="16.8" customHeight="1">
      <c r="A177" s="39"/>
      <c r="B177" s="45"/>
      <c r="C177" s="321" t="s">
        <v>1</v>
      </c>
      <c r="D177" s="321" t="s">
        <v>1052</v>
      </c>
      <c r="E177" s="18" t="s">
        <v>1</v>
      </c>
      <c r="F177" s="322">
        <v>69.180000000000007</v>
      </c>
      <c r="G177" s="39"/>
      <c r="H177" s="45"/>
    </row>
    <row r="178" s="2" customFormat="1" ht="16.8" customHeight="1">
      <c r="A178" s="39"/>
      <c r="B178" s="45"/>
      <c r="C178" s="321" t="s">
        <v>1</v>
      </c>
      <c r="D178" s="321" t="s">
        <v>1094</v>
      </c>
      <c r="E178" s="18" t="s">
        <v>1</v>
      </c>
      <c r="F178" s="322">
        <v>69.659999999999997</v>
      </c>
      <c r="G178" s="39"/>
      <c r="H178" s="45"/>
    </row>
    <row r="179" s="2" customFormat="1" ht="16.8" customHeight="1">
      <c r="A179" s="39"/>
      <c r="B179" s="45"/>
      <c r="C179" s="321" t="s">
        <v>1</v>
      </c>
      <c r="D179" s="321" t="s">
        <v>1095</v>
      </c>
      <c r="E179" s="18" t="s">
        <v>1</v>
      </c>
      <c r="F179" s="322">
        <v>74.519999999999996</v>
      </c>
      <c r="G179" s="39"/>
      <c r="H179" s="45"/>
    </row>
    <row r="180" s="2" customFormat="1" ht="16.8" customHeight="1">
      <c r="A180" s="39"/>
      <c r="B180" s="45"/>
      <c r="C180" s="321" t="s">
        <v>148</v>
      </c>
      <c r="D180" s="321" t="s">
        <v>216</v>
      </c>
      <c r="E180" s="18" t="s">
        <v>1</v>
      </c>
      <c r="F180" s="322">
        <v>494.12</v>
      </c>
      <c r="G180" s="39"/>
      <c r="H180" s="45"/>
    </row>
    <row r="181" s="2" customFormat="1" ht="16.8" customHeight="1">
      <c r="A181" s="39"/>
      <c r="B181" s="45"/>
      <c r="C181" s="323" t="s">
        <v>1793</v>
      </c>
      <c r="D181" s="39"/>
      <c r="E181" s="39"/>
      <c r="F181" s="39"/>
      <c r="G181" s="39"/>
      <c r="H181" s="45"/>
    </row>
    <row r="182" s="2" customFormat="1" ht="16.8" customHeight="1">
      <c r="A182" s="39"/>
      <c r="B182" s="45"/>
      <c r="C182" s="321" t="s">
        <v>1083</v>
      </c>
      <c r="D182" s="321" t="s">
        <v>1084</v>
      </c>
      <c r="E182" s="18" t="s">
        <v>199</v>
      </c>
      <c r="F182" s="322">
        <v>494.12</v>
      </c>
      <c r="G182" s="39"/>
      <c r="H182" s="45"/>
    </row>
    <row r="183" s="2" customFormat="1" ht="16.8" customHeight="1">
      <c r="A183" s="39"/>
      <c r="B183" s="45"/>
      <c r="C183" s="321" t="s">
        <v>1070</v>
      </c>
      <c r="D183" s="321" t="s">
        <v>1071</v>
      </c>
      <c r="E183" s="18" t="s">
        <v>199</v>
      </c>
      <c r="F183" s="322">
        <v>494.12</v>
      </c>
      <c r="G183" s="39"/>
      <c r="H183" s="45"/>
    </row>
    <row r="184" s="2" customFormat="1">
      <c r="A184" s="39"/>
      <c r="B184" s="45"/>
      <c r="C184" s="321" t="s">
        <v>1076</v>
      </c>
      <c r="D184" s="321" t="s">
        <v>1077</v>
      </c>
      <c r="E184" s="18" t="s">
        <v>199</v>
      </c>
      <c r="F184" s="322">
        <v>494.12</v>
      </c>
      <c r="G184" s="39"/>
      <c r="H184" s="45"/>
    </row>
    <row r="185" s="2" customFormat="1" ht="16.8" customHeight="1">
      <c r="A185" s="39"/>
      <c r="B185" s="45"/>
      <c r="C185" s="321" t="s">
        <v>1104</v>
      </c>
      <c r="D185" s="321" t="s">
        <v>1105</v>
      </c>
      <c r="E185" s="18" t="s">
        <v>260</v>
      </c>
      <c r="F185" s="322">
        <v>395.29599999999999</v>
      </c>
      <c r="G185" s="39"/>
      <c r="H185" s="45"/>
    </row>
    <row r="186" s="2" customFormat="1" ht="16.8" customHeight="1">
      <c r="A186" s="39"/>
      <c r="B186" s="45"/>
      <c r="C186" s="321" t="s">
        <v>1140</v>
      </c>
      <c r="D186" s="321" t="s">
        <v>1141</v>
      </c>
      <c r="E186" s="18" t="s">
        <v>199</v>
      </c>
      <c r="F186" s="322">
        <v>550.38999999999999</v>
      </c>
      <c r="G186" s="39"/>
      <c r="H186" s="45"/>
    </row>
    <row r="187" s="2" customFormat="1" ht="16.8" customHeight="1">
      <c r="A187" s="39"/>
      <c r="B187" s="45"/>
      <c r="C187" s="321" t="s">
        <v>1097</v>
      </c>
      <c r="D187" s="321" t="s">
        <v>1098</v>
      </c>
      <c r="E187" s="18" t="s">
        <v>199</v>
      </c>
      <c r="F187" s="322">
        <v>605.42899999999997</v>
      </c>
      <c r="G187" s="39"/>
      <c r="H187" s="45"/>
    </row>
    <row r="188" s="2" customFormat="1" ht="7.44" customHeight="1">
      <c r="A188" s="39"/>
      <c r="B188" s="181"/>
      <c r="C188" s="182"/>
      <c r="D188" s="182"/>
      <c r="E188" s="182"/>
      <c r="F188" s="182"/>
      <c r="G188" s="182"/>
      <c r="H188" s="45"/>
    </row>
    <row r="189" s="2" customFormat="1">
      <c r="A189" s="39"/>
      <c r="B189" s="39"/>
      <c r="C189" s="39"/>
      <c r="D189" s="39"/>
      <c r="E189" s="39"/>
      <c r="F189" s="39"/>
      <c r="G189" s="39"/>
      <c r="H189" s="39"/>
    </row>
  </sheetData>
  <sheetProtection sheet="1" formatColumns="0" formatRows="0" objects="1" scenarios="1" spinCount="100000" saltValue="GKteTEAY1r91UOtzK0maaNBXrCZ6vyTi0cHMxt58war6fFFR7r/Hcna3Sq+V4tpFJr1Par4lDGF7NWtm59RzRA==" hashValue="c+ZK9Wwb+TdkwHdk9KAnIQrer5mfnjfLgLoO4MNTOkCKqNO+omzKeAgwbPqdHgvskuLjiR82F2k7vpWvaZoAo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2024-10-29T10:24:58Z</dcterms:created>
  <dcterms:modified xsi:type="dcterms:W3CDTF">2024-10-29T10:25:26Z</dcterms:modified>
</cp:coreProperties>
</file>