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eřejné zakázky\VEŘEJNÉ_ZAKÁZKY\VZ_2024\CHOBOTSKÝ\OPLÁŠTĚNÍ\"/>
    </mc:Choice>
  </mc:AlternateContent>
  <bookViews>
    <workbookView xWindow="0" yWindow="0" windowWidth="28800" windowHeight="12300" activeTab="2"/>
  </bookViews>
  <sheets>
    <sheet name="Rekapitulace stavby" sheetId="1" r:id="rId1"/>
    <sheet name="stav - Soupis předpokláda..." sheetId="2" r:id="rId2"/>
    <sheet name="Seznam figur" sheetId="3" r:id="rId3"/>
  </sheets>
  <definedNames>
    <definedName name="_xlnm._FilterDatabase" localSheetId="1" hidden="1">'stav - Soupis předpokláda...'!$C$133:$K$404</definedName>
    <definedName name="_xlnm.Print_Titles" localSheetId="0">'Rekapitulace stavby'!$92:$92</definedName>
    <definedName name="_xlnm.Print_Titles" localSheetId="2">'Seznam figur'!$9:$9</definedName>
    <definedName name="_xlnm.Print_Titles" localSheetId="1">'stav - Soupis předpokláda...'!$133:$133</definedName>
    <definedName name="_xlnm.Print_Area" localSheetId="0">'Rekapitulace stavby'!$D$4:$AO$76,'Rekapitulace stavby'!$C$82:$AQ$96</definedName>
    <definedName name="_xlnm.Print_Area" localSheetId="2">'Seznam figur'!$C$4:$G$100</definedName>
    <definedName name="_xlnm.Print_Area" localSheetId="1">'stav - Soupis předpokláda...'!$C$4:$J$76,'stav - Soupis předpokláda...'!$C$82:$J$115,'stav - Soupis předpokláda...'!$C$121:$K$404</definedName>
  </definedNames>
  <calcPr calcId="162913"/>
</workbook>
</file>

<file path=xl/calcChain.xml><?xml version="1.0" encoding="utf-8"?>
<calcChain xmlns="http://schemas.openxmlformats.org/spreadsheetml/2006/main">
  <c r="D7" i="3" l="1"/>
  <c r="J37" i="2"/>
  <c r="J36" i="2"/>
  <c r="AY95" i="1"/>
  <c r="J35" i="2"/>
  <c r="AX95" i="1" s="1"/>
  <c r="BI403" i="2"/>
  <c r="BH403" i="2"/>
  <c r="BG403" i="2"/>
  <c r="BF403" i="2"/>
  <c r="T403" i="2"/>
  <c r="T402" i="2"/>
  <c r="R403" i="2"/>
  <c r="R402" i="2" s="1"/>
  <c r="P403" i="2"/>
  <c r="P402" i="2"/>
  <c r="BI400" i="2"/>
  <c r="BH400" i="2"/>
  <c r="BG400" i="2"/>
  <c r="BF400" i="2"/>
  <c r="T400" i="2"/>
  <c r="T399" i="2" s="1"/>
  <c r="R400" i="2"/>
  <c r="R399" i="2"/>
  <c r="P400" i="2"/>
  <c r="P399" i="2" s="1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89" i="2"/>
  <c r="BH389" i="2"/>
  <c r="BG389" i="2"/>
  <c r="BF389" i="2"/>
  <c r="T389" i="2"/>
  <c r="R389" i="2"/>
  <c r="P389" i="2"/>
  <c r="BI386" i="2"/>
  <c r="BH386" i="2"/>
  <c r="BG386" i="2"/>
  <c r="BF386" i="2"/>
  <c r="T386" i="2"/>
  <c r="R386" i="2"/>
  <c r="P386" i="2"/>
  <c r="BI383" i="2"/>
  <c r="BH383" i="2"/>
  <c r="BG383" i="2"/>
  <c r="BF383" i="2"/>
  <c r="T383" i="2"/>
  <c r="R383" i="2"/>
  <c r="P383" i="2"/>
  <c r="BI379" i="2"/>
  <c r="BH379" i="2"/>
  <c r="BG379" i="2"/>
  <c r="BF379" i="2"/>
  <c r="T379" i="2"/>
  <c r="T378" i="2" s="1"/>
  <c r="R379" i="2"/>
  <c r="R378" i="2"/>
  <c r="P379" i="2"/>
  <c r="P378" i="2"/>
  <c r="BI374" i="2"/>
  <c r="BH374" i="2"/>
  <c r="BG374" i="2"/>
  <c r="BF374" i="2"/>
  <c r="T374" i="2"/>
  <c r="T373" i="2"/>
  <c r="R374" i="2"/>
  <c r="R373" i="2"/>
  <c r="P374" i="2"/>
  <c r="P373" i="2" s="1"/>
  <c r="BI371" i="2"/>
  <c r="BH371" i="2"/>
  <c r="BG371" i="2"/>
  <c r="BF371" i="2"/>
  <c r="T371" i="2"/>
  <c r="R371" i="2"/>
  <c r="P371" i="2"/>
  <c r="BI368" i="2"/>
  <c r="BH368" i="2"/>
  <c r="BG368" i="2"/>
  <c r="BF368" i="2"/>
  <c r="T368" i="2"/>
  <c r="R368" i="2"/>
  <c r="P368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8" i="2"/>
  <c r="BH318" i="2"/>
  <c r="BG318" i="2"/>
  <c r="BF318" i="2"/>
  <c r="T318" i="2"/>
  <c r="R318" i="2"/>
  <c r="P318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8" i="2"/>
  <c r="BH308" i="2"/>
  <c r="BG308" i="2"/>
  <c r="BF308" i="2"/>
  <c r="T308" i="2"/>
  <c r="T307" i="2"/>
  <c r="R308" i="2"/>
  <c r="R307" i="2" s="1"/>
  <c r="P308" i="2"/>
  <c r="P307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R301" i="2"/>
  <c r="P301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64" i="2"/>
  <c r="BH264" i="2"/>
  <c r="BG264" i="2"/>
  <c r="BF264" i="2"/>
  <c r="T264" i="2"/>
  <c r="R264" i="2"/>
  <c r="P264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60" i="2"/>
  <c r="BH160" i="2"/>
  <c r="BG160" i="2"/>
  <c r="BF160" i="2"/>
  <c r="T160" i="2"/>
  <c r="R160" i="2"/>
  <c r="P160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F128" i="2"/>
  <c r="E126" i="2"/>
  <c r="F89" i="2"/>
  <c r="E87" i="2"/>
  <c r="J24" i="2"/>
  <c r="E24" i="2"/>
  <c r="J131" i="2"/>
  <c r="J23" i="2"/>
  <c r="J21" i="2"/>
  <c r="E21" i="2"/>
  <c r="J130" i="2" s="1"/>
  <c r="J20" i="2"/>
  <c r="J18" i="2"/>
  <c r="E18" i="2"/>
  <c r="F131" i="2"/>
  <c r="J17" i="2"/>
  <c r="J15" i="2"/>
  <c r="E15" i="2"/>
  <c r="F130" i="2" s="1"/>
  <c r="J14" i="2"/>
  <c r="J12" i="2"/>
  <c r="J128" i="2" s="1"/>
  <c r="E7" i="2"/>
  <c r="E124" i="2" s="1"/>
  <c r="L90" i="1"/>
  <c r="AM90" i="1"/>
  <c r="AM89" i="1"/>
  <c r="L89" i="1"/>
  <c r="AM87" i="1"/>
  <c r="L87" i="1"/>
  <c r="L85" i="1"/>
  <c r="L84" i="1"/>
  <c r="J400" i="2"/>
  <c r="BK394" i="2"/>
  <c r="J386" i="2"/>
  <c r="BK379" i="2"/>
  <c r="J374" i="2"/>
  <c r="J368" i="2"/>
  <c r="J362" i="2"/>
  <c r="BK354" i="2"/>
  <c r="BK347" i="2"/>
  <c r="J343" i="2"/>
  <c r="J339" i="2"/>
  <c r="J335" i="2"/>
  <c r="J331" i="2"/>
  <c r="BK327" i="2"/>
  <c r="J322" i="2"/>
  <c r="J315" i="2"/>
  <c r="J308" i="2"/>
  <c r="J301" i="2"/>
  <c r="J296" i="2"/>
  <c r="BK290" i="2"/>
  <c r="J284" i="2"/>
  <c r="J278" i="2"/>
  <c r="J256" i="2"/>
  <c r="BK251" i="2"/>
  <c r="J247" i="2"/>
  <c r="J243" i="2"/>
  <c r="BK239" i="2"/>
  <c r="BK235" i="2"/>
  <c r="BK228" i="2"/>
  <c r="J226" i="2"/>
  <c r="J221" i="2"/>
  <c r="BK215" i="2"/>
  <c r="BK209" i="2"/>
  <c r="J192" i="2"/>
  <c r="BK186" i="2"/>
  <c r="BK178" i="2"/>
  <c r="J160" i="2"/>
  <c r="BK150" i="2"/>
  <c r="BK144" i="2"/>
  <c r="BK137" i="2"/>
  <c r="J403" i="2"/>
  <c r="J396" i="2"/>
  <c r="J389" i="2"/>
  <c r="J383" i="2"/>
  <c r="J371" i="2"/>
  <c r="BK365" i="2"/>
  <c r="J359" i="2"/>
  <c r="BK350" i="2"/>
  <c r="J345" i="2"/>
  <c r="J341" i="2"/>
  <c r="BK337" i="2"/>
  <c r="BK333" i="2"/>
  <c r="J329" i="2"/>
  <c r="BK325" i="2"/>
  <c r="J318" i="2"/>
  <c r="BK312" i="2"/>
  <c r="J304" i="2"/>
  <c r="BK298" i="2"/>
  <c r="J294" i="2"/>
  <c r="BK287" i="2"/>
  <c r="J281" i="2"/>
  <c r="BK264" i="2"/>
  <c r="J253" i="2"/>
  <c r="J249" i="2"/>
  <c r="BK245" i="2"/>
  <c r="J241" i="2"/>
  <c r="J237" i="2"/>
  <c r="BK233" i="2"/>
  <c r="J231" i="2"/>
  <c r="J224" i="2"/>
  <c r="J218" i="2"/>
  <c r="J212" i="2"/>
  <c r="BK195" i="2"/>
  <c r="J189" i="2"/>
  <c r="J181" i="2"/>
  <c r="J174" i="2"/>
  <c r="J152" i="2"/>
  <c r="BK147" i="2"/>
  <c r="BK139" i="2"/>
  <c r="BK396" i="2"/>
  <c r="BK389" i="2"/>
  <c r="BK383" i="2"/>
  <c r="J379" i="2"/>
  <c r="BK371" i="2"/>
  <c r="J365" i="2"/>
  <c r="BK359" i="2"/>
  <c r="J350" i="2"/>
  <c r="BK345" i="2"/>
  <c r="BK341" i="2"/>
  <c r="J337" i="2"/>
  <c r="J333" i="2"/>
  <c r="BK329" i="2"/>
  <c r="J325" i="2"/>
  <c r="BK318" i="2"/>
  <c r="J312" i="2"/>
  <c r="BK304" i="2"/>
  <c r="J298" i="2"/>
  <c r="BK294" i="2"/>
  <c r="J287" i="2"/>
  <c r="BK281" i="2"/>
  <c r="J264" i="2"/>
  <c r="BK253" i="2"/>
  <c r="BK249" i="2"/>
  <c r="J245" i="2"/>
  <c r="BK241" i="2"/>
  <c r="BK237" i="2"/>
  <c r="BK231" i="2"/>
  <c r="J228" i="2"/>
  <c r="BK224" i="2"/>
  <c r="BK218" i="2"/>
  <c r="BK212" i="2"/>
  <c r="J195" i="2"/>
  <c r="BK189" i="2"/>
  <c r="BK181" i="2"/>
  <c r="BK174" i="2"/>
  <c r="BK152" i="2"/>
  <c r="J147" i="2"/>
  <c r="J139" i="2"/>
  <c r="BK403" i="2"/>
  <c r="BK400" i="2"/>
  <c r="J394" i="2"/>
  <c r="BK386" i="2"/>
  <c r="BK374" i="2"/>
  <c r="BK368" i="2"/>
  <c r="BK362" i="2"/>
  <c r="J354" i="2"/>
  <c r="J347" i="2"/>
  <c r="BK343" i="2"/>
  <c r="BK339" i="2"/>
  <c r="BK335" i="2"/>
  <c r="BK331" i="2"/>
  <c r="J327" i="2"/>
  <c r="BK322" i="2"/>
  <c r="BK315" i="2"/>
  <c r="BK308" i="2"/>
  <c r="BK301" i="2"/>
  <c r="BK296" i="2"/>
  <c r="J290" i="2"/>
  <c r="BK284" i="2"/>
  <c r="BK278" i="2"/>
  <c r="BK256" i="2"/>
  <c r="J251" i="2"/>
  <c r="BK247" i="2"/>
  <c r="BK243" i="2"/>
  <c r="J239" i="2"/>
  <c r="J235" i="2"/>
  <c r="J233" i="2"/>
  <c r="BK226" i="2"/>
  <c r="BK221" i="2"/>
  <c r="J215" i="2"/>
  <c r="J209" i="2"/>
  <c r="BK192" i="2"/>
  <c r="J186" i="2"/>
  <c r="J178" i="2"/>
  <c r="BK160" i="2"/>
  <c r="J150" i="2"/>
  <c r="J144" i="2"/>
  <c r="J137" i="2"/>
  <c r="AS94" i="1"/>
  <c r="P136" i="2" l="1"/>
  <c r="BK143" i="2"/>
  <c r="J143" i="2" s="1"/>
  <c r="J99" i="2" s="1"/>
  <c r="R143" i="2"/>
  <c r="BK191" i="2"/>
  <c r="J191" i="2"/>
  <c r="J100" i="2" s="1"/>
  <c r="T191" i="2"/>
  <c r="P293" i="2"/>
  <c r="T293" i="2"/>
  <c r="BK136" i="2"/>
  <c r="J136" i="2"/>
  <c r="J98" i="2"/>
  <c r="R136" i="2"/>
  <c r="T136" i="2"/>
  <c r="P143" i="2"/>
  <c r="T143" i="2"/>
  <c r="P191" i="2"/>
  <c r="R191" i="2"/>
  <c r="BK293" i="2"/>
  <c r="J293" i="2"/>
  <c r="J101" i="2"/>
  <c r="R293" i="2"/>
  <c r="BK311" i="2"/>
  <c r="J311" i="2"/>
  <c r="J104" i="2"/>
  <c r="P311" i="2"/>
  <c r="R311" i="2"/>
  <c r="T311" i="2"/>
  <c r="BK317" i="2"/>
  <c r="J317" i="2" s="1"/>
  <c r="J105" i="2" s="1"/>
  <c r="P317" i="2"/>
  <c r="R317" i="2"/>
  <c r="T317" i="2"/>
  <c r="BK324" i="2"/>
  <c r="J324" i="2" s="1"/>
  <c r="J106" i="2" s="1"/>
  <c r="P324" i="2"/>
  <c r="R324" i="2"/>
  <c r="T324" i="2"/>
  <c r="BK349" i="2"/>
  <c r="J349" i="2" s="1"/>
  <c r="J107" i="2" s="1"/>
  <c r="P349" i="2"/>
  <c r="R349" i="2"/>
  <c r="T349" i="2"/>
  <c r="BK382" i="2"/>
  <c r="J382" i="2" s="1"/>
  <c r="J110" i="2" s="1"/>
  <c r="P382" i="2"/>
  <c r="R382" i="2"/>
  <c r="T382" i="2"/>
  <c r="BK393" i="2"/>
  <c r="J393" i="2" s="1"/>
  <c r="J112" i="2" s="1"/>
  <c r="P393" i="2"/>
  <c r="P392" i="2"/>
  <c r="R393" i="2"/>
  <c r="R392" i="2"/>
  <c r="T393" i="2"/>
  <c r="T392" i="2"/>
  <c r="BK307" i="2"/>
  <c r="J307" i="2" s="1"/>
  <c r="J102" i="2" s="1"/>
  <c r="BK373" i="2"/>
  <c r="J373" i="2" s="1"/>
  <c r="J108" i="2" s="1"/>
  <c r="BK378" i="2"/>
  <c r="J378" i="2"/>
  <c r="J109" i="2" s="1"/>
  <c r="BK399" i="2"/>
  <c r="J399" i="2"/>
  <c r="J113" i="2"/>
  <c r="BK402" i="2"/>
  <c r="J402" i="2"/>
  <c r="J114" i="2" s="1"/>
  <c r="E85" i="2"/>
  <c r="F91" i="2"/>
  <c r="F92" i="2"/>
  <c r="BE137" i="2"/>
  <c r="BE139" i="2"/>
  <c r="BE144" i="2"/>
  <c r="BE152" i="2"/>
  <c r="BE174" i="2"/>
  <c r="BE186" i="2"/>
  <c r="BE192" i="2"/>
  <c r="BE209" i="2"/>
  <c r="BE218" i="2"/>
  <c r="BE226" i="2"/>
  <c r="BE228" i="2"/>
  <c r="BE231" i="2"/>
  <c r="BE235" i="2"/>
  <c r="BE241" i="2"/>
  <c r="BE243" i="2"/>
  <c r="BE247" i="2"/>
  <c r="BE253" i="2"/>
  <c r="BE256" i="2"/>
  <c r="BE264" i="2"/>
  <c r="BE284" i="2"/>
  <c r="BE290" i="2"/>
  <c r="BE294" i="2"/>
  <c r="BE298" i="2"/>
  <c r="BE304" i="2"/>
  <c r="BE312" i="2"/>
  <c r="BE315" i="2"/>
  <c r="BE318" i="2"/>
  <c r="BE325" i="2"/>
  <c r="BE329" i="2"/>
  <c r="BE333" i="2"/>
  <c r="BE335" i="2"/>
  <c r="BE337" i="2"/>
  <c r="BE341" i="2"/>
  <c r="BE345" i="2"/>
  <c r="BE347" i="2"/>
  <c r="BE359" i="2"/>
  <c r="BE362" i="2"/>
  <c r="BE365" i="2"/>
  <c r="BE371" i="2"/>
  <c r="BE383" i="2"/>
  <c r="BE400" i="2"/>
  <c r="BE403" i="2"/>
  <c r="J89" i="2"/>
  <c r="J91" i="2"/>
  <c r="J92" i="2"/>
  <c r="BE147" i="2"/>
  <c r="BE150" i="2"/>
  <c r="BE160" i="2"/>
  <c r="BE178" i="2"/>
  <c r="BE181" i="2"/>
  <c r="BE189" i="2"/>
  <c r="BE195" i="2"/>
  <c r="BE212" i="2"/>
  <c r="BE215" i="2"/>
  <c r="BE221" i="2"/>
  <c r="BE224" i="2"/>
  <c r="BE233" i="2"/>
  <c r="BE237" i="2"/>
  <c r="BE239" i="2"/>
  <c r="BE245" i="2"/>
  <c r="BE249" i="2"/>
  <c r="BE251" i="2"/>
  <c r="BE278" i="2"/>
  <c r="BE281" i="2"/>
  <c r="BE287" i="2"/>
  <c r="BE296" i="2"/>
  <c r="BE301" i="2"/>
  <c r="BE308" i="2"/>
  <c r="BE322" i="2"/>
  <c r="BE327" i="2"/>
  <c r="BE331" i="2"/>
  <c r="BE339" i="2"/>
  <c r="BE343" i="2"/>
  <c r="BE350" i="2"/>
  <c r="BE354" i="2"/>
  <c r="BE368" i="2"/>
  <c r="BE374" i="2"/>
  <c r="BE379" i="2"/>
  <c r="BE386" i="2"/>
  <c r="BE389" i="2"/>
  <c r="BE394" i="2"/>
  <c r="BE396" i="2"/>
  <c r="F34" i="2"/>
  <c r="BA95" i="1"/>
  <c r="BA94" i="1"/>
  <c r="W30" i="1"/>
  <c r="F35" i="2"/>
  <c r="BB95" i="1" s="1"/>
  <c r="BB94" i="1" s="1"/>
  <c r="W31" i="1" s="1"/>
  <c r="F36" i="2"/>
  <c r="BC95" i="1"/>
  <c r="BC94" i="1"/>
  <c r="AY94" i="1"/>
  <c r="J34" i="2"/>
  <c r="AW95" i="1" s="1"/>
  <c r="F37" i="2"/>
  <c r="BD95" i="1" s="1"/>
  <c r="BD94" i="1" s="1"/>
  <c r="W33" i="1" s="1"/>
  <c r="R310" i="2" l="1"/>
  <c r="T135" i="2"/>
  <c r="T310" i="2"/>
  <c r="P310" i="2"/>
  <c r="R135" i="2"/>
  <c r="R134" i="2"/>
  <c r="P135" i="2"/>
  <c r="P134" i="2" s="1"/>
  <c r="AU95" i="1" s="1"/>
  <c r="AU94" i="1" s="1"/>
  <c r="BK135" i="2"/>
  <c r="J135" i="2"/>
  <c r="J97" i="2"/>
  <c r="BK310" i="2"/>
  <c r="J310" i="2"/>
  <c r="J103" i="2"/>
  <c r="BK392" i="2"/>
  <c r="J392" i="2" s="1"/>
  <c r="J111" i="2" s="1"/>
  <c r="AX94" i="1"/>
  <c r="AW94" i="1"/>
  <c r="AK30" i="1"/>
  <c r="J33" i="2"/>
  <c r="AV95" i="1" s="1"/>
  <c r="AT95" i="1" s="1"/>
  <c r="W32" i="1"/>
  <c r="F33" i="2"/>
  <c r="AZ95" i="1" s="1"/>
  <c r="AZ94" i="1" s="1"/>
  <c r="AV94" i="1" s="1"/>
  <c r="AK29" i="1" s="1"/>
  <c r="T134" i="2" l="1"/>
  <c r="BK134" i="2"/>
  <c r="J134" i="2"/>
  <c r="J96" i="2"/>
  <c r="AT94" i="1"/>
  <c r="W29" i="1"/>
  <c r="J30" i="2" l="1"/>
  <c r="AG95" i="1"/>
  <c r="AG94" i="1" s="1"/>
  <c r="AK26" i="1" s="1"/>
  <c r="AK35" i="1" s="1"/>
  <c r="J39" i="2" l="1"/>
  <c r="AN95" i="1"/>
  <c r="AN94" i="1"/>
</calcChain>
</file>

<file path=xl/sharedStrings.xml><?xml version="1.0" encoding="utf-8"?>
<sst xmlns="http://schemas.openxmlformats.org/spreadsheetml/2006/main" count="2981" uniqueCount="623">
  <si>
    <t>Export Komplet</t>
  </si>
  <si>
    <t/>
  </si>
  <si>
    <t>2.0</t>
  </si>
  <si>
    <t>False</t>
  </si>
  <si>
    <t>{98667769-b0f6-4e05-8208-b8b3a74f497a}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</si>
  <si>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</si>
  <si>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</si>
  <si>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</si>
  <si>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</si>
  <si>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</si>
  <si>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</si>
  <si>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</si>
  <si>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</si>
  <si>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</si>
  <si>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hk_zzs_khk_plast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</si>
  <si>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</si>
  <si>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</si>
  <si>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ZZS KHK - Budova Hradecká 1690/2A - Oprava pláště</t>
  </si>
  <si>
    <t>KSO:</t>
  </si>
  <si>
    <t>CC-CZ:</t>
  </si>
  <si>
    <t>Místo:</t>
  </si>
  <si>
    <t>Hradec Králové</t>
  </si>
  <si>
    <t>Datum: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</si>
  <si>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</si>
  <si>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</si>
  <si>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</si>
  <si>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</si>
  <si>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</si>
  <si>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</si>
  <si>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</si>
  <si>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</si>
  <si>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</si>
  <si>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</si>
  <si>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</si>
  <si>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</si>
  <si>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</si>
  <si>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</si>
  <si>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</si>
  <si>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</si>
  <si>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</si>
  <si>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</si>
  <si>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</si>
  <si>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</si>
  <si>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</si>
  <si>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</si>
  <si>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</si>
  <si>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</si>
  <si>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</si>
  <si>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</si>
  <si>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</si>
  <si>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</si>
  <si>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</si>
  <si>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</si>
  <si>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</si>
  <si>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</si>
  <si>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</si>
  <si>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</si>
  <si>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</si>
  <si>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</si>
  <si>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</si>
  <si>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</si>
  <si>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</si>
  <si>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</si>
  <si>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</si>
  <si>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</si>
  <si>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</si>
  <si>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</si>
  <si>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</si>
  <si>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</si>
  <si>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</si>
  <si>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</si>
  <si>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</si>
  <si>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</si>
  <si>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</si>
  <si>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</si>
  <si>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</si>
  <si>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</si>
  <si>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</si>
  <si>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stav</t>
  </si>
  <si>
    <t>Soupis předpokládaných stavebních prací</t>
  </si>
  <si>
    <t>STA</t>
  </si>
  <si>
    <t>1</t>
  </si>
  <si>
    <t>{b48f2920-d0c8-4d66-9b79-95d9268bda25}</t>
  </si>
  <si>
    <t>2</t>
  </si>
  <si>
    <t>a2</t>
  </si>
  <si>
    <t>452,056</t>
  </si>
  <si>
    <t>a1</t>
  </si>
  <si>
    <t>548,9</t>
  </si>
  <si>
    <t>KRYCÍ LIST SOUPISU PRACÍ</t>
  </si>
  <si>
    <t>a3</t>
  </si>
  <si>
    <t>504</t>
  </si>
  <si>
    <t>a4</t>
  </si>
  <si>
    <t>575,5</t>
  </si>
  <si>
    <t>a8</t>
  </si>
  <si>
    <t>1568,335</t>
  </si>
  <si>
    <t>a9</t>
  </si>
  <si>
    <t>592</t>
  </si>
  <si>
    <t>Objekt:</t>
  </si>
  <si>
    <t>a11</t>
  </si>
  <si>
    <t>7,2</t>
  </si>
  <si>
    <t>stav - Soupis předpokládaných stavebních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</si>
  <si>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</si>
  <si>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</si>
  <si>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</si>
  <si>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</si>
  <si>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</si>
  <si>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</si>
  <si>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</si>
  <si>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</si>
  <si>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</si>
  <si>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</si>
  <si>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</si>
  <si>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</si>
  <si>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</si>
  <si>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</si>
  <si>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741 - Elektroinstalace - hromosvod</t>
  </si>
  <si>
    <t xml:space="preserve">    764 - Konstrukce klempířské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</si>
  <si>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</si>
  <si>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</si>
  <si>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</si>
  <si>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</si>
  <si>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</si>
  <si>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</si>
  <si>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</si>
  <si>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</si>
  <si>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</si>
  <si>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</si>
  <si>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</si>
  <si>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</si>
  <si>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</si>
  <si>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</si>
  <si>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</si>
  <si>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</si>
  <si>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</si>
  <si>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</si>
  <si>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</si>
  <si>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</si>
  <si>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</si>
  <si>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</si>
  <si>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</si>
  <si>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</t>
  </si>
  <si>
    <t>Komunikace pozemní</t>
  </si>
  <si>
    <t>K</t>
  </si>
  <si>
    <t>596211110</t>
  </si>
  <si>
    <t>Kladení zámkové dlažby komunikací pro pěší ručně tl 60 mm skupiny A pl do 50 m2</t>
  </si>
  <si>
    <t>m2</t>
  </si>
  <si>
    <t>CS ÚRS 2023 01</t>
  </si>
  <si>
    <t>4</t>
  </si>
  <si>
    <t>-1270965564</t>
  </si>
  <si>
    <t>PP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</si>
  <si>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</si>
  <si>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M</t>
  </si>
  <si>
    <t>59245015</t>
  </si>
  <si>
    <t>dlažba zámková tvaru I 200x165x60mm přírodní</t>
  </si>
  <si>
    <t>8</t>
  </si>
  <si>
    <t>-560239353</t>
  </si>
  <si>
    <t>P</t>
  </si>
  <si>
    <t>Poznámka k položce:_x000D_
dlažba na doplnění dle stáv</t>
  </si>
  <si>
    <t>VV</t>
  </si>
  <si>
    <t>2*1,03</t>
  </si>
  <si>
    <t>6</t>
  </si>
  <si>
    <t>Úpravy povrchů, podlahy a osazování výplní</t>
  </si>
  <si>
    <t>3</t>
  </si>
  <si>
    <t>622252001</t>
  </si>
  <si>
    <t>Montáž profilů kontaktního zateplení připevněných mechanicky</t>
  </si>
  <si>
    <t>m</t>
  </si>
  <si>
    <t>-491387087</t>
  </si>
  <si>
    <t>Montáž profilů kontaktního zateplení zakládacích soklových připevněných hmoždinkami</t>
  </si>
  <si>
    <t>60+70</t>
  </si>
  <si>
    <t>590516</t>
  </si>
  <si>
    <t>profil zakládací Al tl 0,7mm perforovaný pro zateplenou fasádu rš 250mm</t>
  </si>
  <si>
    <t>1828424552</t>
  </si>
  <si>
    <t xml:space="preserve">profil zakládací Al tl 0,7mm perforovaný pro zateplenou fasádu </t>
  </si>
  <si>
    <t>"kp5"  60</t>
  </si>
  <si>
    <t>590517</t>
  </si>
  <si>
    <t>profil zakládací Al tl 0,7mm perforovaný pro nezateplenou fasádu rš 100</t>
  </si>
  <si>
    <t>1461773237</t>
  </si>
  <si>
    <t xml:space="preserve">profil zakládací Al tl 0,7mm perforovaný pro nezateplenou fasádu </t>
  </si>
  <si>
    <t>6222731</t>
  </si>
  <si>
    <t>Montáž odvětrávané fasády stěn na hliníkový rošt tepelná izolace tl. 180 mm</t>
  </si>
  <si>
    <t>-1308318753</t>
  </si>
  <si>
    <t xml:space="preserve"> Montáž odvětrávané fasády stěn na hliníkový rošt tepelná izolace tl. 180 mm</t>
  </si>
  <si>
    <t>Poznámka k položce:_x000D_
položka obsahuje mtž obkladových desek, d+mtž nosného roštu, mtž difuzní folie, d+mtž TI (180mm MW s hydrofobizonovanou lící)</t>
  </si>
  <si>
    <t>"s01"  207+54</t>
  </si>
  <si>
    <t>"s02"  106+4,5</t>
  </si>
  <si>
    <t>"s03"  12</t>
  </si>
  <si>
    <t>"s04"  110,5+10</t>
  </si>
  <si>
    <t>Součet</t>
  </si>
  <si>
    <t>7</t>
  </si>
  <si>
    <t>6222732</t>
  </si>
  <si>
    <t>Montáž odvětrávané fasády stěn na hliníkový rošt bez tepelné izolace</t>
  </si>
  <si>
    <t>832203411</t>
  </si>
  <si>
    <t xml:space="preserve"> Montáž odvětrávané fasády stěn na hliníkový rošt bez tepelné izolace</t>
  </si>
  <si>
    <t>Poznámka k položce:_x000D_
položka obsahuje mtž obkladových desek, d+mtž nosného roštu, mtž difuzní folie</t>
  </si>
  <si>
    <t>"s05"  140+21</t>
  </si>
  <si>
    <t>"s06, 07, 08"  36,8</t>
  </si>
  <si>
    <t>"s09"  17+2,5</t>
  </si>
  <si>
    <t>"s10, 11"  64</t>
  </si>
  <si>
    <t>"s12, 14, 16"  117,2</t>
  </si>
  <si>
    <t>"s13"  43</t>
  </si>
  <si>
    <t>"s19"  54</t>
  </si>
  <si>
    <t>"s15"  18</t>
  </si>
  <si>
    <t>"s17"  30</t>
  </si>
  <si>
    <t>"s18"  32</t>
  </si>
  <si>
    <t>59761002</t>
  </si>
  <si>
    <t>obklad velkoformátový keramický hladký přes 2 do 4ks/m2</t>
  </si>
  <si>
    <t>-516196051</t>
  </si>
  <si>
    <t>Poznámka k položce:_x000D_
položka uvažuje s 20% nového materiálu, velikost a barva dle stáv</t>
  </si>
  <si>
    <t>(a2+a3)*1,25*0,2</t>
  </si>
  <si>
    <t>9</t>
  </si>
  <si>
    <t>28329038</t>
  </si>
  <si>
    <t>fólie kontaktní difuzně propustná pro doplňkovou hydroizolační vrstvu skládaných větraných fasád s otevřenými spárami (spára max 20 mm, max.20% plochy)</t>
  </si>
  <si>
    <t>-841020198</t>
  </si>
  <si>
    <t>(a3+a4)*1,1</t>
  </si>
  <si>
    <t>10</t>
  </si>
  <si>
    <t>629995101</t>
  </si>
  <si>
    <t>Očištění vnějších ploch tlakovou vodou</t>
  </si>
  <si>
    <t>1645029819</t>
  </si>
  <si>
    <t>Očištění vnějších ploch tlakovou vodou omytím</t>
  </si>
  <si>
    <t>a1+a2</t>
  </si>
  <si>
    <t>"f20+foto11"  472+120</t>
  </si>
  <si>
    <t>11</t>
  </si>
  <si>
    <t>637121112</t>
  </si>
  <si>
    <t>Okapový chodník z kačírku tl 150 mm s udusáním</t>
  </si>
  <si>
    <t>-1653602296</t>
  </si>
  <si>
    <t>Okapový chodník z kameniva s udusáním a urovnáním povrchu z kačírku tl. 150 mm</t>
  </si>
  <si>
    <t>39*0,4</t>
  </si>
  <si>
    <t>12</t>
  </si>
  <si>
    <t>637311131</t>
  </si>
  <si>
    <t>Okapový chodník z betonových záhonových obrubníků lože beton</t>
  </si>
  <si>
    <t>-169398497</t>
  </si>
  <si>
    <t>Okapový chodník z obrubníků betonových zahradních, se zalitím spár cementovou maltou do lože z betonu prostého</t>
  </si>
  <si>
    <t>Ostatní konstrukce a práce, bourání</t>
  </si>
  <si>
    <t>13</t>
  </si>
  <si>
    <t>919726123</t>
  </si>
  <si>
    <t>Geotextilie pro ochranu, separaci a filtraci netkaná měrná hm přes 300 do 500 g/m2</t>
  </si>
  <si>
    <t>-750816787</t>
  </si>
  <si>
    <t>Geotextilie netkaná pro ochranu, separaci nebo filtraci měrná hmotnost přes 300 do 500 g/m2</t>
  </si>
  <si>
    <t>39*0,7</t>
  </si>
  <si>
    <t>14</t>
  </si>
  <si>
    <t>941111131</t>
  </si>
  <si>
    <t>Montáž lešení řadového trubkového lehkého s podlahami zatížení do 200 kg/m2 š od 1,2 do 1,5 m v do 10 m</t>
  </si>
  <si>
    <t>-940680919</t>
  </si>
  <si>
    <t>Montáž lešení řadového trubkového lehkého pracovního s podlahami s provozním zatížením tř. 3 do 200 kg/m2 šířky tř. W12 od 1,2 do 1,5 m, výšky do 10 m</t>
  </si>
  <si>
    <t>"s"</t>
  </si>
  <si>
    <t>(31,16+1,5*2)*0,5*(8,15+9,62)-7,95*2,4</t>
  </si>
  <si>
    <t>(7,8+11,3+8,5+1,5*2)*(2,75+2,02)</t>
  </si>
  <si>
    <t>10*9,62+(2,75+12,56+4,15)*(2,75+2,02)</t>
  </si>
  <si>
    <t xml:space="preserve">"z"  </t>
  </si>
  <si>
    <t>26,165*(2,75+1,93)+6,376*(8,15-2,75)+6,18*(8,15+1,93)</t>
  </si>
  <si>
    <t>"j"</t>
  </si>
  <si>
    <t>(30,47+5,45+1,5*2)*(8,15+1,93)</t>
  </si>
  <si>
    <t>"v"</t>
  </si>
  <si>
    <t>27,92*8,15+7,49*1,93*0,5</t>
  </si>
  <si>
    <t>(4,916+8,795+4,6+1,5*3)*4,5</t>
  </si>
  <si>
    <t>941111231</t>
  </si>
  <si>
    <t>Příplatek k lešení řadovému trubkovému lehkému s podlahami š 1,5 m v 10 m za první a ZKD den použití</t>
  </si>
  <si>
    <t>-575286596</t>
  </si>
  <si>
    <t>Montáž lešení řadového trubkového lehkého pracovního s podlahami s provozním zatížením tř. 3 do 200 kg/m2 Příplatek za první a každý další den použití lešení k ceně -1131</t>
  </si>
  <si>
    <t>a8*30*3</t>
  </si>
  <si>
    <t>16</t>
  </si>
  <si>
    <t>941111831</t>
  </si>
  <si>
    <t>Demontáž lešení řadového trubkového lehkého s podlahami zatížení do 200 kg/m2 š od 1,2 do 1,5 m v do 10 m</t>
  </si>
  <si>
    <t>734195904</t>
  </si>
  <si>
    <t>Demontáž lešení řadového trubkového lehkého pracovního s podlahami s provozním zatížením tř. 3 do 200 kg/m2 šířky tř. W12 od 1,2 do 1,5 m, výšky do 10 m</t>
  </si>
  <si>
    <t>17</t>
  </si>
  <si>
    <t>944611111</t>
  </si>
  <si>
    <t>Montáž ochranné plachty z textilie z umělých vláken</t>
  </si>
  <si>
    <t>-462239341</t>
  </si>
  <si>
    <t>Montáž ochranné plachty zavěšené na konstrukci lešení z textilie z umělých vláken</t>
  </si>
  <si>
    <t>18</t>
  </si>
  <si>
    <t>944611211</t>
  </si>
  <si>
    <t>Příplatek k ochranné plachtě za první a ZKD den použití</t>
  </si>
  <si>
    <t>-763809930</t>
  </si>
  <si>
    <t>Montáž ochranné plachty Příplatek za první a každý další den použití plachty k ceně -1111</t>
  </si>
  <si>
    <t>19</t>
  </si>
  <si>
    <t>944611811</t>
  </si>
  <si>
    <t>Demontáž ochranné plachty z textilie z umělých vláken</t>
  </si>
  <si>
    <t>-1689140301</t>
  </si>
  <si>
    <t>Demontáž ochranné plachty zavěšené na konstrukci lešení z textilie z umělých vláken</t>
  </si>
  <si>
    <t>20</t>
  </si>
  <si>
    <t>9539401</t>
  </si>
  <si>
    <t>Dmtž a zpětná mtž prvků na fasádě (světla, kamery, větrací mřížky, zvonky, el. zámky, cedulky, informační tabule, držák vlajek, popis.štítky apod - dle skut a pd</t>
  </si>
  <si>
    <t>hr</t>
  </si>
  <si>
    <t>-1029685727</t>
  </si>
  <si>
    <t>9539402</t>
  </si>
  <si>
    <t>dmtž označení lékárny (bod 9)</t>
  </si>
  <si>
    <t>kus</t>
  </si>
  <si>
    <t>-400072827</t>
  </si>
  <si>
    <t>dmtž označení lékárny</t>
  </si>
  <si>
    <t>22</t>
  </si>
  <si>
    <t>9539403</t>
  </si>
  <si>
    <t>Dmtž a zpětná mtž nápisu Zdravotnická záchranná služba, popř dle skut jeho oprava, bod 7</t>
  </si>
  <si>
    <t>241073081</t>
  </si>
  <si>
    <t>Dmtž a zpětná mtž nápisu Zdravotnická záchranná služba</t>
  </si>
  <si>
    <t>Poznámka k položce:_x000D_
1x tabule 9x1,4m, 2x tabule 6x1,5m</t>
  </si>
  <si>
    <t>23</t>
  </si>
  <si>
    <t>9539404</t>
  </si>
  <si>
    <t>Dmtž a zpětná mtž elektronického tlačítkového zámku vč propojení a vyzkoušení funkčnosti (bod 1)</t>
  </si>
  <si>
    <t>-145660988</t>
  </si>
  <si>
    <t>Dmtž a zpětná mtž elektronického tlačítkového zámku vč propojení a vyzkoušení funkčnosti</t>
  </si>
  <si>
    <t>24</t>
  </si>
  <si>
    <t>9539405</t>
  </si>
  <si>
    <t>Dmtž a zpětná mtž větrací mřížky (bod2)</t>
  </si>
  <si>
    <t>1643218777</t>
  </si>
  <si>
    <t>25</t>
  </si>
  <si>
    <t>9539406</t>
  </si>
  <si>
    <t>Dmtž a zpětná mtž elektronického tlačítkového zámku a zvonku vč propojení a vyzkoušení funkčnosti (bod 3)</t>
  </si>
  <si>
    <t>-1138494061</t>
  </si>
  <si>
    <t xml:space="preserve"> Dmtž a zpětná mtž elektronického tlačítkového zámku a zvonku vč propojení a vyzkoušení funkčnosti (bod 3)</t>
  </si>
  <si>
    <t>26</t>
  </si>
  <si>
    <t>9539407</t>
  </si>
  <si>
    <t>Odtranění infotabulí (2kusy A4), mtž nových lepením, odolné proti klimatickým vlivům (bod 4)</t>
  </si>
  <si>
    <t>-126924619</t>
  </si>
  <si>
    <t>Odtranění infotabulí (2kusy A4), mtž nových lepením, odolné proti klimatickým vlivům</t>
  </si>
  <si>
    <t>27</t>
  </si>
  <si>
    <t>9539408</t>
  </si>
  <si>
    <t>Odtranění infotabulí, mtž nových lepením, odolné proti klimatickým vlivům, umístění dle stáv, (bod 5)</t>
  </si>
  <si>
    <t>-151539452</t>
  </si>
  <si>
    <t>28</t>
  </si>
  <si>
    <t>9539409</t>
  </si>
  <si>
    <t>Dmtž zámku, zpětná mtž, úprava obkladu - dle skut, bod 6</t>
  </si>
  <si>
    <t>-858338406</t>
  </si>
  <si>
    <t>29</t>
  </si>
  <si>
    <t>95394010</t>
  </si>
  <si>
    <t>Dmtž průmyslové kamery, zpětná mtž do původní polohy, napojení, vyzkoušení (bod 8)</t>
  </si>
  <si>
    <t>798149406</t>
  </si>
  <si>
    <t>Dmtž průmyslové kamery, zpětná mtž do původní polohy, napojení, vyzkoušení</t>
  </si>
  <si>
    <t>30</t>
  </si>
  <si>
    <t>95394011</t>
  </si>
  <si>
    <t>Dmtž osvětlení, zpětná mtž do původní polohy, napojení, vyzkoušení (bod 8)</t>
  </si>
  <si>
    <t>-1138090188</t>
  </si>
  <si>
    <t>31</t>
  </si>
  <si>
    <t>95394012</t>
  </si>
  <si>
    <t>Oprava uvolněných betonových desek na soklu (bod 11), očištění a zpevnění podkladu, nové nalepení - dle skut</t>
  </si>
  <si>
    <t>1010276066</t>
  </si>
  <si>
    <t>32</t>
  </si>
  <si>
    <t>95394013</t>
  </si>
  <si>
    <t>Oprava poškozeného rohu (bod 11) - dle skut</t>
  </si>
  <si>
    <t>1068440277</t>
  </si>
  <si>
    <t xml:space="preserve"> Oprava poškozeného rohu (bod 11) - dle skut</t>
  </si>
  <si>
    <t>33</t>
  </si>
  <si>
    <t>95394014</t>
  </si>
  <si>
    <t>Stavební výpomoce pro hromosvod a ostatní</t>
  </si>
  <si>
    <t>-2030297311</t>
  </si>
  <si>
    <t>34</t>
  </si>
  <si>
    <t>965042131</t>
  </si>
  <si>
    <t>Bourání podkladů pod dlažby nebo mazanin betonových nebo z litého asfaltu tl do 100 mm pl do 4 m2</t>
  </si>
  <si>
    <t>m3</t>
  </si>
  <si>
    <t>1355806121</t>
  </si>
  <si>
    <t>Bourání mazanin betonových nebo z litého asfaltu tl. do 100 mm, plochy do 4 m2</t>
  </si>
  <si>
    <t>"stáv okap chodník - dle skut"  39*0,5*0,1</t>
  </si>
  <si>
    <t>35</t>
  </si>
  <si>
    <t>966083018</t>
  </si>
  <si>
    <t>Demontáž odvětrávané fasády stěn s hliníkovou jednosměrnou konstrukcí</t>
  </si>
  <si>
    <t>647696006</t>
  </si>
  <si>
    <t>Demontáž předvěšené odvětrávané fasády s nosnou konstrukcí jednosměrnou hliníkovou stěn</t>
  </si>
  <si>
    <t>Poznámka k položce:_x000D_
položka zahrnuje dmtž keramického obkladu, TI, folie, nosného rastru a příslušenství (lemování, kotvení apod), třídění obkladu do suti a pro další použití</t>
  </si>
  <si>
    <t>"s01"  207+225*0,095-4,5</t>
  </si>
  <si>
    <t>"s02"  106+18,75*0,095-3,2</t>
  </si>
  <si>
    <t>"s03"  12-0,4</t>
  </si>
  <si>
    <t>"s04"  110,5-2,3+40*0,095</t>
  </si>
  <si>
    <t>36</t>
  </si>
  <si>
    <t>966084018</t>
  </si>
  <si>
    <t>Demontáž opláštění stěn odvětrávané fasády</t>
  </si>
  <si>
    <t>-353164868</t>
  </si>
  <si>
    <t>Demontáž opláštění předvěšené odvětrávané fasády stěn</t>
  </si>
  <si>
    <t>Poznámka k položce:_x000D_
položka zahrnuje dmtž keramického obkladu,  jeho třídění do suti a pro další použití</t>
  </si>
  <si>
    <t>"s05"  140</t>
  </si>
  <si>
    <t>"s06, 0,7, 08"  36,8</t>
  </si>
  <si>
    <t>"s09"  17</t>
  </si>
  <si>
    <t>"s10,11"  42-0,6-2,5+22</t>
  </si>
  <si>
    <t>37</t>
  </si>
  <si>
    <t>9790711</t>
  </si>
  <si>
    <t>Očištění stávajících obkladů určených pro další použití tlakovou vodou</t>
  </si>
  <si>
    <t>-1345950261</t>
  </si>
  <si>
    <t xml:space="preserve"> Očištění stávajících obkladů určených pro další použití tlakovou vodou</t>
  </si>
  <si>
    <t>(a1+a2)*0,8</t>
  </si>
  <si>
    <t>38</t>
  </si>
  <si>
    <t>985112131</t>
  </si>
  <si>
    <t>Odsekání degradovaného betonu rubu kleneb a podlah tl do 10 mm</t>
  </si>
  <si>
    <t>-1398223425</t>
  </si>
  <si>
    <t>Odsekání degradovaného betonu rubu kleneb a podlah, tloušťky do 10 mm</t>
  </si>
  <si>
    <t>"ozn 11"  7,2</t>
  </si>
  <si>
    <t>39</t>
  </si>
  <si>
    <t>985311311</t>
  </si>
  <si>
    <t>Reprofilace rubu kleneb a podlah cementovou sanační maltou tl 10 mm</t>
  </si>
  <si>
    <t>-1725554459</t>
  </si>
  <si>
    <t>Reprofilace betonu sanačními maltami na cementové bázi ručně rubu kleneb a podlah, tloušťky do 10 mm</t>
  </si>
  <si>
    <t>40</t>
  </si>
  <si>
    <t>985321112</t>
  </si>
  <si>
    <t>Ochranný nátěr výztuže na cementové bázi rubu kleneb a podlah 1 vrstva tl 1 mm</t>
  </si>
  <si>
    <t>-1594049146</t>
  </si>
  <si>
    <t>Ochranný nátěr betonářské výztuže 1 vrstva tloušťky 1 mm na cementové bázi rubu kleneb a podlah</t>
  </si>
  <si>
    <t>a11*10*2*3,14*0,006</t>
  </si>
  <si>
    <t>41</t>
  </si>
  <si>
    <t>985323111</t>
  </si>
  <si>
    <t>Spojovací můstek reprofilovaného betonu na cementové bázi tl 1 mm</t>
  </si>
  <si>
    <t>1692839255</t>
  </si>
  <si>
    <t>Spojovací můstek reprofilovaného betonu na cementové bázi, tloušťky 1 mm</t>
  </si>
  <si>
    <t>997</t>
  </si>
  <si>
    <t>Přesun sutě</t>
  </si>
  <si>
    <t>42</t>
  </si>
  <si>
    <t>997013113</t>
  </si>
  <si>
    <t>Vnitrostaveništní doprava suti a vybouraných hmot pro budovy v přes 9 do 12 m s použitím mechanizace</t>
  </si>
  <si>
    <t>t</t>
  </si>
  <si>
    <t>-938617575</t>
  </si>
  <si>
    <t>Vnitrostaveništní doprava suti a vybouraných hmot vodorovně do 50 m svisle s použitím mechanizace pro budovy a haly výšky přes 9 do 12 m</t>
  </si>
  <si>
    <t>43</t>
  </si>
  <si>
    <t>997013501</t>
  </si>
  <si>
    <t>Odvoz suti a vybouraných hmot na skládku nebo meziskládku do 1 km se složením</t>
  </si>
  <si>
    <t>-1146719689</t>
  </si>
  <si>
    <t>Odvoz suti a vybouraných hmot na skládku nebo meziskládku se složením, na vzdálenost do 1 km</t>
  </si>
  <si>
    <t>44</t>
  </si>
  <si>
    <t>997013509</t>
  </si>
  <si>
    <t>Příplatek k odvozu suti a vybouraných hmot na skládku ZKD 1 km přes 1 km</t>
  </si>
  <si>
    <t>-85253642</t>
  </si>
  <si>
    <t>Odvoz suti a vybouraných hmot na skládku nebo meziskládku se složením, na vzdálenost Příplatek k ceně za každý další i započatý 1 km přes 1 km</t>
  </si>
  <si>
    <t>25,646*14 'Přepočtené koeficientem množství</t>
  </si>
  <si>
    <t>45</t>
  </si>
  <si>
    <t>997013607</t>
  </si>
  <si>
    <t>Poplatek za uložení na skládce (skládkovné) stavebního odpadu keramického kód odpadu 17 01 03</t>
  </si>
  <si>
    <t>-444869698</t>
  </si>
  <si>
    <t>Poplatek za uložení stavebního odpadu na skládce (skládkovné) z tašek a keramických výrobků zatříděného do Katalogu odpadů pod kódem 17 01 03</t>
  </si>
  <si>
    <t>(a1+a2)*0,2*0,02</t>
  </si>
  <si>
    <t>46</t>
  </si>
  <si>
    <t>997013631</t>
  </si>
  <si>
    <t>Poplatek za uložení na skládce (skládkovné) stavebního odpadu směsného kód odpadu 17 09 04</t>
  </si>
  <si>
    <t>-2082930156</t>
  </si>
  <si>
    <t>Poplatek za uložení stavebního odpadu na skládce (skládkovné) směsného stavebního a demoličního zatříděného do Katalogu odpadů pod kódem 17 09 04</t>
  </si>
  <si>
    <t>25,488-4,004</t>
  </si>
  <si>
    <t>998</t>
  </si>
  <si>
    <t>Přesun hmot</t>
  </si>
  <si>
    <t>47</t>
  </si>
  <si>
    <t>998014121</t>
  </si>
  <si>
    <t>Přesun hmot pro budovy vícepodlažní v do 18 m z betonových dílců se zděným pláštěm</t>
  </si>
  <si>
    <t>1335995197</t>
  </si>
  <si>
    <t>Přesun hmot pro budovy a haly občanské výstavby, bydlení, výrobu a služby s nosnou svislou konstrukcí montovanou z dílců betonových tyčových s vyzdívaným obvodovým pláštěm vodorovná dopravní vzdálenost do 100 m, pro budovy a haly vícepodlažní, výšky do 18 m</t>
  </si>
  <si>
    <t>PSV</t>
  </si>
  <si>
    <t>Práce a dodávky PSV</t>
  </si>
  <si>
    <t>711</t>
  </si>
  <si>
    <t>Izolace proti vodě, vlhkosti a plynům</t>
  </si>
  <si>
    <t>48</t>
  </si>
  <si>
    <t>711161112</t>
  </si>
  <si>
    <t>Izolace proti zemní vlhkosti nopovou fólií vodorovná, nopek v 8,0 mm, tl do 0,6 mm</t>
  </si>
  <si>
    <t>1444960807</t>
  </si>
  <si>
    <t>Izolace proti zemní vlhkosti a beztlakové vodě nopovými fóliemi na ploše vodorovné V vrstva ochranná, odvětrávací a drenážní výška nopku 8,0 mm, tl. fólie do 0,6 mm</t>
  </si>
  <si>
    <t>39*0,5+14,4*0,5</t>
  </si>
  <si>
    <t>49</t>
  </si>
  <si>
    <t>998711102</t>
  </si>
  <si>
    <t>Přesun hmot tonážní pro izolace proti vodě, vlhkosti a plynům v objektech v přes 6 do 12 m</t>
  </si>
  <si>
    <t>-1483149058</t>
  </si>
  <si>
    <t>Přesun hmot pro izolace proti vodě, vlhkosti a plynům stanovený z hmotnosti přesunovaného materiálu vodorovná dopravní vzdálenost do 50 m v objektech výšky přes 6 do 12 m</t>
  </si>
  <si>
    <t>713</t>
  </si>
  <si>
    <t>Izolace tepelné</t>
  </si>
  <si>
    <t>50</t>
  </si>
  <si>
    <t>713131143</t>
  </si>
  <si>
    <t>Montáž izolace tepelné stěn a základů lepením celoplošně v kombinaci s mechanickým kotvením rohoží, pásů, dílců, desek</t>
  </si>
  <si>
    <t>816739581</t>
  </si>
  <si>
    <t>Montáž tepelné izolace stěn rohožemi, pásy, deskami, dílci, bloky (izolační materiál ve specifikaci) lepením celoplošně s mechanickým kotvením</t>
  </si>
  <si>
    <t>Poznámka k položce:_x000D_
Kotevní TI talířovou hmoždinkou</t>
  </si>
  <si>
    <t>51</t>
  </si>
  <si>
    <t>998713102</t>
  </si>
  <si>
    <t>Přesun hmot tonážní pro izolace tepelné v objektech v přes 6 do 12 m</t>
  </si>
  <si>
    <t>-319602591</t>
  </si>
  <si>
    <t>Přesun hmot pro izolace tepelné stanovený z hmotnosti přesunovaného materiálu vodorovná dopravní vzdálenost do 50 m v objektech výšky přes 6 m do 12 m</t>
  </si>
  <si>
    <t>741</t>
  </si>
  <si>
    <t>Elektroinstalace - hromosvod</t>
  </si>
  <si>
    <t>52</t>
  </si>
  <si>
    <t>Pol1</t>
  </si>
  <si>
    <t>Odpojení jímacího vodiče od oplechování atiky</t>
  </si>
  <si>
    <t>1208594845</t>
  </si>
  <si>
    <t>53</t>
  </si>
  <si>
    <t>Pol2</t>
  </si>
  <si>
    <t>Demontáž srávajícího svodového vedení svody,  3SZ-7SZ</t>
  </si>
  <si>
    <t>-1202046769</t>
  </si>
  <si>
    <t>54</t>
  </si>
  <si>
    <t>Pol3</t>
  </si>
  <si>
    <t>Opětovná montáž jímacího vedení k oplechování atiky</t>
  </si>
  <si>
    <t>-1789173811</t>
  </si>
  <si>
    <t>55</t>
  </si>
  <si>
    <t>Pol4</t>
  </si>
  <si>
    <t>ALMgSi drát  8mm jímací - náhrada stáv. svodového vedení</t>
  </si>
  <si>
    <t>1469124128</t>
  </si>
  <si>
    <t>56</t>
  </si>
  <si>
    <t>Pol5</t>
  </si>
  <si>
    <t>Podpěra vedení  PV01 – svislý svod</t>
  </si>
  <si>
    <t>ks</t>
  </si>
  <si>
    <t>1733551262</t>
  </si>
  <si>
    <t>57</t>
  </si>
  <si>
    <t>Pol6</t>
  </si>
  <si>
    <t>Fezn drát  10mm</t>
  </si>
  <si>
    <t>251160383</t>
  </si>
  <si>
    <t>58</t>
  </si>
  <si>
    <t>Pol7</t>
  </si>
  <si>
    <t>Svorka SR3 -drát -páska</t>
  </si>
  <si>
    <t>1323999657</t>
  </si>
  <si>
    <t>59</t>
  </si>
  <si>
    <t>Pol8</t>
  </si>
  <si>
    <t>Svorka SS- N</t>
  </si>
  <si>
    <t>-20299088</t>
  </si>
  <si>
    <t>60</t>
  </si>
  <si>
    <t>Pol9</t>
  </si>
  <si>
    <t>Zemní litinová krabice se zkušební svorkou 549001</t>
  </si>
  <si>
    <t>-1158735654</t>
  </si>
  <si>
    <t>61</t>
  </si>
  <si>
    <t>001001</t>
  </si>
  <si>
    <t>PPV</t>
  </si>
  <si>
    <t>kč</t>
  </si>
  <si>
    <t>1565972865</t>
  </si>
  <si>
    <t>62</t>
  </si>
  <si>
    <t>001002</t>
  </si>
  <si>
    <t>Podružný materiál</t>
  </si>
  <si>
    <t>215114131</t>
  </si>
  <si>
    <t>63</t>
  </si>
  <si>
    <t>001003</t>
  </si>
  <si>
    <t>Výchozí revize</t>
  </si>
  <si>
    <t>HR</t>
  </si>
  <si>
    <t>-1539867469</t>
  </si>
  <si>
    <t>764</t>
  </si>
  <si>
    <t>Konstrukce klempířské</t>
  </si>
  <si>
    <t>64</t>
  </si>
  <si>
    <t>764001911</t>
  </si>
  <si>
    <t>Napojení klempířských konstrukcí na stávající délky spoje přes 0,5 m</t>
  </si>
  <si>
    <t>-903403598</t>
  </si>
  <si>
    <t>Napojení na stávající klempířské konstrukce délky spoje přes 0,5 m</t>
  </si>
  <si>
    <t>Poznámka k položce:_x000D_
úprava stáv oplechování atiky pro napojení krycí lišty provětrávané fasády</t>
  </si>
  <si>
    <t>"kp2"  108,25</t>
  </si>
  <si>
    <t>65</t>
  </si>
  <si>
    <t>764002851</t>
  </si>
  <si>
    <t>Demontáž oplechování parapetů do suti</t>
  </si>
  <si>
    <t>-724207017</t>
  </si>
  <si>
    <t>Demontáž klempířských konstrukcí oplechování parapetů do suti</t>
  </si>
  <si>
    <t>"kp3"  48*1,26</t>
  </si>
  <si>
    <t>"kp4"  7,225</t>
  </si>
  <si>
    <t>66</t>
  </si>
  <si>
    <t>764222403</t>
  </si>
  <si>
    <t>Oplechování štítu závětrnou lištou z Al plechu rš 250 mm</t>
  </si>
  <si>
    <t>175210446</t>
  </si>
  <si>
    <t>Oplechování střešních prvků z hliníkového plechu štítu závětrnou lištou rš 250 mm</t>
  </si>
  <si>
    <t>"kp6"  108,25</t>
  </si>
  <si>
    <t>67</t>
  </si>
  <si>
    <t>764222406</t>
  </si>
  <si>
    <t>Oplechování štítu závětrnou lištou z Al plechu rš 500 mm</t>
  </si>
  <si>
    <t>-280757358</t>
  </si>
  <si>
    <t>Oplechování střešních prvků z hliníkového plechu štítu závětrnou lištou rš 500 mm</t>
  </si>
  <si>
    <t>"kp1"  60</t>
  </si>
  <si>
    <t>68</t>
  </si>
  <si>
    <t>764226443</t>
  </si>
  <si>
    <t>Oplechování parapetů rovných celoplošně lepené z Al plechu rš 250 mm</t>
  </si>
  <si>
    <t>1575251144</t>
  </si>
  <si>
    <t>Oplechování parapetů z hliníkového plechu rovných celoplošně lepené, bez rohů rš 250 mm</t>
  </si>
  <si>
    <t>69</t>
  </si>
  <si>
    <t>764226445</t>
  </si>
  <si>
    <t>Oplechování parapetů rovných celoplošně lepené z Al plechu rš 400 mm</t>
  </si>
  <si>
    <t>1430645763</t>
  </si>
  <si>
    <t>Oplechování parapetů z hliníkového plechu rovných celoplošně lepené, bez rohů rš 400 mm</t>
  </si>
  <si>
    <t>70</t>
  </si>
  <si>
    <t>998764102</t>
  </si>
  <si>
    <t>Přesun hmot tonážní pro konstrukce klempířské v objektech v přes 6 do 12 m</t>
  </si>
  <si>
    <t>1790020252</t>
  </si>
  <si>
    <t>Přesun hmot pro konstrukce klempířské stanovený z hmotnosti přesunovaného materiálu vodorovná dopravní vzdálenost do 50 m v objektech výšky přes 6 do 12 m</t>
  </si>
  <si>
    <t>767</t>
  </si>
  <si>
    <t>Konstrukce zámečnické</t>
  </si>
  <si>
    <t>71</t>
  </si>
  <si>
    <t>767492802</t>
  </si>
  <si>
    <t>Demontáž fasádního jednosměrného svislého roštu</t>
  </si>
  <si>
    <t>906205803</t>
  </si>
  <si>
    <t>Demontáž nosného roštu fasád a stěn jednosměrného svislého</t>
  </si>
  <si>
    <t>Poznámka k položce:_x000D_
položka zahrnuje dmtž nosného rastru a příslušenství (lemování, kotvení, folie apod)</t>
  </si>
  <si>
    <t>781</t>
  </si>
  <si>
    <t>Dokončovací práce - obklady</t>
  </si>
  <si>
    <t>72</t>
  </si>
  <si>
    <t>781495184</t>
  </si>
  <si>
    <t>Řezání pracnější rovné keramických obkladaček</t>
  </si>
  <si>
    <t>2141697175</t>
  </si>
  <si>
    <t>Obklad - dokončující práce pracnější řezání obkladaček rovné</t>
  </si>
  <si>
    <t>"dle cad a skut"  18,5+103,8+15,6+18+4,2+4,8+4,2+157</t>
  </si>
  <si>
    <t>783</t>
  </si>
  <si>
    <t>Dokončovací práce - nátěry</t>
  </si>
  <si>
    <t>73</t>
  </si>
  <si>
    <t>783801533</t>
  </si>
  <si>
    <t>Očištění 2x nátěrem biocidním přípravkem a opláchnutím omítek stupně členitosti 1 a 2</t>
  </si>
  <si>
    <t>502355396</t>
  </si>
  <si>
    <t>Očištění omítek biocidními prostředky napadených mikroorganismy s oplachem, nátěrem dvojnásobným, povrchů hladkých omítek hladkých, zrnitých tenkovrstvých nebo štukových stupně členitosti 1 a 2</t>
  </si>
  <si>
    <t>74</t>
  </si>
  <si>
    <t>783823139</t>
  </si>
  <si>
    <t>Penetrační fungicidní nátěr hladkých, tenkovrstvých zrnitých nebo štukových omítek</t>
  </si>
  <si>
    <t>-2065631316</t>
  </si>
  <si>
    <t>Fungicidní penetrační nátěr omítek hladkých omítek hladkých, zrnitých tenkovrstvých nebo štukových stupně členitosti 1 a 2</t>
  </si>
  <si>
    <t>75</t>
  </si>
  <si>
    <t>783827425</t>
  </si>
  <si>
    <t>Krycí dvojnásobný silikonový nátěr omítek stupně členitosti 1 a 2</t>
  </si>
  <si>
    <t>-1397638742</t>
  </si>
  <si>
    <t>Krycí (ochranný ) nátěr omítek dvojnásobný hladkých omítek hladkých, zrnitých tenkovrstvých nebo štukových stupně členitosti 1 a 2 silikonový</t>
  </si>
  <si>
    <t>VRN</t>
  </si>
  <si>
    <t>Vedlejší rozpočtové náklady</t>
  </si>
  <si>
    <t>VRN1</t>
  </si>
  <si>
    <t>Průzkumné, geodetické a projektové práce</t>
  </si>
  <si>
    <t>76</t>
  </si>
  <si>
    <t>013254000</t>
  </si>
  <si>
    <t>Dokumentace skutečného provedení stavby</t>
  </si>
  <si>
    <t>1024</t>
  </si>
  <si>
    <t>1439710531</t>
  </si>
  <si>
    <t>77</t>
  </si>
  <si>
    <t>013294000</t>
  </si>
  <si>
    <t>Ostatní dokumentace</t>
  </si>
  <si>
    <t>-1142442137</t>
  </si>
  <si>
    <t>Poznámka k položce:_x000D_
např výrobní dokumentace (rozkreslení roštu, kladecí schema obkladu apod)</t>
  </si>
  <si>
    <t>VRN3</t>
  </si>
  <si>
    <t>Zařízení staveniště</t>
  </si>
  <si>
    <t>78</t>
  </si>
  <si>
    <t>030001000</t>
  </si>
  <si>
    <t>723682988</t>
  </si>
  <si>
    <t>VRN7</t>
  </si>
  <si>
    <t>Provozní vlivy</t>
  </si>
  <si>
    <t>79</t>
  </si>
  <si>
    <t>070001000</t>
  </si>
  <si>
    <t>1532076574</t>
  </si>
  <si>
    <t>SEZNAM FIGUR</t>
  </si>
  <si>
    <t>Výměra</t>
  </si>
  <si>
    <t xml:space="preserve"> stav</t>
  </si>
  <si>
    <t>Použití figury: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</si>
</sst>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85" workbookViewId="0">
      <selection activeCell="AN8" sqref="AN8"/>
    </sheetView>
  </sheetViews>
  <sheetFormatPr defaultRowHeight="11.2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hidden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05" t="s">
        <v>5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36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R5" s="20"/>
      <c r="BE5" s="233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37" t="s">
        <v>17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R6" s="20"/>
      <c r="BE6" s="234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34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 t="s">
        <v>28</v>
      </c>
      <c r="AR8" s="20"/>
      <c r="BE8" s="234"/>
      <c r="BS8" s="17" t="s">
        <v>6</v>
      </c>
    </row>
    <row r="9" spans="1:74" s="1" customFormat="1" ht="14.45" customHeight="1">
      <c r="B9" s="20"/>
      <c r="AR9" s="20"/>
      <c r="BE9" s="234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34"/>
      <c r="BS10" s="17" t="s">
        <v>6</v>
      </c>
    </row>
    <row r="11" spans="1:74" s="1" customFormat="1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34"/>
      <c r="BS11" s="17" t="s">
        <v>6</v>
      </c>
    </row>
    <row r="12" spans="1:74" s="1" customFormat="1" ht="6.95" customHeight="1">
      <c r="B12" s="20"/>
      <c r="AR12" s="20"/>
      <c r="BE12" s="234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34"/>
      <c r="BS13" s="17" t="s">
        <v>6</v>
      </c>
    </row>
    <row r="14" spans="1:74" ht="12.75">
      <c r="B14" s="20"/>
      <c r="E14" s="238" t="s">
        <v>28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7" t="s">
        <v>26</v>
      </c>
      <c r="AN14" s="29" t="s">
        <v>28</v>
      </c>
      <c r="AR14" s="20"/>
      <c r="BE14" s="234"/>
      <c r="BS14" s="17" t="s">
        <v>6</v>
      </c>
    </row>
    <row r="15" spans="1:74" s="1" customFormat="1" ht="6.95" customHeight="1">
      <c r="B15" s="20"/>
      <c r="AR15" s="20"/>
      <c r="BE15" s="234"/>
      <c r="BS15" s="17" t="s">
        <v>3</v>
      </c>
    </row>
    <row r="16" spans="1:74" s="1" customFormat="1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34"/>
      <c r="BS16" s="17" t="s">
        <v>3</v>
      </c>
    </row>
    <row r="17" spans="1:71" s="1" customFormat="1" ht="18.399999999999999" customHeight="1">
      <c r="B17" s="20"/>
      <c r="E17" s="25" t="s">
        <v>25</v>
      </c>
      <c r="AK17" s="27" t="s">
        <v>26</v>
      </c>
      <c r="AN17" s="25" t="s">
        <v>1</v>
      </c>
      <c r="AR17" s="20"/>
      <c r="BE17" s="234"/>
      <c r="BS17" s="17" t="s">
        <v>30</v>
      </c>
    </row>
    <row r="18" spans="1:71" s="1" customFormat="1" ht="6.95" customHeight="1">
      <c r="B18" s="20"/>
      <c r="AR18" s="20"/>
      <c r="BE18" s="234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24</v>
      </c>
      <c r="AN19" s="25" t="s">
        <v>1</v>
      </c>
      <c r="AR19" s="20"/>
      <c r="BE19" s="234"/>
      <c r="BS19" s="17" t="s">
        <v>6</v>
      </c>
    </row>
    <row r="20" spans="1:71" s="1" customFormat="1" ht="18.399999999999999" customHeight="1">
      <c r="B20" s="20"/>
      <c r="E20" s="25" t="s">
        <v>25</v>
      </c>
      <c r="AK20" s="27" t="s">
        <v>26</v>
      </c>
      <c r="AN20" s="25" t="s">
        <v>1</v>
      </c>
      <c r="AR20" s="20"/>
      <c r="BE20" s="234"/>
      <c r="BS20" s="17" t="s">
        <v>30</v>
      </c>
    </row>
    <row r="21" spans="1:71" s="1" customFormat="1" ht="6.95" customHeight="1">
      <c r="B21" s="20"/>
      <c r="AR21" s="20"/>
      <c r="BE21" s="234"/>
    </row>
    <row r="22" spans="1:71" s="1" customFormat="1" ht="12" customHeight="1">
      <c r="B22" s="20"/>
      <c r="D22" s="27" t="s">
        <v>32</v>
      </c>
      <c r="AR22" s="20"/>
      <c r="BE22" s="234"/>
    </row>
    <row r="23" spans="1:71" s="1" customFormat="1" ht="14.45" customHeight="1">
      <c r="B23" s="20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0"/>
      <c r="BE23" s="234"/>
    </row>
    <row r="24" spans="1:71" s="1" customFormat="1" ht="6.95" customHeight="1">
      <c r="B24" s="20"/>
      <c r="AR24" s="20"/>
      <c r="BE24" s="234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4"/>
    </row>
    <row r="26" spans="1:71" s="2" customFormat="1" ht="25.9" customHeight="1">
      <c r="A26" s="32"/>
      <c r="B26" s="33"/>
      <c r="C26" s="32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41">
        <f>ROUND(AG94,2)</f>
        <v>0</v>
      </c>
      <c r="AL26" s="242"/>
      <c r="AM26" s="242"/>
      <c r="AN26" s="242"/>
      <c r="AO26" s="242"/>
      <c r="AP26" s="32"/>
      <c r="AQ26" s="32"/>
      <c r="AR26" s="33"/>
      <c r="BE26" s="234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34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3" t="s">
        <v>34</v>
      </c>
      <c r="M28" s="243"/>
      <c r="N28" s="243"/>
      <c r="O28" s="243"/>
      <c r="P28" s="243"/>
      <c r="Q28" s="32"/>
      <c r="R28" s="32"/>
      <c r="S28" s="32"/>
      <c r="T28" s="32"/>
      <c r="U28" s="32"/>
      <c r="V28" s="32"/>
      <c r="W28" s="243" t="s">
        <v>35</v>
      </c>
      <c r="X28" s="243"/>
      <c r="Y28" s="243"/>
      <c r="Z28" s="243"/>
      <c r="AA28" s="243"/>
      <c r="AB28" s="243"/>
      <c r="AC28" s="243"/>
      <c r="AD28" s="243"/>
      <c r="AE28" s="243"/>
      <c r="AF28" s="32"/>
      <c r="AG28" s="32"/>
      <c r="AH28" s="32"/>
      <c r="AI28" s="32"/>
      <c r="AJ28" s="32"/>
      <c r="AK28" s="243" t="s">
        <v>36</v>
      </c>
      <c r="AL28" s="243"/>
      <c r="AM28" s="243"/>
      <c r="AN28" s="243"/>
      <c r="AO28" s="243"/>
      <c r="AP28" s="32"/>
      <c r="AQ28" s="32"/>
      <c r="AR28" s="33"/>
      <c r="BE28" s="234"/>
    </row>
    <row r="29" spans="1:71" s="3" customFormat="1" ht="14.45" customHeight="1">
      <c r="B29" s="37"/>
      <c r="D29" s="27" t="s">
        <v>37</v>
      </c>
      <c r="F29" s="27" t="s">
        <v>38</v>
      </c>
      <c r="L29" s="228">
        <v>0.21</v>
      </c>
      <c r="M29" s="227"/>
      <c r="N29" s="227"/>
      <c r="O29" s="227"/>
      <c r="P29" s="227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K29" s="226">
        <f>ROUND(AV94, 2)</f>
        <v>0</v>
      </c>
      <c r="AL29" s="227"/>
      <c r="AM29" s="227"/>
      <c r="AN29" s="227"/>
      <c r="AO29" s="227"/>
      <c r="AR29" s="37"/>
      <c r="BE29" s="235"/>
    </row>
    <row r="30" spans="1:71" s="3" customFormat="1" ht="14.45" customHeight="1">
      <c r="B30" s="37"/>
      <c r="F30" s="27" t="s">
        <v>39</v>
      </c>
      <c r="L30" s="228">
        <v>0.15</v>
      </c>
      <c r="M30" s="227"/>
      <c r="N30" s="227"/>
      <c r="O30" s="227"/>
      <c r="P30" s="227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K30" s="226">
        <f>ROUND(AW94, 2)</f>
        <v>0</v>
      </c>
      <c r="AL30" s="227"/>
      <c r="AM30" s="227"/>
      <c r="AN30" s="227"/>
      <c r="AO30" s="227"/>
      <c r="AR30" s="37"/>
      <c r="BE30" s="235"/>
    </row>
    <row r="31" spans="1:71" s="3" customFormat="1" ht="14.45" hidden="1" customHeight="1">
      <c r="B31" s="37"/>
      <c r="F31" s="27" t="s">
        <v>40</v>
      </c>
      <c r="L31" s="228">
        <v>0.21</v>
      </c>
      <c r="M31" s="227"/>
      <c r="N31" s="227"/>
      <c r="O31" s="227"/>
      <c r="P31" s="227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K31" s="226">
        <v>0</v>
      </c>
      <c r="AL31" s="227"/>
      <c r="AM31" s="227"/>
      <c r="AN31" s="227"/>
      <c r="AO31" s="227"/>
      <c r="AR31" s="37"/>
      <c r="BE31" s="235"/>
    </row>
    <row r="32" spans="1:71" s="3" customFormat="1" ht="14.45" hidden="1" customHeight="1">
      <c r="B32" s="37"/>
      <c r="F32" s="27" t="s">
        <v>41</v>
      </c>
      <c r="L32" s="228">
        <v>0.15</v>
      </c>
      <c r="M32" s="227"/>
      <c r="N32" s="227"/>
      <c r="O32" s="227"/>
      <c r="P32" s="227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K32" s="226">
        <v>0</v>
      </c>
      <c r="AL32" s="227"/>
      <c r="AM32" s="227"/>
      <c r="AN32" s="227"/>
      <c r="AO32" s="227"/>
      <c r="AR32" s="37"/>
      <c r="BE32" s="235"/>
    </row>
    <row r="33" spans="1:57" s="3" customFormat="1" ht="14.45" hidden="1" customHeight="1">
      <c r="B33" s="37"/>
      <c r="F33" s="27" t="s">
        <v>42</v>
      </c>
      <c r="L33" s="228">
        <v>0</v>
      </c>
      <c r="M33" s="227"/>
      <c r="N33" s="227"/>
      <c r="O33" s="227"/>
      <c r="P33" s="227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K33" s="226">
        <v>0</v>
      </c>
      <c r="AL33" s="227"/>
      <c r="AM33" s="227"/>
      <c r="AN33" s="227"/>
      <c r="AO33" s="227"/>
      <c r="AR33" s="37"/>
      <c r="BE33" s="235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34"/>
    </row>
    <row r="35" spans="1:57" s="2" customFormat="1" ht="25.9" customHeight="1">
      <c r="A35" s="32"/>
      <c r="B35" s="33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29" t="s">
        <v>45</v>
      </c>
      <c r="Y35" s="230"/>
      <c r="Z35" s="230"/>
      <c r="AA35" s="230"/>
      <c r="AB35" s="230"/>
      <c r="AC35" s="40"/>
      <c r="AD35" s="40"/>
      <c r="AE35" s="40"/>
      <c r="AF35" s="40"/>
      <c r="AG35" s="40"/>
      <c r="AH35" s="40"/>
      <c r="AI35" s="40"/>
      <c r="AJ35" s="40"/>
      <c r="AK35" s="231">
        <f>SUM(AK26:AK33)</f>
        <v>0</v>
      </c>
      <c r="AL35" s="230"/>
      <c r="AM35" s="230"/>
      <c r="AN35" s="230"/>
      <c r="AO35" s="232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48</v>
      </c>
      <c r="AI60" s="35"/>
      <c r="AJ60" s="35"/>
      <c r="AK60" s="35"/>
      <c r="AL60" s="35"/>
      <c r="AM60" s="45" t="s">
        <v>49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48</v>
      </c>
      <c r="AI75" s="35"/>
      <c r="AJ75" s="35"/>
      <c r="AK75" s="35"/>
      <c r="AL75" s="35"/>
      <c r="AM75" s="45" t="s">
        <v>49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hk_zzs_khk_plast</v>
      </c>
      <c r="AR84" s="51"/>
    </row>
    <row r="85" spans="1:91" s="5" customFormat="1" ht="36.950000000000003" customHeight="1">
      <c r="B85" s="52"/>
      <c r="C85" s="53" t="s">
        <v>16</v>
      </c>
      <c r="L85" s="217" t="str">
        <f>K6</f>
        <v>ZZS KHK - Budova Hradecká 1690/2A - Oprava pláště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Hradec Králové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19" t="str">
        <f>IF(AN8= "","",AN8)</f>
        <v>Vyplň údaj</v>
      </c>
      <c r="AN87" s="219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6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29</v>
      </c>
      <c r="AJ89" s="32"/>
      <c r="AK89" s="32"/>
      <c r="AL89" s="32"/>
      <c r="AM89" s="220" t="str">
        <f>IF(E17="","",E17)</f>
        <v xml:space="preserve"> </v>
      </c>
      <c r="AN89" s="221"/>
      <c r="AO89" s="221"/>
      <c r="AP89" s="221"/>
      <c r="AQ89" s="32"/>
      <c r="AR89" s="33"/>
      <c r="AS89" s="222" t="s">
        <v>53</v>
      </c>
      <c r="AT89" s="223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6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20" t="str">
        <f>IF(E20="","",E20)</f>
        <v xml:space="preserve"> </v>
      </c>
      <c r="AN90" s="221"/>
      <c r="AO90" s="221"/>
      <c r="AP90" s="221"/>
      <c r="AQ90" s="32"/>
      <c r="AR90" s="33"/>
      <c r="AS90" s="224"/>
      <c r="AT90" s="225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4"/>
      <c r="AT91" s="225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07" t="s">
        <v>54</v>
      </c>
      <c r="D92" s="208"/>
      <c r="E92" s="208"/>
      <c r="F92" s="208"/>
      <c r="G92" s="208"/>
      <c r="H92" s="60"/>
      <c r="I92" s="209" t="s">
        <v>55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10" t="s">
        <v>56</v>
      </c>
      <c r="AH92" s="208"/>
      <c r="AI92" s="208"/>
      <c r="AJ92" s="208"/>
      <c r="AK92" s="208"/>
      <c r="AL92" s="208"/>
      <c r="AM92" s="208"/>
      <c r="AN92" s="209" t="s">
        <v>57</v>
      </c>
      <c r="AO92" s="208"/>
      <c r="AP92" s="211"/>
      <c r="AQ92" s="61" t="s">
        <v>58</v>
      </c>
      <c r="AR92" s="33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5">
        <f>ROUND(AG95,2)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4.45" customHeight="1">
      <c r="A95" s="79" t="s">
        <v>77</v>
      </c>
      <c r="B95" s="80"/>
      <c r="C95" s="81"/>
      <c r="D95" s="214" t="s">
        <v>78</v>
      </c>
      <c r="E95" s="214"/>
      <c r="F95" s="214"/>
      <c r="G95" s="214"/>
      <c r="H95" s="214"/>
      <c r="I95" s="82"/>
      <c r="J95" s="214" t="s">
        <v>79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2">
        <f>'stav - Soupis předpokláda...'!J30</f>
        <v>0</v>
      </c>
      <c r="AH95" s="213"/>
      <c r="AI95" s="213"/>
      <c r="AJ95" s="213"/>
      <c r="AK95" s="213"/>
      <c r="AL95" s="213"/>
      <c r="AM95" s="213"/>
      <c r="AN95" s="212">
        <f>SUM(AG95,AT95)</f>
        <v>0</v>
      </c>
      <c r="AO95" s="213"/>
      <c r="AP95" s="213"/>
      <c r="AQ95" s="83" t="s">
        <v>80</v>
      </c>
      <c r="AR95" s="80"/>
      <c r="AS95" s="84">
        <v>0</v>
      </c>
      <c r="AT95" s="85">
        <f>ROUND(SUM(AV95:AW95),2)</f>
        <v>0</v>
      </c>
      <c r="AU95" s="86">
        <f>'stav - Soupis předpokláda...'!P134</f>
        <v>0</v>
      </c>
      <c r="AV95" s="85">
        <f>'stav - Soupis předpokláda...'!J33</f>
        <v>0</v>
      </c>
      <c r="AW95" s="85">
        <f>'stav - Soupis předpokláda...'!J34</f>
        <v>0</v>
      </c>
      <c r="AX95" s="85">
        <f>'stav - Soupis předpokláda...'!J35</f>
        <v>0</v>
      </c>
      <c r="AY95" s="85">
        <f>'stav - Soupis předpokláda...'!J36</f>
        <v>0</v>
      </c>
      <c r="AZ95" s="85">
        <f>'stav - Soupis předpokláda...'!F33</f>
        <v>0</v>
      </c>
      <c r="BA95" s="85">
        <f>'stav - Soupis předpokláda...'!F34</f>
        <v>0</v>
      </c>
      <c r="BB95" s="85">
        <f>'stav - Soupis předpokláda...'!F35</f>
        <v>0</v>
      </c>
      <c r="BC95" s="85">
        <f>'stav - Soupis předpokláda...'!F36</f>
        <v>0</v>
      </c>
      <c r="BD95" s="87">
        <f>'stav - Soupis předpokláda...'!F37</f>
        <v>0</v>
      </c>
      <c r="BT95" s="88" t="s">
        <v>81</v>
      </c>
      <c r="BV95" s="88" t="s">
        <v>75</v>
      </c>
      <c r="BW95" s="88" t="s">
        <v>82</v>
      </c>
      <c r="BX95" s="88" t="s">
        <v>4</v>
      </c>
      <c r="CL95" s="88" t="s">
        <v>1</v>
      </c>
      <c r="CM95" s="88" t="s">
        <v>83</v>
      </c>
    </row>
    <row r="96" spans="1:91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stav - Soupis předpoklád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05"/>
  <sheetViews>
    <sheetView showGridLines="0" topLeftCell="A374" workbookViewId="0">
      <selection activeCell="J17" sqref="J17"/>
    </sheetView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56" s="1" customFormat="1" ht="36.950000000000003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7" t="s">
        <v>82</v>
      </c>
      <c r="AZ2" s="89" t="s">
        <v>84</v>
      </c>
      <c r="BA2" s="89" t="s">
        <v>1</v>
      </c>
      <c r="BB2" s="89" t="s">
        <v>1</v>
      </c>
      <c r="BC2" s="89" t="s">
        <v>85</v>
      </c>
      <c r="BD2" s="89" t="s">
        <v>83</v>
      </c>
    </row>
    <row r="3" spans="1:5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  <c r="AZ3" s="89" t="s">
        <v>86</v>
      </c>
      <c r="BA3" s="89" t="s">
        <v>1</v>
      </c>
      <c r="BB3" s="89" t="s">
        <v>1</v>
      </c>
      <c r="BC3" s="89" t="s">
        <v>87</v>
      </c>
      <c r="BD3" s="89" t="s">
        <v>83</v>
      </c>
    </row>
    <row r="4" spans="1:56" s="1" customFormat="1" ht="24.95" customHeight="1">
      <c r="B4" s="20"/>
      <c r="D4" s="21" t="s">
        <v>88</v>
      </c>
      <c r="L4" s="20"/>
      <c r="M4" s="90" t="s">
        <v>10</v>
      </c>
      <c r="AT4" s="17" t="s">
        <v>3</v>
      </c>
      <c r="AZ4" s="89" t="s">
        <v>89</v>
      </c>
      <c r="BA4" s="89" t="s">
        <v>1</v>
      </c>
      <c r="BB4" s="89" t="s">
        <v>1</v>
      </c>
      <c r="BC4" s="89" t="s">
        <v>90</v>
      </c>
      <c r="BD4" s="89" t="s">
        <v>83</v>
      </c>
    </row>
    <row r="5" spans="1:56" s="1" customFormat="1" ht="6.95" customHeight="1">
      <c r="B5" s="20"/>
      <c r="L5" s="20"/>
      <c r="AZ5" s="89" t="s">
        <v>91</v>
      </c>
      <c r="BA5" s="89" t="s">
        <v>1</v>
      </c>
      <c r="BB5" s="89" t="s">
        <v>1</v>
      </c>
      <c r="BC5" s="89" t="s">
        <v>92</v>
      </c>
      <c r="BD5" s="89" t="s">
        <v>83</v>
      </c>
    </row>
    <row r="6" spans="1:56" s="1" customFormat="1" ht="12" customHeight="1">
      <c r="B6" s="20"/>
      <c r="D6" s="27" t="s">
        <v>16</v>
      </c>
      <c r="L6" s="20"/>
      <c r="AZ6" s="89" t="s">
        <v>93</v>
      </c>
      <c r="BA6" s="89" t="s">
        <v>1</v>
      </c>
      <c r="BB6" s="89" t="s">
        <v>1</v>
      </c>
      <c r="BC6" s="89" t="s">
        <v>94</v>
      </c>
      <c r="BD6" s="89" t="s">
        <v>83</v>
      </c>
    </row>
    <row r="7" spans="1:56" s="1" customFormat="1" ht="14.45" customHeight="1">
      <c r="B7" s="20"/>
      <c r="E7" s="245" t="str">
        <f>'Rekapitulace stavby'!K6</f>
        <v>ZZS KHK - Budova Hradecká 1690/2A - Oprava pláště</v>
      </c>
      <c r="F7" s="246"/>
      <c r="G7" s="246"/>
      <c r="H7" s="246"/>
      <c r="L7" s="20"/>
      <c r="AZ7" s="89" t="s">
        <v>95</v>
      </c>
      <c r="BA7" s="89" t="s">
        <v>1</v>
      </c>
      <c r="BB7" s="89" t="s">
        <v>1</v>
      </c>
      <c r="BC7" s="89" t="s">
        <v>96</v>
      </c>
      <c r="BD7" s="89" t="s">
        <v>83</v>
      </c>
    </row>
    <row r="8" spans="1:56" s="2" customFormat="1" ht="12" customHeight="1">
      <c r="A8" s="32"/>
      <c r="B8" s="33"/>
      <c r="C8" s="32"/>
      <c r="D8" s="27" t="s">
        <v>97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Z8" s="89" t="s">
        <v>98</v>
      </c>
      <c r="BA8" s="89" t="s">
        <v>1</v>
      </c>
      <c r="BB8" s="89" t="s">
        <v>1</v>
      </c>
      <c r="BC8" s="89" t="s">
        <v>99</v>
      </c>
      <c r="BD8" s="89" t="s">
        <v>83</v>
      </c>
    </row>
    <row r="9" spans="1:56" s="2" customFormat="1" ht="15.6" customHeight="1">
      <c r="A9" s="32"/>
      <c r="B9" s="33"/>
      <c r="C9" s="32"/>
      <c r="D9" s="32"/>
      <c r="E9" s="217" t="s">
        <v>100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5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5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5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5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5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2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5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26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5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6"/>
      <c r="G18" s="236"/>
      <c r="H18" s="236"/>
      <c r="I18" s="27" t="s">
        <v>26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26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26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4.45" customHeight="1">
      <c r="A27" s="91"/>
      <c r="B27" s="92"/>
      <c r="C27" s="91"/>
      <c r="D27" s="91"/>
      <c r="E27" s="240" t="s">
        <v>1</v>
      </c>
      <c r="F27" s="240"/>
      <c r="G27" s="240"/>
      <c r="H27" s="240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4" t="s">
        <v>33</v>
      </c>
      <c r="E30" s="32"/>
      <c r="F30" s="32"/>
      <c r="G30" s="32"/>
      <c r="H30" s="32"/>
      <c r="I30" s="32"/>
      <c r="J30" s="71">
        <f>ROUND(J134,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5" t="s">
        <v>37</v>
      </c>
      <c r="E33" s="27" t="s">
        <v>38</v>
      </c>
      <c r="F33" s="96">
        <f>ROUND((SUM(BE134:BE404)),  2)</f>
        <v>0</v>
      </c>
      <c r="G33" s="32"/>
      <c r="H33" s="32"/>
      <c r="I33" s="97">
        <v>0.21</v>
      </c>
      <c r="J33" s="96">
        <f>ROUND(((SUM(BE134:BE404))*I33),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39</v>
      </c>
      <c r="F34" s="96">
        <f>ROUND((SUM(BF134:BF404)),  2)</f>
        <v>0</v>
      </c>
      <c r="G34" s="32"/>
      <c r="H34" s="32"/>
      <c r="I34" s="97">
        <v>0.15</v>
      </c>
      <c r="J34" s="96">
        <f>ROUND(((SUM(BF134:BF404))*I34),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96">
        <f>ROUND((SUM(BG134:BG404)),  2)</f>
        <v>0</v>
      </c>
      <c r="G35" s="32"/>
      <c r="H35" s="32"/>
      <c r="I35" s="97">
        <v>0.21</v>
      </c>
      <c r="J35" s="9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96">
        <f>ROUND((SUM(BH134:BH404)),  2)</f>
        <v>0</v>
      </c>
      <c r="G36" s="32"/>
      <c r="H36" s="32"/>
      <c r="I36" s="97">
        <v>0.15</v>
      </c>
      <c r="J36" s="9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96">
        <f>ROUND((SUM(BI134:BI404)),  2)</f>
        <v>0</v>
      </c>
      <c r="G37" s="32"/>
      <c r="H37" s="32"/>
      <c r="I37" s="97">
        <v>0</v>
      </c>
      <c r="J37" s="9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98"/>
      <c r="D39" s="99" t="s">
        <v>43</v>
      </c>
      <c r="E39" s="60"/>
      <c r="F39" s="60"/>
      <c r="G39" s="100" t="s">
        <v>44</v>
      </c>
      <c r="H39" s="101" t="s">
        <v>45</v>
      </c>
      <c r="I39" s="60"/>
      <c r="J39" s="102">
        <f>SUM(J30:J37)</f>
        <v>0</v>
      </c>
      <c r="K39" s="103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48</v>
      </c>
      <c r="E61" s="35"/>
      <c r="F61" s="104" t="s">
        <v>49</v>
      </c>
      <c r="G61" s="45" t="s">
        <v>48</v>
      </c>
      <c r="H61" s="35"/>
      <c r="I61" s="35"/>
      <c r="J61" s="105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48</v>
      </c>
      <c r="E76" s="35"/>
      <c r="F76" s="104" t="s">
        <v>49</v>
      </c>
      <c r="G76" s="45" t="s">
        <v>48</v>
      </c>
      <c r="H76" s="35"/>
      <c r="I76" s="35"/>
      <c r="J76" s="105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4.45" customHeight="1">
      <c r="A85" s="32"/>
      <c r="B85" s="33"/>
      <c r="C85" s="32"/>
      <c r="D85" s="32"/>
      <c r="E85" s="245" t="str">
        <f>E7</f>
        <v>ZZS KHK - Budova Hradecká 1690/2A - Oprava pláště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97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5.6" customHeight="1">
      <c r="A87" s="32"/>
      <c r="B87" s="33"/>
      <c r="C87" s="32"/>
      <c r="D87" s="32"/>
      <c r="E87" s="217" t="str">
        <f>E9</f>
        <v>stav - Soupis předpokládaných stavebních prací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>Hradec Králové</v>
      </c>
      <c r="G89" s="32"/>
      <c r="H89" s="32"/>
      <c r="I89" s="27" t="s">
        <v>22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6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27" t="s">
        <v>29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6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08" t="s">
        <v>104</v>
      </c>
      <c r="D96" s="32"/>
      <c r="E96" s="32"/>
      <c r="F96" s="32"/>
      <c r="G96" s="32"/>
      <c r="H96" s="32"/>
      <c r="I96" s="32"/>
      <c r="J96" s="71">
        <f>J134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105</v>
      </c>
    </row>
    <row r="97" spans="2:12" s="9" customFormat="1" ht="24.95" customHeight="1">
      <c r="B97" s="109"/>
      <c r="D97" s="110" t="s">
        <v>106</v>
      </c>
      <c r="E97" s="111"/>
      <c r="F97" s="111"/>
      <c r="G97" s="111"/>
      <c r="H97" s="111"/>
      <c r="I97" s="111"/>
      <c r="J97" s="112">
        <f>J135</f>
        <v>0</v>
      </c>
      <c r="L97" s="109"/>
    </row>
    <row r="98" spans="2:12" s="10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J136</f>
        <v>0</v>
      </c>
      <c r="L98" s="113"/>
    </row>
    <row r="99" spans="2:12" s="10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J143</f>
        <v>0</v>
      </c>
      <c r="L99" s="113"/>
    </row>
    <row r="100" spans="2:12" s="10" customFormat="1" ht="19.899999999999999" customHeight="1">
      <c r="B100" s="113"/>
      <c r="D100" s="114" t="s">
        <v>109</v>
      </c>
      <c r="E100" s="115"/>
      <c r="F100" s="115"/>
      <c r="G100" s="115"/>
      <c r="H100" s="115"/>
      <c r="I100" s="115"/>
      <c r="J100" s="116">
        <f>J191</f>
        <v>0</v>
      </c>
      <c r="L100" s="113"/>
    </row>
    <row r="101" spans="2:12" s="10" customFormat="1" ht="19.899999999999999" customHeight="1">
      <c r="B101" s="113"/>
      <c r="D101" s="114" t="s">
        <v>110</v>
      </c>
      <c r="E101" s="115"/>
      <c r="F101" s="115"/>
      <c r="G101" s="115"/>
      <c r="H101" s="115"/>
      <c r="I101" s="115"/>
      <c r="J101" s="116">
        <f>J293</f>
        <v>0</v>
      </c>
      <c r="L101" s="113"/>
    </row>
    <row r="102" spans="2:12" s="10" customFormat="1" ht="19.899999999999999" customHeight="1">
      <c r="B102" s="113"/>
      <c r="D102" s="114" t="s">
        <v>111</v>
      </c>
      <c r="E102" s="115"/>
      <c r="F102" s="115"/>
      <c r="G102" s="115"/>
      <c r="H102" s="115"/>
      <c r="I102" s="115"/>
      <c r="J102" s="116">
        <f>J307</f>
        <v>0</v>
      </c>
      <c r="L102" s="113"/>
    </row>
    <row r="103" spans="2:12" s="9" customFormat="1" ht="24.95" customHeight="1">
      <c r="B103" s="109"/>
      <c r="D103" s="110" t="s">
        <v>112</v>
      </c>
      <c r="E103" s="111"/>
      <c r="F103" s="111"/>
      <c r="G103" s="111"/>
      <c r="H103" s="111"/>
      <c r="I103" s="111"/>
      <c r="J103" s="112">
        <f>J310</f>
        <v>0</v>
      </c>
      <c r="L103" s="109"/>
    </row>
    <row r="104" spans="2:12" s="10" customFormat="1" ht="19.899999999999999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J311</f>
        <v>0</v>
      </c>
      <c r="L104" s="113"/>
    </row>
    <row r="105" spans="2:12" s="10" customFormat="1" ht="19.899999999999999" customHeight="1">
      <c r="B105" s="113"/>
      <c r="D105" s="114" t="s">
        <v>114</v>
      </c>
      <c r="E105" s="115"/>
      <c r="F105" s="115"/>
      <c r="G105" s="115"/>
      <c r="H105" s="115"/>
      <c r="I105" s="115"/>
      <c r="J105" s="116">
        <f>J317</f>
        <v>0</v>
      </c>
      <c r="L105" s="113"/>
    </row>
    <row r="106" spans="2:12" s="10" customFormat="1" ht="19.899999999999999" customHeight="1">
      <c r="B106" s="113"/>
      <c r="D106" s="114" t="s">
        <v>115</v>
      </c>
      <c r="E106" s="115"/>
      <c r="F106" s="115"/>
      <c r="G106" s="115"/>
      <c r="H106" s="115"/>
      <c r="I106" s="115"/>
      <c r="J106" s="116">
        <f>J324</f>
        <v>0</v>
      </c>
      <c r="L106" s="113"/>
    </row>
    <row r="107" spans="2:12" s="10" customFormat="1" ht="19.899999999999999" customHeight="1">
      <c r="B107" s="113"/>
      <c r="D107" s="114" t="s">
        <v>116</v>
      </c>
      <c r="E107" s="115"/>
      <c r="F107" s="115"/>
      <c r="G107" s="115"/>
      <c r="H107" s="115"/>
      <c r="I107" s="115"/>
      <c r="J107" s="116">
        <f>J349</f>
        <v>0</v>
      </c>
      <c r="L107" s="113"/>
    </row>
    <row r="108" spans="2:12" s="10" customFormat="1" ht="19.899999999999999" customHeight="1">
      <c r="B108" s="113"/>
      <c r="D108" s="114" t="s">
        <v>117</v>
      </c>
      <c r="E108" s="115"/>
      <c r="F108" s="115"/>
      <c r="G108" s="115"/>
      <c r="H108" s="115"/>
      <c r="I108" s="115"/>
      <c r="J108" s="116">
        <f>J373</f>
        <v>0</v>
      </c>
      <c r="L108" s="113"/>
    </row>
    <row r="109" spans="2:12" s="10" customFormat="1" ht="19.899999999999999" customHeight="1">
      <c r="B109" s="113"/>
      <c r="D109" s="114" t="s">
        <v>118</v>
      </c>
      <c r="E109" s="115"/>
      <c r="F109" s="115"/>
      <c r="G109" s="115"/>
      <c r="H109" s="115"/>
      <c r="I109" s="115"/>
      <c r="J109" s="116">
        <f>J378</f>
        <v>0</v>
      </c>
      <c r="L109" s="113"/>
    </row>
    <row r="110" spans="2:12" s="10" customFormat="1" ht="19.899999999999999" customHeight="1">
      <c r="B110" s="113"/>
      <c r="D110" s="114" t="s">
        <v>119</v>
      </c>
      <c r="E110" s="115"/>
      <c r="F110" s="115"/>
      <c r="G110" s="115"/>
      <c r="H110" s="115"/>
      <c r="I110" s="115"/>
      <c r="J110" s="116">
        <f>J382</f>
        <v>0</v>
      </c>
      <c r="L110" s="113"/>
    </row>
    <row r="111" spans="2:12" s="9" customFormat="1" ht="24.95" customHeight="1">
      <c r="B111" s="109"/>
      <c r="D111" s="110" t="s">
        <v>120</v>
      </c>
      <c r="E111" s="111"/>
      <c r="F111" s="111"/>
      <c r="G111" s="111"/>
      <c r="H111" s="111"/>
      <c r="I111" s="111"/>
      <c r="J111" s="112">
        <f>J392</f>
        <v>0</v>
      </c>
      <c r="L111" s="109"/>
    </row>
    <row r="112" spans="2:12" s="10" customFormat="1" ht="19.899999999999999" customHeight="1">
      <c r="B112" s="113"/>
      <c r="D112" s="114" t="s">
        <v>121</v>
      </c>
      <c r="E112" s="115"/>
      <c r="F112" s="115"/>
      <c r="G112" s="115"/>
      <c r="H112" s="115"/>
      <c r="I112" s="115"/>
      <c r="J112" s="116">
        <f>J393</f>
        <v>0</v>
      </c>
      <c r="L112" s="113"/>
    </row>
    <row r="113" spans="1:31" s="10" customFormat="1" ht="19.899999999999999" customHeight="1">
      <c r="B113" s="113"/>
      <c r="D113" s="114" t="s">
        <v>122</v>
      </c>
      <c r="E113" s="115"/>
      <c r="F113" s="115"/>
      <c r="G113" s="115"/>
      <c r="H113" s="115"/>
      <c r="I113" s="115"/>
      <c r="J113" s="116">
        <f>J399</f>
        <v>0</v>
      </c>
      <c r="L113" s="113"/>
    </row>
    <row r="114" spans="1:31" s="10" customFormat="1" ht="19.899999999999999" customHeight="1">
      <c r="B114" s="113"/>
      <c r="D114" s="114" t="s">
        <v>123</v>
      </c>
      <c r="E114" s="115"/>
      <c r="F114" s="115"/>
      <c r="G114" s="115"/>
      <c r="H114" s="115"/>
      <c r="I114" s="115"/>
      <c r="J114" s="116">
        <f>J402</f>
        <v>0</v>
      </c>
      <c r="L114" s="113"/>
    </row>
    <row r="115" spans="1:31" s="2" customFormat="1" ht="21.7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6.95" customHeight="1">
      <c r="A116" s="32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20" spans="1:31" s="2" customFormat="1" ht="6.95" customHeight="1">
      <c r="A120" s="32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24.95" customHeight="1">
      <c r="A121" s="32"/>
      <c r="B121" s="33"/>
      <c r="C121" s="21" t="s">
        <v>124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16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4.45" customHeight="1">
      <c r="A124" s="32"/>
      <c r="B124" s="33"/>
      <c r="C124" s="32"/>
      <c r="D124" s="32"/>
      <c r="E124" s="245" t="str">
        <f>E7</f>
        <v>ZZS KHK - Budova Hradecká 1690/2A - Oprava pláště</v>
      </c>
      <c r="F124" s="246"/>
      <c r="G124" s="246"/>
      <c r="H124" s="246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97</v>
      </c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6" customHeight="1">
      <c r="A126" s="32"/>
      <c r="B126" s="33"/>
      <c r="C126" s="32"/>
      <c r="D126" s="32"/>
      <c r="E126" s="217" t="str">
        <f>E9</f>
        <v>stav - Soupis předpokládaných stavebních prací</v>
      </c>
      <c r="F126" s="244"/>
      <c r="G126" s="244"/>
      <c r="H126" s="244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2" customHeight="1">
      <c r="A128" s="32"/>
      <c r="B128" s="33"/>
      <c r="C128" s="27" t="s">
        <v>20</v>
      </c>
      <c r="D128" s="32"/>
      <c r="E128" s="32"/>
      <c r="F128" s="25" t="str">
        <f>F12</f>
        <v>Hradec Králové</v>
      </c>
      <c r="G128" s="32"/>
      <c r="H128" s="32"/>
      <c r="I128" s="27" t="s">
        <v>22</v>
      </c>
      <c r="J128" s="55" t="str">
        <f>IF(J12="","",J12)</f>
        <v>Vyplň údaj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6.95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5.6" customHeight="1">
      <c r="A130" s="32"/>
      <c r="B130" s="33"/>
      <c r="C130" s="27" t="s">
        <v>23</v>
      </c>
      <c r="D130" s="32"/>
      <c r="E130" s="32"/>
      <c r="F130" s="25" t="str">
        <f>E15</f>
        <v xml:space="preserve"> </v>
      </c>
      <c r="G130" s="32"/>
      <c r="H130" s="32"/>
      <c r="I130" s="27" t="s">
        <v>29</v>
      </c>
      <c r="J130" s="30" t="str">
        <f>E21</f>
        <v xml:space="preserve"> </v>
      </c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6" customHeight="1">
      <c r="A131" s="32"/>
      <c r="B131" s="33"/>
      <c r="C131" s="27" t="s">
        <v>27</v>
      </c>
      <c r="D131" s="32"/>
      <c r="E131" s="32"/>
      <c r="F131" s="25" t="str">
        <f>IF(E18="","",E18)</f>
        <v>Vyplň údaj</v>
      </c>
      <c r="G131" s="32"/>
      <c r="H131" s="32"/>
      <c r="I131" s="27" t="s">
        <v>31</v>
      </c>
      <c r="J131" s="30" t="str">
        <f>E24</f>
        <v xml:space="preserve"> 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0.35" customHeight="1">
      <c r="A132" s="32"/>
      <c r="B132" s="33"/>
      <c r="C132" s="32"/>
      <c r="D132" s="32"/>
      <c r="E132" s="32"/>
      <c r="F132" s="32"/>
      <c r="G132" s="32"/>
      <c r="H132" s="32"/>
      <c r="I132" s="32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11" customFormat="1" ht="29.25" customHeight="1">
      <c r="A133" s="117"/>
      <c r="B133" s="118"/>
      <c r="C133" s="119" t="s">
        <v>125</v>
      </c>
      <c r="D133" s="120" t="s">
        <v>58</v>
      </c>
      <c r="E133" s="120" t="s">
        <v>54</v>
      </c>
      <c r="F133" s="120" t="s">
        <v>55</v>
      </c>
      <c r="G133" s="120" t="s">
        <v>126</v>
      </c>
      <c r="H133" s="120" t="s">
        <v>127</v>
      </c>
      <c r="I133" s="120" t="s">
        <v>128</v>
      </c>
      <c r="J133" s="120" t="s">
        <v>103</v>
      </c>
      <c r="K133" s="121" t="s">
        <v>129</v>
      </c>
      <c r="L133" s="122"/>
      <c r="M133" s="62" t="s">
        <v>1</v>
      </c>
      <c r="N133" s="63" t="s">
        <v>37</v>
      </c>
      <c r="O133" s="63" t="s">
        <v>130</v>
      </c>
      <c r="P133" s="63" t="s">
        <v>131</v>
      </c>
      <c r="Q133" s="63" t="s">
        <v>132</v>
      </c>
      <c r="R133" s="63" t="s">
        <v>133</v>
      </c>
      <c r="S133" s="63" t="s">
        <v>134</v>
      </c>
      <c r="T133" s="64" t="s">
        <v>135</v>
      </c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</row>
    <row r="134" spans="1:65" s="2" customFormat="1" ht="22.9" customHeight="1">
      <c r="A134" s="32"/>
      <c r="B134" s="33"/>
      <c r="C134" s="69" t="s">
        <v>136</v>
      </c>
      <c r="D134" s="32"/>
      <c r="E134" s="32"/>
      <c r="F134" s="32"/>
      <c r="G134" s="32"/>
      <c r="H134" s="32"/>
      <c r="I134" s="32"/>
      <c r="J134" s="123">
        <f>BK134</f>
        <v>0</v>
      </c>
      <c r="K134" s="32"/>
      <c r="L134" s="33"/>
      <c r="M134" s="65"/>
      <c r="N134" s="56"/>
      <c r="O134" s="66"/>
      <c r="P134" s="124">
        <f>P135+P310+P392</f>
        <v>0</v>
      </c>
      <c r="Q134" s="66"/>
      <c r="R134" s="124">
        <f>R135+R310+R392</f>
        <v>27.90001522</v>
      </c>
      <c r="S134" s="66"/>
      <c r="T134" s="125">
        <f>T135+T310+T392</f>
        <v>25.64622335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72</v>
      </c>
      <c r="AU134" s="17" t="s">
        <v>105</v>
      </c>
      <c r="BK134" s="126">
        <f>BK135+BK310+BK392</f>
        <v>0</v>
      </c>
    </row>
    <row r="135" spans="1:65" s="12" customFormat="1" ht="25.9" customHeight="1">
      <c r="B135" s="127"/>
      <c r="D135" s="128" t="s">
        <v>72</v>
      </c>
      <c r="E135" s="129" t="s">
        <v>137</v>
      </c>
      <c r="F135" s="129" t="s">
        <v>138</v>
      </c>
      <c r="I135" s="130"/>
      <c r="J135" s="131">
        <f>BK135</f>
        <v>0</v>
      </c>
      <c r="L135" s="127"/>
      <c r="M135" s="132"/>
      <c r="N135" s="133"/>
      <c r="O135" s="133"/>
      <c r="P135" s="134">
        <f>P136+P143+P191+P293+P307</f>
        <v>0</v>
      </c>
      <c r="Q135" s="133"/>
      <c r="R135" s="134">
        <f>R136+R143+R191+R293+R307</f>
        <v>23.330023920000002</v>
      </c>
      <c r="S135" s="133"/>
      <c r="T135" s="135">
        <f>T136+T143+T191+T293+T307</f>
        <v>23.886455999999999</v>
      </c>
      <c r="AR135" s="128" t="s">
        <v>81</v>
      </c>
      <c r="AT135" s="136" t="s">
        <v>72</v>
      </c>
      <c r="AU135" s="136" t="s">
        <v>73</v>
      </c>
      <c r="AY135" s="128" t="s">
        <v>139</v>
      </c>
      <c r="BK135" s="137">
        <f>BK136+BK143+BK191+BK293+BK307</f>
        <v>0</v>
      </c>
    </row>
    <row r="136" spans="1:65" s="12" customFormat="1" ht="22.9" customHeight="1">
      <c r="B136" s="127"/>
      <c r="D136" s="128" t="s">
        <v>72</v>
      </c>
      <c r="E136" s="138" t="s">
        <v>140</v>
      </c>
      <c r="F136" s="138" t="s">
        <v>141</v>
      </c>
      <c r="I136" s="130"/>
      <c r="J136" s="139">
        <f>BK136</f>
        <v>0</v>
      </c>
      <c r="L136" s="127"/>
      <c r="M136" s="132"/>
      <c r="N136" s="133"/>
      <c r="O136" s="133"/>
      <c r="P136" s="134">
        <f>SUM(P137:P142)</f>
        <v>0</v>
      </c>
      <c r="Q136" s="133"/>
      <c r="R136" s="134">
        <f>SUM(R137:R142)</f>
        <v>0.41122000000000003</v>
      </c>
      <c r="S136" s="133"/>
      <c r="T136" s="135">
        <f>SUM(T137:T142)</f>
        <v>0</v>
      </c>
      <c r="AR136" s="128" t="s">
        <v>81</v>
      </c>
      <c r="AT136" s="136" t="s">
        <v>72</v>
      </c>
      <c r="AU136" s="136" t="s">
        <v>81</v>
      </c>
      <c r="AY136" s="128" t="s">
        <v>139</v>
      </c>
      <c r="BK136" s="137">
        <f>SUM(BK137:BK142)</f>
        <v>0</v>
      </c>
    </row>
    <row r="137" spans="1:65" s="2" customFormat="1" ht="22.15" customHeight="1">
      <c r="A137" s="32"/>
      <c r="B137" s="140"/>
      <c r="C137" s="141" t="s">
        <v>81</v>
      </c>
      <c r="D137" s="141" t="s">
        <v>142</v>
      </c>
      <c r="E137" s="142" t="s">
        <v>143</v>
      </c>
      <c r="F137" s="143" t="s">
        <v>144</v>
      </c>
      <c r="G137" s="144" t="s">
        <v>145</v>
      </c>
      <c r="H137" s="145">
        <v>2</v>
      </c>
      <c r="I137" s="146"/>
      <c r="J137" s="147">
        <f>ROUND(I137*H137,2)</f>
        <v>0</v>
      </c>
      <c r="K137" s="143" t="s">
        <v>146</v>
      </c>
      <c r="L137" s="33"/>
      <c r="M137" s="148" t="s">
        <v>1</v>
      </c>
      <c r="N137" s="149" t="s">
        <v>38</v>
      </c>
      <c r="O137" s="58"/>
      <c r="P137" s="150">
        <f>O137*H137</f>
        <v>0</v>
      </c>
      <c r="Q137" s="150">
        <v>8.9219999999999994E-2</v>
      </c>
      <c r="R137" s="150">
        <f>Q137*H137</f>
        <v>0.17843999999999999</v>
      </c>
      <c r="S137" s="150">
        <v>0</v>
      </c>
      <c r="T137" s="151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2" t="s">
        <v>147</v>
      </c>
      <c r="AT137" s="152" t="s">
        <v>142</v>
      </c>
      <c r="AU137" s="152" t="s">
        <v>83</v>
      </c>
      <c r="AY137" s="17" t="s">
        <v>139</v>
      </c>
      <c r="BE137" s="153">
        <f>IF(N137="základní",J137,0)</f>
        <v>0</v>
      </c>
      <c r="BF137" s="153">
        <f>IF(N137="snížená",J137,0)</f>
        <v>0</v>
      </c>
      <c r="BG137" s="153">
        <f>IF(N137="zákl. přenesená",J137,0)</f>
        <v>0</v>
      </c>
      <c r="BH137" s="153">
        <f>IF(N137="sníž. přenesená",J137,0)</f>
        <v>0</v>
      </c>
      <c r="BI137" s="153">
        <f>IF(N137="nulová",J137,0)</f>
        <v>0</v>
      </c>
      <c r="BJ137" s="17" t="s">
        <v>81</v>
      </c>
      <c r="BK137" s="153">
        <f>ROUND(I137*H137,2)</f>
        <v>0</v>
      </c>
      <c r="BL137" s="17" t="s">
        <v>147</v>
      </c>
      <c r="BM137" s="152" t="s">
        <v>148</v>
      </c>
    </row>
    <row r="138" spans="1:65" s="2" customFormat="1" ht="48.75">
      <c r="A138" s="32"/>
      <c r="B138" s="33"/>
      <c r="C138" s="32"/>
      <c r="D138" s="154" t="s">
        <v>149</v>
      </c>
      <c r="E138" s="32"/>
      <c r="F138" s="155" t="s">
        <v>150</v>
      </c>
      <c r="G138" s="32"/>
      <c r="H138" s="32"/>
      <c r="I138" s="156"/>
      <c r="J138" s="32"/>
      <c r="K138" s="32"/>
      <c r="L138" s="33"/>
      <c r="M138" s="157"/>
      <c r="N138" s="158"/>
      <c r="O138" s="58"/>
      <c r="P138" s="58"/>
      <c r="Q138" s="58"/>
      <c r="R138" s="58"/>
      <c r="S138" s="58"/>
      <c r="T138" s="59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7" t="s">
        <v>149</v>
      </c>
      <c r="AU138" s="17" t="s">
        <v>83</v>
      </c>
    </row>
    <row r="139" spans="1:65" s="2" customFormat="1" ht="14.45" customHeight="1">
      <c r="A139" s="32"/>
      <c r="B139" s="140"/>
      <c r="C139" s="159" t="s">
        <v>83</v>
      </c>
      <c r="D139" s="159" t="s">
        <v>151</v>
      </c>
      <c r="E139" s="160" t="s">
        <v>152</v>
      </c>
      <c r="F139" s="161" t="s">
        <v>153</v>
      </c>
      <c r="G139" s="162" t="s">
        <v>145</v>
      </c>
      <c r="H139" s="163">
        <v>2.06</v>
      </c>
      <c r="I139" s="164"/>
      <c r="J139" s="165">
        <f>ROUND(I139*H139,2)</f>
        <v>0</v>
      </c>
      <c r="K139" s="161" t="s">
        <v>146</v>
      </c>
      <c r="L139" s="166"/>
      <c r="M139" s="167" t="s">
        <v>1</v>
      </c>
      <c r="N139" s="168" t="s">
        <v>38</v>
      </c>
      <c r="O139" s="58"/>
      <c r="P139" s="150">
        <f>O139*H139</f>
        <v>0</v>
      </c>
      <c r="Q139" s="150">
        <v>0.113</v>
      </c>
      <c r="R139" s="150">
        <f>Q139*H139</f>
        <v>0.23278000000000001</v>
      </c>
      <c r="S139" s="150">
        <v>0</v>
      </c>
      <c r="T139" s="151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2" t="s">
        <v>154</v>
      </c>
      <c r="AT139" s="152" t="s">
        <v>151</v>
      </c>
      <c r="AU139" s="152" t="s">
        <v>83</v>
      </c>
      <c r="AY139" s="17" t="s">
        <v>139</v>
      </c>
      <c r="BE139" s="153">
        <f>IF(N139="základní",J139,0)</f>
        <v>0</v>
      </c>
      <c r="BF139" s="153">
        <f>IF(N139="snížená",J139,0)</f>
        <v>0</v>
      </c>
      <c r="BG139" s="153">
        <f>IF(N139="zákl. přenesená",J139,0)</f>
        <v>0</v>
      </c>
      <c r="BH139" s="153">
        <f>IF(N139="sníž. přenesená",J139,0)</f>
        <v>0</v>
      </c>
      <c r="BI139" s="153">
        <f>IF(N139="nulová",J139,0)</f>
        <v>0</v>
      </c>
      <c r="BJ139" s="17" t="s">
        <v>81</v>
      </c>
      <c r="BK139" s="153">
        <f>ROUND(I139*H139,2)</f>
        <v>0</v>
      </c>
      <c r="BL139" s="17" t="s">
        <v>147</v>
      </c>
      <c r="BM139" s="152" t="s">
        <v>155</v>
      </c>
    </row>
    <row r="140" spans="1:65" s="2" customFormat="1">
      <c r="A140" s="32"/>
      <c r="B140" s="33"/>
      <c r="C140" s="32"/>
      <c r="D140" s="154" t="s">
        <v>149</v>
      </c>
      <c r="E140" s="32"/>
      <c r="F140" s="155" t="s">
        <v>153</v>
      </c>
      <c r="G140" s="32"/>
      <c r="H140" s="32"/>
      <c r="I140" s="156"/>
      <c r="J140" s="32"/>
      <c r="K140" s="32"/>
      <c r="L140" s="33"/>
      <c r="M140" s="157"/>
      <c r="N140" s="158"/>
      <c r="O140" s="58"/>
      <c r="P140" s="58"/>
      <c r="Q140" s="58"/>
      <c r="R140" s="58"/>
      <c r="S140" s="58"/>
      <c r="T140" s="59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T140" s="17" t="s">
        <v>149</v>
      </c>
      <c r="AU140" s="17" t="s">
        <v>83</v>
      </c>
    </row>
    <row r="141" spans="1:65" s="2" customFormat="1" ht="19.5">
      <c r="A141" s="32"/>
      <c r="B141" s="33"/>
      <c r="C141" s="32"/>
      <c r="D141" s="154" t="s">
        <v>156</v>
      </c>
      <c r="E141" s="32"/>
      <c r="F141" s="169" t="s">
        <v>157</v>
      </c>
      <c r="G141" s="32"/>
      <c r="H141" s="32"/>
      <c r="I141" s="156"/>
      <c r="J141" s="32"/>
      <c r="K141" s="32"/>
      <c r="L141" s="33"/>
      <c r="M141" s="157"/>
      <c r="N141" s="158"/>
      <c r="O141" s="58"/>
      <c r="P141" s="58"/>
      <c r="Q141" s="58"/>
      <c r="R141" s="58"/>
      <c r="S141" s="58"/>
      <c r="T141" s="59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17" t="s">
        <v>156</v>
      </c>
      <c r="AU141" s="17" t="s">
        <v>83</v>
      </c>
    </row>
    <row r="142" spans="1:65" s="13" customFormat="1">
      <c r="B142" s="170"/>
      <c r="D142" s="154" t="s">
        <v>158</v>
      </c>
      <c r="E142" s="171" t="s">
        <v>1</v>
      </c>
      <c r="F142" s="172" t="s">
        <v>159</v>
      </c>
      <c r="H142" s="173">
        <v>2.06</v>
      </c>
      <c r="I142" s="174"/>
      <c r="L142" s="170"/>
      <c r="M142" s="175"/>
      <c r="N142" s="176"/>
      <c r="O142" s="176"/>
      <c r="P142" s="176"/>
      <c r="Q142" s="176"/>
      <c r="R142" s="176"/>
      <c r="S142" s="176"/>
      <c r="T142" s="177"/>
      <c r="AT142" s="171" t="s">
        <v>158</v>
      </c>
      <c r="AU142" s="171" t="s">
        <v>83</v>
      </c>
      <c r="AV142" s="13" t="s">
        <v>83</v>
      </c>
      <c r="AW142" s="13" t="s">
        <v>30</v>
      </c>
      <c r="AX142" s="13" t="s">
        <v>81</v>
      </c>
      <c r="AY142" s="171" t="s">
        <v>139</v>
      </c>
    </row>
    <row r="143" spans="1:65" s="12" customFormat="1" ht="22.9" customHeight="1">
      <c r="B143" s="127"/>
      <c r="D143" s="128" t="s">
        <v>72</v>
      </c>
      <c r="E143" s="138" t="s">
        <v>160</v>
      </c>
      <c r="F143" s="138" t="s">
        <v>161</v>
      </c>
      <c r="I143" s="130"/>
      <c r="J143" s="139">
        <f>BK143</f>
        <v>0</v>
      </c>
      <c r="L143" s="127"/>
      <c r="M143" s="132"/>
      <c r="N143" s="133"/>
      <c r="O143" s="133"/>
      <c r="P143" s="134">
        <f>SUM(P144:P190)</f>
        <v>0</v>
      </c>
      <c r="Q143" s="133"/>
      <c r="R143" s="134">
        <f>SUM(R144:R190)</f>
        <v>22.736203500000002</v>
      </c>
      <c r="S143" s="133"/>
      <c r="T143" s="135">
        <f>SUM(T144:T190)</f>
        <v>0</v>
      </c>
      <c r="AR143" s="128" t="s">
        <v>81</v>
      </c>
      <c r="AT143" s="136" t="s">
        <v>72</v>
      </c>
      <c r="AU143" s="136" t="s">
        <v>81</v>
      </c>
      <c r="AY143" s="128" t="s">
        <v>139</v>
      </c>
      <c r="BK143" s="137">
        <f>SUM(BK144:BK190)</f>
        <v>0</v>
      </c>
    </row>
    <row r="144" spans="1:65" s="2" customFormat="1" ht="22.15" customHeight="1">
      <c r="A144" s="32"/>
      <c r="B144" s="140"/>
      <c r="C144" s="141" t="s">
        <v>162</v>
      </c>
      <c r="D144" s="141" t="s">
        <v>142</v>
      </c>
      <c r="E144" s="142" t="s">
        <v>163</v>
      </c>
      <c r="F144" s="143" t="s">
        <v>164</v>
      </c>
      <c r="G144" s="144" t="s">
        <v>165</v>
      </c>
      <c r="H144" s="145">
        <v>130</v>
      </c>
      <c r="I144" s="146"/>
      <c r="J144" s="147">
        <f>ROUND(I144*H144,2)</f>
        <v>0</v>
      </c>
      <c r="K144" s="143" t="s">
        <v>146</v>
      </c>
      <c r="L144" s="33"/>
      <c r="M144" s="148" t="s">
        <v>1</v>
      </c>
      <c r="N144" s="149" t="s">
        <v>38</v>
      </c>
      <c r="O144" s="58"/>
      <c r="P144" s="150">
        <f>O144*H144</f>
        <v>0</v>
      </c>
      <c r="Q144" s="150">
        <v>3.0000000000000001E-5</v>
      </c>
      <c r="R144" s="150">
        <f>Q144*H144</f>
        <v>3.9000000000000003E-3</v>
      </c>
      <c r="S144" s="150">
        <v>0</v>
      </c>
      <c r="T144" s="15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2" t="s">
        <v>147</v>
      </c>
      <c r="AT144" s="152" t="s">
        <v>142</v>
      </c>
      <c r="AU144" s="152" t="s">
        <v>83</v>
      </c>
      <c r="AY144" s="17" t="s">
        <v>139</v>
      </c>
      <c r="BE144" s="153">
        <f>IF(N144="základní",J144,0)</f>
        <v>0</v>
      </c>
      <c r="BF144" s="153">
        <f>IF(N144="snížená",J144,0)</f>
        <v>0</v>
      </c>
      <c r="BG144" s="153">
        <f>IF(N144="zákl. přenesená",J144,0)</f>
        <v>0</v>
      </c>
      <c r="BH144" s="153">
        <f>IF(N144="sníž. přenesená",J144,0)</f>
        <v>0</v>
      </c>
      <c r="BI144" s="153">
        <f>IF(N144="nulová",J144,0)</f>
        <v>0</v>
      </c>
      <c r="BJ144" s="17" t="s">
        <v>81</v>
      </c>
      <c r="BK144" s="153">
        <f>ROUND(I144*H144,2)</f>
        <v>0</v>
      </c>
      <c r="BL144" s="17" t="s">
        <v>147</v>
      </c>
      <c r="BM144" s="152" t="s">
        <v>166</v>
      </c>
    </row>
    <row r="145" spans="1:65" s="2" customFormat="1" ht="19.5">
      <c r="A145" s="32"/>
      <c r="B145" s="33"/>
      <c r="C145" s="32"/>
      <c r="D145" s="154" t="s">
        <v>149</v>
      </c>
      <c r="E145" s="32"/>
      <c r="F145" s="155" t="s">
        <v>167</v>
      </c>
      <c r="G145" s="32"/>
      <c r="H145" s="32"/>
      <c r="I145" s="156"/>
      <c r="J145" s="32"/>
      <c r="K145" s="32"/>
      <c r="L145" s="33"/>
      <c r="M145" s="157"/>
      <c r="N145" s="158"/>
      <c r="O145" s="58"/>
      <c r="P145" s="58"/>
      <c r="Q145" s="58"/>
      <c r="R145" s="58"/>
      <c r="S145" s="58"/>
      <c r="T145" s="59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17" t="s">
        <v>149</v>
      </c>
      <c r="AU145" s="17" t="s">
        <v>83</v>
      </c>
    </row>
    <row r="146" spans="1:65" s="13" customFormat="1">
      <c r="B146" s="170"/>
      <c r="D146" s="154" t="s">
        <v>158</v>
      </c>
      <c r="E146" s="171" t="s">
        <v>1</v>
      </c>
      <c r="F146" s="172" t="s">
        <v>168</v>
      </c>
      <c r="H146" s="173">
        <v>130</v>
      </c>
      <c r="I146" s="174"/>
      <c r="L146" s="170"/>
      <c r="M146" s="175"/>
      <c r="N146" s="176"/>
      <c r="O146" s="176"/>
      <c r="P146" s="176"/>
      <c r="Q146" s="176"/>
      <c r="R146" s="176"/>
      <c r="S146" s="176"/>
      <c r="T146" s="177"/>
      <c r="AT146" s="171" t="s">
        <v>158</v>
      </c>
      <c r="AU146" s="171" t="s">
        <v>83</v>
      </c>
      <c r="AV146" s="13" t="s">
        <v>83</v>
      </c>
      <c r="AW146" s="13" t="s">
        <v>30</v>
      </c>
      <c r="AX146" s="13" t="s">
        <v>81</v>
      </c>
      <c r="AY146" s="171" t="s">
        <v>139</v>
      </c>
    </row>
    <row r="147" spans="1:65" s="2" customFormat="1" ht="22.15" customHeight="1">
      <c r="A147" s="32"/>
      <c r="B147" s="140"/>
      <c r="C147" s="159" t="s">
        <v>147</v>
      </c>
      <c r="D147" s="159" t="s">
        <v>151</v>
      </c>
      <c r="E147" s="160" t="s">
        <v>169</v>
      </c>
      <c r="F147" s="161" t="s">
        <v>170</v>
      </c>
      <c r="G147" s="162" t="s">
        <v>165</v>
      </c>
      <c r="H147" s="163">
        <v>60</v>
      </c>
      <c r="I147" s="164"/>
      <c r="J147" s="165">
        <f>ROUND(I147*H147,2)</f>
        <v>0</v>
      </c>
      <c r="K147" s="161" t="s">
        <v>1</v>
      </c>
      <c r="L147" s="166"/>
      <c r="M147" s="167" t="s">
        <v>1</v>
      </c>
      <c r="N147" s="168" t="s">
        <v>38</v>
      </c>
      <c r="O147" s="58"/>
      <c r="P147" s="150">
        <f>O147*H147</f>
        <v>0</v>
      </c>
      <c r="Q147" s="150">
        <v>7.2000000000000005E-4</v>
      </c>
      <c r="R147" s="150">
        <f>Q147*H147</f>
        <v>4.3200000000000002E-2</v>
      </c>
      <c r="S147" s="150">
        <v>0</v>
      </c>
      <c r="T147" s="151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2" t="s">
        <v>154</v>
      </c>
      <c r="AT147" s="152" t="s">
        <v>151</v>
      </c>
      <c r="AU147" s="152" t="s">
        <v>83</v>
      </c>
      <c r="AY147" s="17" t="s">
        <v>139</v>
      </c>
      <c r="BE147" s="153">
        <f>IF(N147="základní",J147,0)</f>
        <v>0</v>
      </c>
      <c r="BF147" s="153">
        <f>IF(N147="snížená",J147,0)</f>
        <v>0</v>
      </c>
      <c r="BG147" s="153">
        <f>IF(N147="zákl. přenesená",J147,0)</f>
        <v>0</v>
      </c>
      <c r="BH147" s="153">
        <f>IF(N147="sníž. přenesená",J147,0)</f>
        <v>0</v>
      </c>
      <c r="BI147" s="153">
        <f>IF(N147="nulová",J147,0)</f>
        <v>0</v>
      </c>
      <c r="BJ147" s="17" t="s">
        <v>81</v>
      </c>
      <c r="BK147" s="153">
        <f>ROUND(I147*H147,2)</f>
        <v>0</v>
      </c>
      <c r="BL147" s="17" t="s">
        <v>147</v>
      </c>
      <c r="BM147" s="152" t="s">
        <v>171</v>
      </c>
    </row>
    <row r="148" spans="1:65" s="2" customFormat="1">
      <c r="A148" s="32"/>
      <c r="B148" s="33"/>
      <c r="C148" s="32"/>
      <c r="D148" s="154" t="s">
        <v>149</v>
      </c>
      <c r="E148" s="32"/>
      <c r="F148" s="155" t="s">
        <v>172</v>
      </c>
      <c r="G148" s="32"/>
      <c r="H148" s="32"/>
      <c r="I148" s="156"/>
      <c r="J148" s="32"/>
      <c r="K148" s="32"/>
      <c r="L148" s="33"/>
      <c r="M148" s="157"/>
      <c r="N148" s="158"/>
      <c r="O148" s="58"/>
      <c r="P148" s="58"/>
      <c r="Q148" s="58"/>
      <c r="R148" s="58"/>
      <c r="S148" s="58"/>
      <c r="T148" s="59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7" t="s">
        <v>149</v>
      </c>
      <c r="AU148" s="17" t="s">
        <v>83</v>
      </c>
    </row>
    <row r="149" spans="1:65" s="13" customFormat="1">
      <c r="B149" s="170"/>
      <c r="D149" s="154" t="s">
        <v>158</v>
      </c>
      <c r="E149" s="171" t="s">
        <v>1</v>
      </c>
      <c r="F149" s="172" t="s">
        <v>173</v>
      </c>
      <c r="H149" s="173">
        <v>60</v>
      </c>
      <c r="I149" s="174"/>
      <c r="L149" s="170"/>
      <c r="M149" s="175"/>
      <c r="N149" s="176"/>
      <c r="O149" s="176"/>
      <c r="P149" s="176"/>
      <c r="Q149" s="176"/>
      <c r="R149" s="176"/>
      <c r="S149" s="176"/>
      <c r="T149" s="177"/>
      <c r="AT149" s="171" t="s">
        <v>158</v>
      </c>
      <c r="AU149" s="171" t="s">
        <v>83</v>
      </c>
      <c r="AV149" s="13" t="s">
        <v>83</v>
      </c>
      <c r="AW149" s="13" t="s">
        <v>30</v>
      </c>
      <c r="AX149" s="13" t="s">
        <v>81</v>
      </c>
      <c r="AY149" s="171" t="s">
        <v>139</v>
      </c>
    </row>
    <row r="150" spans="1:65" s="2" customFormat="1" ht="22.15" customHeight="1">
      <c r="A150" s="32"/>
      <c r="B150" s="140"/>
      <c r="C150" s="159" t="s">
        <v>140</v>
      </c>
      <c r="D150" s="159" t="s">
        <v>151</v>
      </c>
      <c r="E150" s="160" t="s">
        <v>174</v>
      </c>
      <c r="F150" s="161" t="s">
        <v>175</v>
      </c>
      <c r="G150" s="162" t="s">
        <v>165</v>
      </c>
      <c r="H150" s="163">
        <v>70</v>
      </c>
      <c r="I150" s="164"/>
      <c r="J150" s="165">
        <f>ROUND(I150*H150,2)</f>
        <v>0</v>
      </c>
      <c r="K150" s="161" t="s">
        <v>1</v>
      </c>
      <c r="L150" s="166"/>
      <c r="M150" s="167" t="s">
        <v>1</v>
      </c>
      <c r="N150" s="168" t="s">
        <v>38</v>
      </c>
      <c r="O150" s="58"/>
      <c r="P150" s="150">
        <f>O150*H150</f>
        <v>0</v>
      </c>
      <c r="Q150" s="150">
        <v>3.2000000000000003E-4</v>
      </c>
      <c r="R150" s="150">
        <f>Q150*H150</f>
        <v>2.2400000000000003E-2</v>
      </c>
      <c r="S150" s="150">
        <v>0</v>
      </c>
      <c r="T150" s="151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2" t="s">
        <v>154</v>
      </c>
      <c r="AT150" s="152" t="s">
        <v>151</v>
      </c>
      <c r="AU150" s="152" t="s">
        <v>83</v>
      </c>
      <c r="AY150" s="17" t="s">
        <v>139</v>
      </c>
      <c r="BE150" s="153">
        <f>IF(N150="základní",J150,0)</f>
        <v>0</v>
      </c>
      <c r="BF150" s="153">
        <f>IF(N150="snížená",J150,0)</f>
        <v>0</v>
      </c>
      <c r="BG150" s="153">
        <f>IF(N150="zákl. přenesená",J150,0)</f>
        <v>0</v>
      </c>
      <c r="BH150" s="153">
        <f>IF(N150="sníž. přenesená",J150,0)</f>
        <v>0</v>
      </c>
      <c r="BI150" s="153">
        <f>IF(N150="nulová",J150,0)</f>
        <v>0</v>
      </c>
      <c r="BJ150" s="17" t="s">
        <v>81</v>
      </c>
      <c r="BK150" s="153">
        <f>ROUND(I150*H150,2)</f>
        <v>0</v>
      </c>
      <c r="BL150" s="17" t="s">
        <v>147</v>
      </c>
      <c r="BM150" s="152" t="s">
        <v>176</v>
      </c>
    </row>
    <row r="151" spans="1:65" s="2" customFormat="1">
      <c r="A151" s="32"/>
      <c r="B151" s="33"/>
      <c r="C151" s="32"/>
      <c r="D151" s="154" t="s">
        <v>149</v>
      </c>
      <c r="E151" s="32"/>
      <c r="F151" s="155" t="s">
        <v>177</v>
      </c>
      <c r="G151" s="32"/>
      <c r="H151" s="32"/>
      <c r="I151" s="156"/>
      <c r="J151" s="32"/>
      <c r="K151" s="32"/>
      <c r="L151" s="33"/>
      <c r="M151" s="157"/>
      <c r="N151" s="158"/>
      <c r="O151" s="58"/>
      <c r="P151" s="58"/>
      <c r="Q151" s="58"/>
      <c r="R151" s="58"/>
      <c r="S151" s="58"/>
      <c r="T151" s="59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7" t="s">
        <v>149</v>
      </c>
      <c r="AU151" s="17" t="s">
        <v>83</v>
      </c>
    </row>
    <row r="152" spans="1:65" s="2" customFormat="1" ht="22.15" customHeight="1">
      <c r="A152" s="32"/>
      <c r="B152" s="140"/>
      <c r="C152" s="141" t="s">
        <v>160</v>
      </c>
      <c r="D152" s="141" t="s">
        <v>142</v>
      </c>
      <c r="E152" s="142" t="s">
        <v>178</v>
      </c>
      <c r="F152" s="143" t="s">
        <v>179</v>
      </c>
      <c r="G152" s="144" t="s">
        <v>145</v>
      </c>
      <c r="H152" s="145">
        <v>504</v>
      </c>
      <c r="I152" s="146"/>
      <c r="J152" s="147">
        <f>ROUND(I152*H152,2)</f>
        <v>0</v>
      </c>
      <c r="K152" s="143" t="s">
        <v>1</v>
      </c>
      <c r="L152" s="33"/>
      <c r="M152" s="148" t="s">
        <v>1</v>
      </c>
      <c r="N152" s="149" t="s">
        <v>38</v>
      </c>
      <c r="O152" s="58"/>
      <c r="P152" s="150">
        <f>O152*H152</f>
        <v>0</v>
      </c>
      <c r="Q152" s="150">
        <v>1.294E-2</v>
      </c>
      <c r="R152" s="150">
        <f>Q152*H152</f>
        <v>6.5217600000000004</v>
      </c>
      <c r="S152" s="150">
        <v>0</v>
      </c>
      <c r="T152" s="15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2" t="s">
        <v>147</v>
      </c>
      <c r="AT152" s="152" t="s">
        <v>142</v>
      </c>
      <c r="AU152" s="152" t="s">
        <v>83</v>
      </c>
      <c r="AY152" s="17" t="s">
        <v>139</v>
      </c>
      <c r="BE152" s="153">
        <f>IF(N152="základní",J152,0)</f>
        <v>0</v>
      </c>
      <c r="BF152" s="153">
        <f>IF(N152="snížená",J152,0)</f>
        <v>0</v>
      </c>
      <c r="BG152" s="153">
        <f>IF(N152="zákl. přenesená",J152,0)</f>
        <v>0</v>
      </c>
      <c r="BH152" s="153">
        <f>IF(N152="sníž. přenesená",J152,0)</f>
        <v>0</v>
      </c>
      <c r="BI152" s="153">
        <f>IF(N152="nulová",J152,0)</f>
        <v>0</v>
      </c>
      <c r="BJ152" s="17" t="s">
        <v>81</v>
      </c>
      <c r="BK152" s="153">
        <f>ROUND(I152*H152,2)</f>
        <v>0</v>
      </c>
      <c r="BL152" s="17" t="s">
        <v>147</v>
      </c>
      <c r="BM152" s="152" t="s">
        <v>180</v>
      </c>
    </row>
    <row r="153" spans="1:65" s="2" customFormat="1" ht="19.5">
      <c r="A153" s="32"/>
      <c r="B153" s="33"/>
      <c r="C153" s="32"/>
      <c r="D153" s="154" t="s">
        <v>149</v>
      </c>
      <c r="E153" s="32"/>
      <c r="F153" s="155" t="s">
        <v>181</v>
      </c>
      <c r="G153" s="32"/>
      <c r="H153" s="32"/>
      <c r="I153" s="156"/>
      <c r="J153" s="32"/>
      <c r="K153" s="32"/>
      <c r="L153" s="33"/>
      <c r="M153" s="157"/>
      <c r="N153" s="158"/>
      <c r="O153" s="58"/>
      <c r="P153" s="58"/>
      <c r="Q153" s="58"/>
      <c r="R153" s="58"/>
      <c r="S153" s="58"/>
      <c r="T153" s="59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T153" s="17" t="s">
        <v>149</v>
      </c>
      <c r="AU153" s="17" t="s">
        <v>83</v>
      </c>
    </row>
    <row r="154" spans="1:65" s="2" customFormat="1" ht="29.25">
      <c r="A154" s="32"/>
      <c r="B154" s="33"/>
      <c r="C154" s="32"/>
      <c r="D154" s="154" t="s">
        <v>156</v>
      </c>
      <c r="E154" s="32"/>
      <c r="F154" s="169" t="s">
        <v>182</v>
      </c>
      <c r="G154" s="32"/>
      <c r="H154" s="32"/>
      <c r="I154" s="156"/>
      <c r="J154" s="32"/>
      <c r="K154" s="32"/>
      <c r="L154" s="33"/>
      <c r="M154" s="157"/>
      <c r="N154" s="158"/>
      <c r="O154" s="58"/>
      <c r="P154" s="58"/>
      <c r="Q154" s="58"/>
      <c r="R154" s="58"/>
      <c r="S154" s="58"/>
      <c r="T154" s="59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T154" s="17" t="s">
        <v>156</v>
      </c>
      <c r="AU154" s="17" t="s">
        <v>83</v>
      </c>
    </row>
    <row r="155" spans="1:65" s="13" customFormat="1">
      <c r="B155" s="170"/>
      <c r="D155" s="154" t="s">
        <v>158</v>
      </c>
      <c r="E155" s="171" t="s">
        <v>1</v>
      </c>
      <c r="F155" s="172" t="s">
        <v>183</v>
      </c>
      <c r="H155" s="173">
        <v>261</v>
      </c>
      <c r="I155" s="174"/>
      <c r="L155" s="170"/>
      <c r="M155" s="175"/>
      <c r="N155" s="176"/>
      <c r="O155" s="176"/>
      <c r="P155" s="176"/>
      <c r="Q155" s="176"/>
      <c r="R155" s="176"/>
      <c r="S155" s="176"/>
      <c r="T155" s="177"/>
      <c r="AT155" s="171" t="s">
        <v>158</v>
      </c>
      <c r="AU155" s="171" t="s">
        <v>83</v>
      </c>
      <c r="AV155" s="13" t="s">
        <v>83</v>
      </c>
      <c r="AW155" s="13" t="s">
        <v>30</v>
      </c>
      <c r="AX155" s="13" t="s">
        <v>73</v>
      </c>
      <c r="AY155" s="171" t="s">
        <v>139</v>
      </c>
    </row>
    <row r="156" spans="1:65" s="13" customFormat="1">
      <c r="B156" s="170"/>
      <c r="D156" s="154" t="s">
        <v>158</v>
      </c>
      <c r="E156" s="171" t="s">
        <v>1</v>
      </c>
      <c r="F156" s="172" t="s">
        <v>184</v>
      </c>
      <c r="H156" s="173">
        <v>110.5</v>
      </c>
      <c r="I156" s="174"/>
      <c r="L156" s="170"/>
      <c r="M156" s="175"/>
      <c r="N156" s="176"/>
      <c r="O156" s="176"/>
      <c r="P156" s="176"/>
      <c r="Q156" s="176"/>
      <c r="R156" s="176"/>
      <c r="S156" s="176"/>
      <c r="T156" s="177"/>
      <c r="AT156" s="171" t="s">
        <v>158</v>
      </c>
      <c r="AU156" s="171" t="s">
        <v>83</v>
      </c>
      <c r="AV156" s="13" t="s">
        <v>83</v>
      </c>
      <c r="AW156" s="13" t="s">
        <v>30</v>
      </c>
      <c r="AX156" s="13" t="s">
        <v>73</v>
      </c>
      <c r="AY156" s="171" t="s">
        <v>139</v>
      </c>
    </row>
    <row r="157" spans="1:65" s="13" customFormat="1">
      <c r="B157" s="170"/>
      <c r="D157" s="154" t="s">
        <v>158</v>
      </c>
      <c r="E157" s="171" t="s">
        <v>1</v>
      </c>
      <c r="F157" s="172" t="s">
        <v>185</v>
      </c>
      <c r="H157" s="173">
        <v>12</v>
      </c>
      <c r="I157" s="174"/>
      <c r="L157" s="170"/>
      <c r="M157" s="175"/>
      <c r="N157" s="176"/>
      <c r="O157" s="176"/>
      <c r="P157" s="176"/>
      <c r="Q157" s="176"/>
      <c r="R157" s="176"/>
      <c r="S157" s="176"/>
      <c r="T157" s="177"/>
      <c r="AT157" s="171" t="s">
        <v>158</v>
      </c>
      <c r="AU157" s="171" t="s">
        <v>83</v>
      </c>
      <c r="AV157" s="13" t="s">
        <v>83</v>
      </c>
      <c r="AW157" s="13" t="s">
        <v>30</v>
      </c>
      <c r="AX157" s="13" t="s">
        <v>73</v>
      </c>
      <c r="AY157" s="171" t="s">
        <v>139</v>
      </c>
    </row>
    <row r="158" spans="1:65" s="13" customFormat="1">
      <c r="B158" s="170"/>
      <c r="D158" s="154" t="s">
        <v>158</v>
      </c>
      <c r="E158" s="171" t="s">
        <v>1</v>
      </c>
      <c r="F158" s="172" t="s">
        <v>186</v>
      </c>
      <c r="H158" s="173">
        <v>120.5</v>
      </c>
      <c r="I158" s="174"/>
      <c r="L158" s="170"/>
      <c r="M158" s="175"/>
      <c r="N158" s="176"/>
      <c r="O158" s="176"/>
      <c r="P158" s="176"/>
      <c r="Q158" s="176"/>
      <c r="R158" s="176"/>
      <c r="S158" s="176"/>
      <c r="T158" s="177"/>
      <c r="AT158" s="171" t="s">
        <v>158</v>
      </c>
      <c r="AU158" s="171" t="s">
        <v>83</v>
      </c>
      <c r="AV158" s="13" t="s">
        <v>83</v>
      </c>
      <c r="AW158" s="13" t="s">
        <v>30</v>
      </c>
      <c r="AX158" s="13" t="s">
        <v>73</v>
      </c>
      <c r="AY158" s="171" t="s">
        <v>139</v>
      </c>
    </row>
    <row r="159" spans="1:65" s="14" customFormat="1">
      <c r="B159" s="178"/>
      <c r="D159" s="154" t="s">
        <v>158</v>
      </c>
      <c r="E159" s="179" t="s">
        <v>89</v>
      </c>
      <c r="F159" s="180" t="s">
        <v>187</v>
      </c>
      <c r="H159" s="181">
        <v>504</v>
      </c>
      <c r="I159" s="182"/>
      <c r="L159" s="178"/>
      <c r="M159" s="183"/>
      <c r="N159" s="184"/>
      <c r="O159" s="184"/>
      <c r="P159" s="184"/>
      <c r="Q159" s="184"/>
      <c r="R159" s="184"/>
      <c r="S159" s="184"/>
      <c r="T159" s="185"/>
      <c r="AT159" s="179" t="s">
        <v>158</v>
      </c>
      <c r="AU159" s="179" t="s">
        <v>83</v>
      </c>
      <c r="AV159" s="14" t="s">
        <v>147</v>
      </c>
      <c r="AW159" s="14" t="s">
        <v>30</v>
      </c>
      <c r="AX159" s="14" t="s">
        <v>81</v>
      </c>
      <c r="AY159" s="179" t="s">
        <v>139</v>
      </c>
    </row>
    <row r="160" spans="1:65" s="2" customFormat="1" ht="22.15" customHeight="1">
      <c r="A160" s="32"/>
      <c r="B160" s="140"/>
      <c r="C160" s="141" t="s">
        <v>188</v>
      </c>
      <c r="D160" s="141" t="s">
        <v>142</v>
      </c>
      <c r="E160" s="142" t="s">
        <v>189</v>
      </c>
      <c r="F160" s="143" t="s">
        <v>190</v>
      </c>
      <c r="G160" s="144" t="s">
        <v>145</v>
      </c>
      <c r="H160" s="145">
        <v>575.5</v>
      </c>
      <c r="I160" s="146"/>
      <c r="J160" s="147">
        <f>ROUND(I160*H160,2)</f>
        <v>0</v>
      </c>
      <c r="K160" s="143" t="s">
        <v>1</v>
      </c>
      <c r="L160" s="33"/>
      <c r="M160" s="148" t="s">
        <v>1</v>
      </c>
      <c r="N160" s="149" t="s">
        <v>38</v>
      </c>
      <c r="O160" s="58"/>
      <c r="P160" s="150">
        <f>O160*H160</f>
        <v>0</v>
      </c>
      <c r="Q160" s="150">
        <v>3.2699999999999999E-3</v>
      </c>
      <c r="R160" s="150">
        <f>Q160*H160</f>
        <v>1.881885</v>
      </c>
      <c r="S160" s="150">
        <v>0</v>
      </c>
      <c r="T160" s="151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2" t="s">
        <v>147</v>
      </c>
      <c r="AT160" s="152" t="s">
        <v>142</v>
      </c>
      <c r="AU160" s="152" t="s">
        <v>83</v>
      </c>
      <c r="AY160" s="17" t="s">
        <v>139</v>
      </c>
      <c r="BE160" s="153">
        <f>IF(N160="základní",J160,0)</f>
        <v>0</v>
      </c>
      <c r="BF160" s="153">
        <f>IF(N160="snížená",J160,0)</f>
        <v>0</v>
      </c>
      <c r="BG160" s="153">
        <f>IF(N160="zákl. přenesená",J160,0)</f>
        <v>0</v>
      </c>
      <c r="BH160" s="153">
        <f>IF(N160="sníž. přenesená",J160,0)</f>
        <v>0</v>
      </c>
      <c r="BI160" s="153">
        <f>IF(N160="nulová",J160,0)</f>
        <v>0</v>
      </c>
      <c r="BJ160" s="17" t="s">
        <v>81</v>
      </c>
      <c r="BK160" s="153">
        <f>ROUND(I160*H160,2)</f>
        <v>0</v>
      </c>
      <c r="BL160" s="17" t="s">
        <v>147</v>
      </c>
      <c r="BM160" s="152" t="s">
        <v>191</v>
      </c>
    </row>
    <row r="161" spans="1:65" s="2" customFormat="1">
      <c r="A161" s="32"/>
      <c r="B161" s="33"/>
      <c r="C161" s="32"/>
      <c r="D161" s="154" t="s">
        <v>149</v>
      </c>
      <c r="E161" s="32"/>
      <c r="F161" s="155" t="s">
        <v>192</v>
      </c>
      <c r="G161" s="32"/>
      <c r="H161" s="32"/>
      <c r="I161" s="156"/>
      <c r="J161" s="32"/>
      <c r="K161" s="32"/>
      <c r="L161" s="33"/>
      <c r="M161" s="157"/>
      <c r="N161" s="158"/>
      <c r="O161" s="58"/>
      <c r="P161" s="58"/>
      <c r="Q161" s="58"/>
      <c r="R161" s="58"/>
      <c r="S161" s="58"/>
      <c r="T161" s="59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T161" s="17" t="s">
        <v>149</v>
      </c>
      <c r="AU161" s="17" t="s">
        <v>83</v>
      </c>
    </row>
    <row r="162" spans="1:65" s="2" customFormat="1" ht="29.25">
      <c r="A162" s="32"/>
      <c r="B162" s="33"/>
      <c r="C162" s="32"/>
      <c r="D162" s="154" t="s">
        <v>156</v>
      </c>
      <c r="E162" s="32"/>
      <c r="F162" s="169" t="s">
        <v>193</v>
      </c>
      <c r="G162" s="32"/>
      <c r="H162" s="32"/>
      <c r="I162" s="156"/>
      <c r="J162" s="32"/>
      <c r="K162" s="32"/>
      <c r="L162" s="33"/>
      <c r="M162" s="157"/>
      <c r="N162" s="158"/>
      <c r="O162" s="58"/>
      <c r="P162" s="58"/>
      <c r="Q162" s="58"/>
      <c r="R162" s="58"/>
      <c r="S162" s="58"/>
      <c r="T162" s="59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T162" s="17" t="s">
        <v>156</v>
      </c>
      <c r="AU162" s="17" t="s">
        <v>83</v>
      </c>
    </row>
    <row r="163" spans="1:65" s="13" customFormat="1">
      <c r="B163" s="170"/>
      <c r="D163" s="154" t="s">
        <v>158</v>
      </c>
      <c r="E163" s="171" t="s">
        <v>1</v>
      </c>
      <c r="F163" s="172" t="s">
        <v>194</v>
      </c>
      <c r="H163" s="173">
        <v>161</v>
      </c>
      <c r="I163" s="174"/>
      <c r="L163" s="170"/>
      <c r="M163" s="175"/>
      <c r="N163" s="176"/>
      <c r="O163" s="176"/>
      <c r="P163" s="176"/>
      <c r="Q163" s="176"/>
      <c r="R163" s="176"/>
      <c r="S163" s="176"/>
      <c r="T163" s="177"/>
      <c r="AT163" s="171" t="s">
        <v>158</v>
      </c>
      <c r="AU163" s="171" t="s">
        <v>83</v>
      </c>
      <c r="AV163" s="13" t="s">
        <v>83</v>
      </c>
      <c r="AW163" s="13" t="s">
        <v>30</v>
      </c>
      <c r="AX163" s="13" t="s">
        <v>73</v>
      </c>
      <c r="AY163" s="171" t="s">
        <v>139</v>
      </c>
    </row>
    <row r="164" spans="1:65" s="13" customFormat="1">
      <c r="B164" s="170"/>
      <c r="D164" s="154" t="s">
        <v>158</v>
      </c>
      <c r="E164" s="171" t="s">
        <v>1</v>
      </c>
      <c r="F164" s="172" t="s">
        <v>195</v>
      </c>
      <c r="H164" s="173">
        <v>36.799999999999997</v>
      </c>
      <c r="I164" s="174"/>
      <c r="L164" s="170"/>
      <c r="M164" s="175"/>
      <c r="N164" s="176"/>
      <c r="O164" s="176"/>
      <c r="P164" s="176"/>
      <c r="Q164" s="176"/>
      <c r="R164" s="176"/>
      <c r="S164" s="176"/>
      <c r="T164" s="177"/>
      <c r="AT164" s="171" t="s">
        <v>158</v>
      </c>
      <c r="AU164" s="171" t="s">
        <v>83</v>
      </c>
      <c r="AV164" s="13" t="s">
        <v>83</v>
      </c>
      <c r="AW164" s="13" t="s">
        <v>30</v>
      </c>
      <c r="AX164" s="13" t="s">
        <v>73</v>
      </c>
      <c r="AY164" s="171" t="s">
        <v>139</v>
      </c>
    </row>
    <row r="165" spans="1:65" s="13" customFormat="1">
      <c r="B165" s="170"/>
      <c r="D165" s="154" t="s">
        <v>158</v>
      </c>
      <c r="E165" s="171" t="s">
        <v>1</v>
      </c>
      <c r="F165" s="172" t="s">
        <v>196</v>
      </c>
      <c r="H165" s="173">
        <v>19.5</v>
      </c>
      <c r="I165" s="174"/>
      <c r="L165" s="170"/>
      <c r="M165" s="175"/>
      <c r="N165" s="176"/>
      <c r="O165" s="176"/>
      <c r="P165" s="176"/>
      <c r="Q165" s="176"/>
      <c r="R165" s="176"/>
      <c r="S165" s="176"/>
      <c r="T165" s="177"/>
      <c r="AT165" s="171" t="s">
        <v>158</v>
      </c>
      <c r="AU165" s="171" t="s">
        <v>83</v>
      </c>
      <c r="AV165" s="13" t="s">
        <v>83</v>
      </c>
      <c r="AW165" s="13" t="s">
        <v>30</v>
      </c>
      <c r="AX165" s="13" t="s">
        <v>73</v>
      </c>
      <c r="AY165" s="171" t="s">
        <v>139</v>
      </c>
    </row>
    <row r="166" spans="1:65" s="13" customFormat="1">
      <c r="B166" s="170"/>
      <c r="D166" s="154" t="s">
        <v>158</v>
      </c>
      <c r="E166" s="171" t="s">
        <v>1</v>
      </c>
      <c r="F166" s="172" t="s">
        <v>197</v>
      </c>
      <c r="H166" s="173">
        <v>64</v>
      </c>
      <c r="I166" s="174"/>
      <c r="L166" s="170"/>
      <c r="M166" s="175"/>
      <c r="N166" s="176"/>
      <c r="O166" s="176"/>
      <c r="P166" s="176"/>
      <c r="Q166" s="176"/>
      <c r="R166" s="176"/>
      <c r="S166" s="176"/>
      <c r="T166" s="177"/>
      <c r="AT166" s="171" t="s">
        <v>158</v>
      </c>
      <c r="AU166" s="171" t="s">
        <v>83</v>
      </c>
      <c r="AV166" s="13" t="s">
        <v>83</v>
      </c>
      <c r="AW166" s="13" t="s">
        <v>30</v>
      </c>
      <c r="AX166" s="13" t="s">
        <v>73</v>
      </c>
      <c r="AY166" s="171" t="s">
        <v>139</v>
      </c>
    </row>
    <row r="167" spans="1:65" s="13" customFormat="1">
      <c r="B167" s="170"/>
      <c r="D167" s="154" t="s">
        <v>158</v>
      </c>
      <c r="E167" s="171" t="s">
        <v>1</v>
      </c>
      <c r="F167" s="172" t="s">
        <v>198</v>
      </c>
      <c r="H167" s="173">
        <v>117.2</v>
      </c>
      <c r="I167" s="174"/>
      <c r="L167" s="170"/>
      <c r="M167" s="175"/>
      <c r="N167" s="176"/>
      <c r="O167" s="176"/>
      <c r="P167" s="176"/>
      <c r="Q167" s="176"/>
      <c r="R167" s="176"/>
      <c r="S167" s="176"/>
      <c r="T167" s="177"/>
      <c r="AT167" s="171" t="s">
        <v>158</v>
      </c>
      <c r="AU167" s="171" t="s">
        <v>83</v>
      </c>
      <c r="AV167" s="13" t="s">
        <v>83</v>
      </c>
      <c r="AW167" s="13" t="s">
        <v>30</v>
      </c>
      <c r="AX167" s="13" t="s">
        <v>73</v>
      </c>
      <c r="AY167" s="171" t="s">
        <v>139</v>
      </c>
    </row>
    <row r="168" spans="1:65" s="13" customFormat="1">
      <c r="B168" s="170"/>
      <c r="D168" s="154" t="s">
        <v>158</v>
      </c>
      <c r="E168" s="171" t="s">
        <v>1</v>
      </c>
      <c r="F168" s="172" t="s">
        <v>199</v>
      </c>
      <c r="H168" s="173">
        <v>43</v>
      </c>
      <c r="I168" s="174"/>
      <c r="L168" s="170"/>
      <c r="M168" s="175"/>
      <c r="N168" s="176"/>
      <c r="O168" s="176"/>
      <c r="P168" s="176"/>
      <c r="Q168" s="176"/>
      <c r="R168" s="176"/>
      <c r="S168" s="176"/>
      <c r="T168" s="177"/>
      <c r="AT168" s="171" t="s">
        <v>158</v>
      </c>
      <c r="AU168" s="171" t="s">
        <v>83</v>
      </c>
      <c r="AV168" s="13" t="s">
        <v>83</v>
      </c>
      <c r="AW168" s="13" t="s">
        <v>30</v>
      </c>
      <c r="AX168" s="13" t="s">
        <v>73</v>
      </c>
      <c r="AY168" s="171" t="s">
        <v>139</v>
      </c>
    </row>
    <row r="169" spans="1:65" s="13" customFormat="1">
      <c r="B169" s="170"/>
      <c r="D169" s="154" t="s">
        <v>158</v>
      </c>
      <c r="E169" s="171" t="s">
        <v>1</v>
      </c>
      <c r="F169" s="172" t="s">
        <v>200</v>
      </c>
      <c r="H169" s="173">
        <v>54</v>
      </c>
      <c r="I169" s="174"/>
      <c r="L169" s="170"/>
      <c r="M169" s="175"/>
      <c r="N169" s="176"/>
      <c r="O169" s="176"/>
      <c r="P169" s="176"/>
      <c r="Q169" s="176"/>
      <c r="R169" s="176"/>
      <c r="S169" s="176"/>
      <c r="T169" s="177"/>
      <c r="AT169" s="171" t="s">
        <v>158</v>
      </c>
      <c r="AU169" s="171" t="s">
        <v>83</v>
      </c>
      <c r="AV169" s="13" t="s">
        <v>83</v>
      </c>
      <c r="AW169" s="13" t="s">
        <v>30</v>
      </c>
      <c r="AX169" s="13" t="s">
        <v>73</v>
      </c>
      <c r="AY169" s="171" t="s">
        <v>139</v>
      </c>
    </row>
    <row r="170" spans="1:65" s="13" customFormat="1">
      <c r="B170" s="170"/>
      <c r="D170" s="154" t="s">
        <v>158</v>
      </c>
      <c r="E170" s="171" t="s">
        <v>1</v>
      </c>
      <c r="F170" s="172" t="s">
        <v>201</v>
      </c>
      <c r="H170" s="173">
        <v>18</v>
      </c>
      <c r="I170" s="174"/>
      <c r="L170" s="170"/>
      <c r="M170" s="175"/>
      <c r="N170" s="176"/>
      <c r="O170" s="176"/>
      <c r="P170" s="176"/>
      <c r="Q170" s="176"/>
      <c r="R170" s="176"/>
      <c r="S170" s="176"/>
      <c r="T170" s="177"/>
      <c r="AT170" s="171" t="s">
        <v>158</v>
      </c>
      <c r="AU170" s="171" t="s">
        <v>83</v>
      </c>
      <c r="AV170" s="13" t="s">
        <v>83</v>
      </c>
      <c r="AW170" s="13" t="s">
        <v>30</v>
      </c>
      <c r="AX170" s="13" t="s">
        <v>73</v>
      </c>
      <c r="AY170" s="171" t="s">
        <v>139</v>
      </c>
    </row>
    <row r="171" spans="1:65" s="13" customFormat="1">
      <c r="B171" s="170"/>
      <c r="D171" s="154" t="s">
        <v>158</v>
      </c>
      <c r="E171" s="171" t="s">
        <v>1</v>
      </c>
      <c r="F171" s="172" t="s">
        <v>202</v>
      </c>
      <c r="H171" s="173">
        <v>30</v>
      </c>
      <c r="I171" s="174"/>
      <c r="L171" s="170"/>
      <c r="M171" s="175"/>
      <c r="N171" s="176"/>
      <c r="O171" s="176"/>
      <c r="P171" s="176"/>
      <c r="Q171" s="176"/>
      <c r="R171" s="176"/>
      <c r="S171" s="176"/>
      <c r="T171" s="177"/>
      <c r="AT171" s="171" t="s">
        <v>158</v>
      </c>
      <c r="AU171" s="171" t="s">
        <v>83</v>
      </c>
      <c r="AV171" s="13" t="s">
        <v>83</v>
      </c>
      <c r="AW171" s="13" t="s">
        <v>30</v>
      </c>
      <c r="AX171" s="13" t="s">
        <v>73</v>
      </c>
      <c r="AY171" s="171" t="s">
        <v>139</v>
      </c>
    </row>
    <row r="172" spans="1:65" s="13" customFormat="1">
      <c r="B172" s="170"/>
      <c r="D172" s="154" t="s">
        <v>158</v>
      </c>
      <c r="E172" s="171" t="s">
        <v>1</v>
      </c>
      <c r="F172" s="172" t="s">
        <v>203</v>
      </c>
      <c r="H172" s="173">
        <v>32</v>
      </c>
      <c r="I172" s="174"/>
      <c r="L172" s="170"/>
      <c r="M172" s="175"/>
      <c r="N172" s="176"/>
      <c r="O172" s="176"/>
      <c r="P172" s="176"/>
      <c r="Q172" s="176"/>
      <c r="R172" s="176"/>
      <c r="S172" s="176"/>
      <c r="T172" s="177"/>
      <c r="AT172" s="171" t="s">
        <v>158</v>
      </c>
      <c r="AU172" s="171" t="s">
        <v>83</v>
      </c>
      <c r="AV172" s="13" t="s">
        <v>83</v>
      </c>
      <c r="AW172" s="13" t="s">
        <v>30</v>
      </c>
      <c r="AX172" s="13" t="s">
        <v>73</v>
      </c>
      <c r="AY172" s="171" t="s">
        <v>139</v>
      </c>
    </row>
    <row r="173" spans="1:65" s="14" customFormat="1">
      <c r="B173" s="178"/>
      <c r="D173" s="154" t="s">
        <v>158</v>
      </c>
      <c r="E173" s="179" t="s">
        <v>91</v>
      </c>
      <c r="F173" s="180" t="s">
        <v>187</v>
      </c>
      <c r="H173" s="181">
        <v>575.5</v>
      </c>
      <c r="I173" s="182"/>
      <c r="L173" s="178"/>
      <c r="M173" s="183"/>
      <c r="N173" s="184"/>
      <c r="O173" s="184"/>
      <c r="P173" s="184"/>
      <c r="Q173" s="184"/>
      <c r="R173" s="184"/>
      <c r="S173" s="184"/>
      <c r="T173" s="185"/>
      <c r="AT173" s="179" t="s">
        <v>158</v>
      </c>
      <c r="AU173" s="179" t="s">
        <v>83</v>
      </c>
      <c r="AV173" s="14" t="s">
        <v>147</v>
      </c>
      <c r="AW173" s="14" t="s">
        <v>30</v>
      </c>
      <c r="AX173" s="14" t="s">
        <v>81</v>
      </c>
      <c r="AY173" s="179" t="s">
        <v>139</v>
      </c>
    </row>
    <row r="174" spans="1:65" s="2" customFormat="1" ht="19.899999999999999" customHeight="1">
      <c r="A174" s="32"/>
      <c r="B174" s="140"/>
      <c r="C174" s="159" t="s">
        <v>154</v>
      </c>
      <c r="D174" s="159" t="s">
        <v>151</v>
      </c>
      <c r="E174" s="160" t="s">
        <v>204</v>
      </c>
      <c r="F174" s="161" t="s">
        <v>205</v>
      </c>
      <c r="G174" s="162" t="s">
        <v>145</v>
      </c>
      <c r="H174" s="163">
        <v>239.01400000000001</v>
      </c>
      <c r="I174" s="164"/>
      <c r="J174" s="165">
        <f>ROUND(I174*H174,2)</f>
        <v>0</v>
      </c>
      <c r="K174" s="161" t="s">
        <v>146</v>
      </c>
      <c r="L174" s="166"/>
      <c r="M174" s="167" t="s">
        <v>1</v>
      </c>
      <c r="N174" s="168" t="s">
        <v>38</v>
      </c>
      <c r="O174" s="58"/>
      <c r="P174" s="150">
        <f>O174*H174</f>
        <v>0</v>
      </c>
      <c r="Q174" s="150">
        <v>0.02</v>
      </c>
      <c r="R174" s="150">
        <f>Q174*H174</f>
        <v>4.7802800000000003</v>
      </c>
      <c r="S174" s="150">
        <v>0</v>
      </c>
      <c r="T174" s="15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2" t="s">
        <v>154</v>
      </c>
      <c r="AT174" s="152" t="s">
        <v>151</v>
      </c>
      <c r="AU174" s="152" t="s">
        <v>83</v>
      </c>
      <c r="AY174" s="17" t="s">
        <v>139</v>
      </c>
      <c r="BE174" s="153">
        <f>IF(N174="základní",J174,0)</f>
        <v>0</v>
      </c>
      <c r="BF174" s="153">
        <f>IF(N174="snížená",J174,0)</f>
        <v>0</v>
      </c>
      <c r="BG174" s="153">
        <f>IF(N174="zákl. přenesená",J174,0)</f>
        <v>0</v>
      </c>
      <c r="BH174" s="153">
        <f>IF(N174="sníž. přenesená",J174,0)</f>
        <v>0</v>
      </c>
      <c r="BI174" s="153">
        <f>IF(N174="nulová",J174,0)</f>
        <v>0</v>
      </c>
      <c r="BJ174" s="17" t="s">
        <v>81</v>
      </c>
      <c r="BK174" s="153">
        <f>ROUND(I174*H174,2)</f>
        <v>0</v>
      </c>
      <c r="BL174" s="17" t="s">
        <v>147</v>
      </c>
      <c r="BM174" s="152" t="s">
        <v>206</v>
      </c>
    </row>
    <row r="175" spans="1:65" s="2" customFormat="1">
      <c r="A175" s="32"/>
      <c r="B175" s="33"/>
      <c r="C175" s="32"/>
      <c r="D175" s="154" t="s">
        <v>149</v>
      </c>
      <c r="E175" s="32"/>
      <c r="F175" s="155" t="s">
        <v>205</v>
      </c>
      <c r="G175" s="32"/>
      <c r="H175" s="32"/>
      <c r="I175" s="156"/>
      <c r="J175" s="32"/>
      <c r="K175" s="32"/>
      <c r="L175" s="33"/>
      <c r="M175" s="157"/>
      <c r="N175" s="158"/>
      <c r="O175" s="58"/>
      <c r="P175" s="58"/>
      <c r="Q175" s="58"/>
      <c r="R175" s="58"/>
      <c r="S175" s="58"/>
      <c r="T175" s="59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T175" s="17" t="s">
        <v>149</v>
      </c>
      <c r="AU175" s="17" t="s">
        <v>83</v>
      </c>
    </row>
    <row r="176" spans="1:65" s="2" customFormat="1" ht="19.5">
      <c r="A176" s="32"/>
      <c r="B176" s="33"/>
      <c r="C176" s="32"/>
      <c r="D176" s="154" t="s">
        <v>156</v>
      </c>
      <c r="E176" s="32"/>
      <c r="F176" s="169" t="s">
        <v>207</v>
      </c>
      <c r="G176" s="32"/>
      <c r="H176" s="32"/>
      <c r="I176" s="156"/>
      <c r="J176" s="32"/>
      <c r="K176" s="32"/>
      <c r="L176" s="33"/>
      <c r="M176" s="157"/>
      <c r="N176" s="158"/>
      <c r="O176" s="58"/>
      <c r="P176" s="58"/>
      <c r="Q176" s="58"/>
      <c r="R176" s="58"/>
      <c r="S176" s="58"/>
      <c r="T176" s="59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T176" s="17" t="s">
        <v>156</v>
      </c>
      <c r="AU176" s="17" t="s">
        <v>83</v>
      </c>
    </row>
    <row r="177" spans="1:65" s="13" customFormat="1">
      <c r="B177" s="170"/>
      <c r="D177" s="154" t="s">
        <v>158</v>
      </c>
      <c r="E177" s="171" t="s">
        <v>1</v>
      </c>
      <c r="F177" s="172" t="s">
        <v>208</v>
      </c>
      <c r="H177" s="173">
        <v>239.01400000000001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1" t="s">
        <v>158</v>
      </c>
      <c r="AU177" s="171" t="s">
        <v>83</v>
      </c>
      <c r="AV177" s="13" t="s">
        <v>83</v>
      </c>
      <c r="AW177" s="13" t="s">
        <v>30</v>
      </c>
      <c r="AX177" s="13" t="s">
        <v>81</v>
      </c>
      <c r="AY177" s="171" t="s">
        <v>139</v>
      </c>
    </row>
    <row r="178" spans="1:65" s="2" customFormat="1" ht="40.15" customHeight="1">
      <c r="A178" s="32"/>
      <c r="B178" s="140"/>
      <c r="C178" s="159" t="s">
        <v>209</v>
      </c>
      <c r="D178" s="159" t="s">
        <v>151</v>
      </c>
      <c r="E178" s="160" t="s">
        <v>210</v>
      </c>
      <c r="F178" s="161" t="s">
        <v>211</v>
      </c>
      <c r="G178" s="162" t="s">
        <v>145</v>
      </c>
      <c r="H178" s="163">
        <v>1187.45</v>
      </c>
      <c r="I178" s="164"/>
      <c r="J178" s="165">
        <f>ROUND(I178*H178,2)</f>
        <v>0</v>
      </c>
      <c r="K178" s="161" t="s">
        <v>146</v>
      </c>
      <c r="L178" s="166"/>
      <c r="M178" s="167" t="s">
        <v>1</v>
      </c>
      <c r="N178" s="168" t="s">
        <v>38</v>
      </c>
      <c r="O178" s="58"/>
      <c r="P178" s="150">
        <f>O178*H178</f>
        <v>0</v>
      </c>
      <c r="Q178" s="150">
        <v>1.2999999999999999E-4</v>
      </c>
      <c r="R178" s="150">
        <f>Q178*H178</f>
        <v>0.15436849999999999</v>
      </c>
      <c r="S178" s="150">
        <v>0</v>
      </c>
      <c r="T178" s="151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2" t="s">
        <v>154</v>
      </c>
      <c r="AT178" s="152" t="s">
        <v>151</v>
      </c>
      <c r="AU178" s="152" t="s">
        <v>83</v>
      </c>
      <c r="AY178" s="17" t="s">
        <v>139</v>
      </c>
      <c r="BE178" s="153">
        <f>IF(N178="základní",J178,0)</f>
        <v>0</v>
      </c>
      <c r="BF178" s="153">
        <f>IF(N178="snížená",J178,0)</f>
        <v>0</v>
      </c>
      <c r="BG178" s="153">
        <f>IF(N178="zákl. přenesená",J178,0)</f>
        <v>0</v>
      </c>
      <c r="BH178" s="153">
        <f>IF(N178="sníž. přenesená",J178,0)</f>
        <v>0</v>
      </c>
      <c r="BI178" s="153">
        <f>IF(N178="nulová",J178,0)</f>
        <v>0</v>
      </c>
      <c r="BJ178" s="17" t="s">
        <v>81</v>
      </c>
      <c r="BK178" s="153">
        <f>ROUND(I178*H178,2)</f>
        <v>0</v>
      </c>
      <c r="BL178" s="17" t="s">
        <v>147</v>
      </c>
      <c r="BM178" s="152" t="s">
        <v>212</v>
      </c>
    </row>
    <row r="179" spans="1:65" s="2" customFormat="1" ht="29.25">
      <c r="A179" s="32"/>
      <c r="B179" s="33"/>
      <c r="C179" s="32"/>
      <c r="D179" s="154" t="s">
        <v>149</v>
      </c>
      <c r="E179" s="32"/>
      <c r="F179" s="155" t="s">
        <v>211</v>
      </c>
      <c r="G179" s="32"/>
      <c r="H179" s="32"/>
      <c r="I179" s="156"/>
      <c r="J179" s="32"/>
      <c r="K179" s="32"/>
      <c r="L179" s="33"/>
      <c r="M179" s="157"/>
      <c r="N179" s="158"/>
      <c r="O179" s="58"/>
      <c r="P179" s="58"/>
      <c r="Q179" s="58"/>
      <c r="R179" s="58"/>
      <c r="S179" s="58"/>
      <c r="T179" s="59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T179" s="17" t="s">
        <v>149</v>
      </c>
      <c r="AU179" s="17" t="s">
        <v>83</v>
      </c>
    </row>
    <row r="180" spans="1:65" s="13" customFormat="1">
      <c r="B180" s="170"/>
      <c r="D180" s="154" t="s">
        <v>158</v>
      </c>
      <c r="E180" s="171" t="s">
        <v>1</v>
      </c>
      <c r="F180" s="172" t="s">
        <v>213</v>
      </c>
      <c r="H180" s="173">
        <v>1187.45</v>
      </c>
      <c r="I180" s="174"/>
      <c r="L180" s="170"/>
      <c r="M180" s="175"/>
      <c r="N180" s="176"/>
      <c r="O180" s="176"/>
      <c r="P180" s="176"/>
      <c r="Q180" s="176"/>
      <c r="R180" s="176"/>
      <c r="S180" s="176"/>
      <c r="T180" s="177"/>
      <c r="AT180" s="171" t="s">
        <v>158</v>
      </c>
      <c r="AU180" s="171" t="s">
        <v>83</v>
      </c>
      <c r="AV180" s="13" t="s">
        <v>83</v>
      </c>
      <c r="AW180" s="13" t="s">
        <v>30</v>
      </c>
      <c r="AX180" s="13" t="s">
        <v>81</v>
      </c>
      <c r="AY180" s="171" t="s">
        <v>139</v>
      </c>
    </row>
    <row r="181" spans="1:65" s="2" customFormat="1" ht="14.45" customHeight="1">
      <c r="A181" s="32"/>
      <c r="B181" s="140"/>
      <c r="C181" s="141" t="s">
        <v>214</v>
      </c>
      <c r="D181" s="141" t="s">
        <v>142</v>
      </c>
      <c r="E181" s="142" t="s">
        <v>215</v>
      </c>
      <c r="F181" s="143" t="s">
        <v>216</v>
      </c>
      <c r="G181" s="144" t="s">
        <v>145</v>
      </c>
      <c r="H181" s="145">
        <v>1592.9559999999999</v>
      </c>
      <c r="I181" s="146"/>
      <c r="J181" s="147">
        <f>ROUND(I181*H181,2)</f>
        <v>0</v>
      </c>
      <c r="K181" s="143" t="s">
        <v>146</v>
      </c>
      <c r="L181" s="33"/>
      <c r="M181" s="148" t="s">
        <v>1</v>
      </c>
      <c r="N181" s="149" t="s">
        <v>38</v>
      </c>
      <c r="O181" s="58"/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2" t="s">
        <v>147</v>
      </c>
      <c r="AT181" s="152" t="s">
        <v>142</v>
      </c>
      <c r="AU181" s="152" t="s">
        <v>83</v>
      </c>
      <c r="AY181" s="17" t="s">
        <v>139</v>
      </c>
      <c r="BE181" s="153">
        <f>IF(N181="základní",J181,0)</f>
        <v>0</v>
      </c>
      <c r="BF181" s="153">
        <f>IF(N181="snížená",J181,0)</f>
        <v>0</v>
      </c>
      <c r="BG181" s="153">
        <f>IF(N181="zákl. přenesená",J181,0)</f>
        <v>0</v>
      </c>
      <c r="BH181" s="153">
        <f>IF(N181="sníž. přenesená",J181,0)</f>
        <v>0</v>
      </c>
      <c r="BI181" s="153">
        <f>IF(N181="nulová",J181,0)</f>
        <v>0</v>
      </c>
      <c r="BJ181" s="17" t="s">
        <v>81</v>
      </c>
      <c r="BK181" s="153">
        <f>ROUND(I181*H181,2)</f>
        <v>0</v>
      </c>
      <c r="BL181" s="17" t="s">
        <v>147</v>
      </c>
      <c r="BM181" s="152" t="s">
        <v>217</v>
      </c>
    </row>
    <row r="182" spans="1:65" s="2" customFormat="1">
      <c r="A182" s="32"/>
      <c r="B182" s="33"/>
      <c r="C182" s="32"/>
      <c r="D182" s="154" t="s">
        <v>149</v>
      </c>
      <c r="E182" s="32"/>
      <c r="F182" s="155" t="s">
        <v>218</v>
      </c>
      <c r="G182" s="32"/>
      <c r="H182" s="32"/>
      <c r="I182" s="156"/>
      <c r="J182" s="32"/>
      <c r="K182" s="32"/>
      <c r="L182" s="33"/>
      <c r="M182" s="157"/>
      <c r="N182" s="158"/>
      <c r="O182" s="58"/>
      <c r="P182" s="58"/>
      <c r="Q182" s="58"/>
      <c r="R182" s="58"/>
      <c r="S182" s="58"/>
      <c r="T182" s="59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T182" s="17" t="s">
        <v>149</v>
      </c>
      <c r="AU182" s="17" t="s">
        <v>83</v>
      </c>
    </row>
    <row r="183" spans="1:65" s="13" customFormat="1">
      <c r="B183" s="170"/>
      <c r="D183" s="154" t="s">
        <v>158</v>
      </c>
      <c r="E183" s="171" t="s">
        <v>1</v>
      </c>
      <c r="F183" s="172" t="s">
        <v>219</v>
      </c>
      <c r="H183" s="173">
        <v>1000.956</v>
      </c>
      <c r="I183" s="174"/>
      <c r="L183" s="170"/>
      <c r="M183" s="175"/>
      <c r="N183" s="176"/>
      <c r="O183" s="176"/>
      <c r="P183" s="176"/>
      <c r="Q183" s="176"/>
      <c r="R183" s="176"/>
      <c r="S183" s="176"/>
      <c r="T183" s="177"/>
      <c r="AT183" s="171" t="s">
        <v>158</v>
      </c>
      <c r="AU183" s="171" t="s">
        <v>83</v>
      </c>
      <c r="AV183" s="13" t="s">
        <v>83</v>
      </c>
      <c r="AW183" s="13" t="s">
        <v>30</v>
      </c>
      <c r="AX183" s="13" t="s">
        <v>73</v>
      </c>
      <c r="AY183" s="171" t="s">
        <v>139</v>
      </c>
    </row>
    <row r="184" spans="1:65" s="13" customFormat="1">
      <c r="B184" s="170"/>
      <c r="D184" s="154" t="s">
        <v>158</v>
      </c>
      <c r="E184" s="171" t="s">
        <v>95</v>
      </c>
      <c r="F184" s="172" t="s">
        <v>220</v>
      </c>
      <c r="H184" s="173">
        <v>592</v>
      </c>
      <c r="I184" s="174"/>
      <c r="L184" s="170"/>
      <c r="M184" s="175"/>
      <c r="N184" s="176"/>
      <c r="O184" s="176"/>
      <c r="P184" s="176"/>
      <c r="Q184" s="176"/>
      <c r="R184" s="176"/>
      <c r="S184" s="176"/>
      <c r="T184" s="177"/>
      <c r="AT184" s="171" t="s">
        <v>158</v>
      </c>
      <c r="AU184" s="171" t="s">
        <v>83</v>
      </c>
      <c r="AV184" s="13" t="s">
        <v>83</v>
      </c>
      <c r="AW184" s="13" t="s">
        <v>30</v>
      </c>
      <c r="AX184" s="13" t="s">
        <v>73</v>
      </c>
      <c r="AY184" s="171" t="s">
        <v>139</v>
      </c>
    </row>
    <row r="185" spans="1:65" s="14" customFormat="1">
      <c r="B185" s="178"/>
      <c r="D185" s="154" t="s">
        <v>158</v>
      </c>
      <c r="E185" s="179" t="s">
        <v>1</v>
      </c>
      <c r="F185" s="180" t="s">
        <v>187</v>
      </c>
      <c r="H185" s="181">
        <v>1592.9559999999999</v>
      </c>
      <c r="I185" s="182"/>
      <c r="L185" s="178"/>
      <c r="M185" s="183"/>
      <c r="N185" s="184"/>
      <c r="O185" s="184"/>
      <c r="P185" s="184"/>
      <c r="Q185" s="184"/>
      <c r="R185" s="184"/>
      <c r="S185" s="184"/>
      <c r="T185" s="185"/>
      <c r="AT185" s="179" t="s">
        <v>158</v>
      </c>
      <c r="AU185" s="179" t="s">
        <v>83</v>
      </c>
      <c r="AV185" s="14" t="s">
        <v>147</v>
      </c>
      <c r="AW185" s="14" t="s">
        <v>30</v>
      </c>
      <c r="AX185" s="14" t="s">
        <v>81</v>
      </c>
      <c r="AY185" s="179" t="s">
        <v>139</v>
      </c>
    </row>
    <row r="186" spans="1:65" s="2" customFormat="1" ht="19.899999999999999" customHeight="1">
      <c r="A186" s="32"/>
      <c r="B186" s="140"/>
      <c r="C186" s="141" t="s">
        <v>221</v>
      </c>
      <c r="D186" s="141" t="s">
        <v>142</v>
      </c>
      <c r="E186" s="142" t="s">
        <v>222</v>
      </c>
      <c r="F186" s="143" t="s">
        <v>223</v>
      </c>
      <c r="G186" s="144" t="s">
        <v>145</v>
      </c>
      <c r="H186" s="145">
        <v>15.6</v>
      </c>
      <c r="I186" s="146"/>
      <c r="J186" s="147">
        <f>ROUND(I186*H186,2)</f>
        <v>0</v>
      </c>
      <c r="K186" s="143" t="s">
        <v>146</v>
      </c>
      <c r="L186" s="33"/>
      <c r="M186" s="148" t="s">
        <v>1</v>
      </c>
      <c r="N186" s="149" t="s">
        <v>38</v>
      </c>
      <c r="O186" s="58"/>
      <c r="P186" s="150">
        <f>O186*H186</f>
        <v>0</v>
      </c>
      <c r="Q186" s="150">
        <v>0.27560000000000001</v>
      </c>
      <c r="R186" s="150">
        <f>Q186*H186</f>
        <v>4.2993600000000001</v>
      </c>
      <c r="S186" s="150">
        <v>0</v>
      </c>
      <c r="T186" s="151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2" t="s">
        <v>147</v>
      </c>
      <c r="AT186" s="152" t="s">
        <v>142</v>
      </c>
      <c r="AU186" s="152" t="s">
        <v>83</v>
      </c>
      <c r="AY186" s="17" t="s">
        <v>139</v>
      </c>
      <c r="BE186" s="153">
        <f>IF(N186="základní",J186,0)</f>
        <v>0</v>
      </c>
      <c r="BF186" s="153">
        <f>IF(N186="snížená",J186,0)</f>
        <v>0</v>
      </c>
      <c r="BG186" s="153">
        <f>IF(N186="zákl. přenesená",J186,0)</f>
        <v>0</v>
      </c>
      <c r="BH186" s="153">
        <f>IF(N186="sníž. přenesená",J186,0)</f>
        <v>0</v>
      </c>
      <c r="BI186" s="153">
        <f>IF(N186="nulová",J186,0)</f>
        <v>0</v>
      </c>
      <c r="BJ186" s="17" t="s">
        <v>81</v>
      </c>
      <c r="BK186" s="153">
        <f>ROUND(I186*H186,2)</f>
        <v>0</v>
      </c>
      <c r="BL186" s="17" t="s">
        <v>147</v>
      </c>
      <c r="BM186" s="152" t="s">
        <v>224</v>
      </c>
    </row>
    <row r="187" spans="1:65" s="2" customFormat="1" ht="19.5">
      <c r="A187" s="32"/>
      <c r="B187" s="33"/>
      <c r="C187" s="32"/>
      <c r="D187" s="154" t="s">
        <v>149</v>
      </c>
      <c r="E187" s="32"/>
      <c r="F187" s="155" t="s">
        <v>225</v>
      </c>
      <c r="G187" s="32"/>
      <c r="H187" s="32"/>
      <c r="I187" s="156"/>
      <c r="J187" s="32"/>
      <c r="K187" s="32"/>
      <c r="L187" s="33"/>
      <c r="M187" s="157"/>
      <c r="N187" s="158"/>
      <c r="O187" s="58"/>
      <c r="P187" s="58"/>
      <c r="Q187" s="58"/>
      <c r="R187" s="58"/>
      <c r="S187" s="58"/>
      <c r="T187" s="59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T187" s="17" t="s">
        <v>149</v>
      </c>
      <c r="AU187" s="17" t="s">
        <v>83</v>
      </c>
    </row>
    <row r="188" spans="1:65" s="13" customFormat="1">
      <c r="B188" s="170"/>
      <c r="D188" s="154" t="s">
        <v>158</v>
      </c>
      <c r="E188" s="171" t="s">
        <v>1</v>
      </c>
      <c r="F188" s="172" t="s">
        <v>226</v>
      </c>
      <c r="H188" s="173">
        <v>15.6</v>
      </c>
      <c r="I188" s="174"/>
      <c r="L188" s="170"/>
      <c r="M188" s="175"/>
      <c r="N188" s="176"/>
      <c r="O188" s="176"/>
      <c r="P188" s="176"/>
      <c r="Q188" s="176"/>
      <c r="R188" s="176"/>
      <c r="S188" s="176"/>
      <c r="T188" s="177"/>
      <c r="AT188" s="171" t="s">
        <v>158</v>
      </c>
      <c r="AU188" s="171" t="s">
        <v>83</v>
      </c>
      <c r="AV188" s="13" t="s">
        <v>83</v>
      </c>
      <c r="AW188" s="13" t="s">
        <v>30</v>
      </c>
      <c r="AX188" s="13" t="s">
        <v>81</v>
      </c>
      <c r="AY188" s="171" t="s">
        <v>139</v>
      </c>
    </row>
    <row r="189" spans="1:65" s="2" customFormat="1" ht="22.15" customHeight="1">
      <c r="A189" s="32"/>
      <c r="B189" s="140"/>
      <c r="C189" s="141" t="s">
        <v>227</v>
      </c>
      <c r="D189" s="141" t="s">
        <v>142</v>
      </c>
      <c r="E189" s="142" t="s">
        <v>228</v>
      </c>
      <c r="F189" s="143" t="s">
        <v>229</v>
      </c>
      <c r="G189" s="144" t="s">
        <v>165</v>
      </c>
      <c r="H189" s="145">
        <v>39</v>
      </c>
      <c r="I189" s="146"/>
      <c r="J189" s="147">
        <f>ROUND(I189*H189,2)</f>
        <v>0</v>
      </c>
      <c r="K189" s="143" t="s">
        <v>146</v>
      </c>
      <c r="L189" s="33"/>
      <c r="M189" s="148" t="s">
        <v>1</v>
      </c>
      <c r="N189" s="149" t="s">
        <v>38</v>
      </c>
      <c r="O189" s="58"/>
      <c r="P189" s="150">
        <f>O189*H189</f>
        <v>0</v>
      </c>
      <c r="Q189" s="150">
        <v>0.12895000000000001</v>
      </c>
      <c r="R189" s="150">
        <f>Q189*H189</f>
        <v>5.0290500000000007</v>
      </c>
      <c r="S189" s="150">
        <v>0</v>
      </c>
      <c r="T189" s="151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2" t="s">
        <v>147</v>
      </c>
      <c r="AT189" s="152" t="s">
        <v>142</v>
      </c>
      <c r="AU189" s="152" t="s">
        <v>83</v>
      </c>
      <c r="AY189" s="17" t="s">
        <v>139</v>
      </c>
      <c r="BE189" s="153">
        <f>IF(N189="základní",J189,0)</f>
        <v>0</v>
      </c>
      <c r="BF189" s="153">
        <f>IF(N189="snížená",J189,0)</f>
        <v>0</v>
      </c>
      <c r="BG189" s="153">
        <f>IF(N189="zákl. přenesená",J189,0)</f>
        <v>0</v>
      </c>
      <c r="BH189" s="153">
        <f>IF(N189="sníž. přenesená",J189,0)</f>
        <v>0</v>
      </c>
      <c r="BI189" s="153">
        <f>IF(N189="nulová",J189,0)</f>
        <v>0</v>
      </c>
      <c r="BJ189" s="17" t="s">
        <v>81</v>
      </c>
      <c r="BK189" s="153">
        <f>ROUND(I189*H189,2)</f>
        <v>0</v>
      </c>
      <c r="BL189" s="17" t="s">
        <v>147</v>
      </c>
      <c r="BM189" s="152" t="s">
        <v>230</v>
      </c>
    </row>
    <row r="190" spans="1:65" s="2" customFormat="1" ht="19.5">
      <c r="A190" s="32"/>
      <c r="B190" s="33"/>
      <c r="C190" s="32"/>
      <c r="D190" s="154" t="s">
        <v>149</v>
      </c>
      <c r="E190" s="32"/>
      <c r="F190" s="155" t="s">
        <v>231</v>
      </c>
      <c r="G190" s="32"/>
      <c r="H190" s="32"/>
      <c r="I190" s="156"/>
      <c r="J190" s="32"/>
      <c r="K190" s="32"/>
      <c r="L190" s="33"/>
      <c r="M190" s="157"/>
      <c r="N190" s="158"/>
      <c r="O190" s="58"/>
      <c r="P190" s="58"/>
      <c r="Q190" s="58"/>
      <c r="R190" s="58"/>
      <c r="S190" s="58"/>
      <c r="T190" s="59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T190" s="17" t="s">
        <v>149</v>
      </c>
      <c r="AU190" s="17" t="s">
        <v>83</v>
      </c>
    </row>
    <row r="191" spans="1:65" s="12" customFormat="1" ht="22.9" customHeight="1">
      <c r="B191" s="127"/>
      <c r="D191" s="128" t="s">
        <v>72</v>
      </c>
      <c r="E191" s="138" t="s">
        <v>209</v>
      </c>
      <c r="F191" s="138" t="s">
        <v>232</v>
      </c>
      <c r="I191" s="130"/>
      <c r="J191" s="139">
        <f>BK191</f>
        <v>0</v>
      </c>
      <c r="L191" s="127"/>
      <c r="M191" s="132"/>
      <c r="N191" s="133"/>
      <c r="O191" s="133"/>
      <c r="P191" s="134">
        <f>SUM(P192:P292)</f>
        <v>0</v>
      </c>
      <c r="Q191" s="133"/>
      <c r="R191" s="134">
        <f>SUM(R192:R292)</f>
        <v>0.18260042000000001</v>
      </c>
      <c r="S191" s="133"/>
      <c r="T191" s="135">
        <f>SUM(T192:T292)</f>
        <v>23.886455999999999</v>
      </c>
      <c r="AR191" s="128" t="s">
        <v>81</v>
      </c>
      <c r="AT191" s="136" t="s">
        <v>72</v>
      </c>
      <c r="AU191" s="136" t="s">
        <v>81</v>
      </c>
      <c r="AY191" s="128" t="s">
        <v>139</v>
      </c>
      <c r="BK191" s="137">
        <f>SUM(BK192:BK292)</f>
        <v>0</v>
      </c>
    </row>
    <row r="192" spans="1:65" s="2" customFormat="1" ht="22.15" customHeight="1">
      <c r="A192" s="32"/>
      <c r="B192" s="140"/>
      <c r="C192" s="141" t="s">
        <v>233</v>
      </c>
      <c r="D192" s="141" t="s">
        <v>142</v>
      </c>
      <c r="E192" s="142" t="s">
        <v>234</v>
      </c>
      <c r="F192" s="143" t="s">
        <v>235</v>
      </c>
      <c r="G192" s="144" t="s">
        <v>145</v>
      </c>
      <c r="H192" s="145">
        <v>27.3</v>
      </c>
      <c r="I192" s="146"/>
      <c r="J192" s="147">
        <f>ROUND(I192*H192,2)</f>
        <v>0</v>
      </c>
      <c r="K192" s="143" t="s">
        <v>146</v>
      </c>
      <c r="L192" s="33"/>
      <c r="M192" s="148" t="s">
        <v>1</v>
      </c>
      <c r="N192" s="149" t="s">
        <v>38</v>
      </c>
      <c r="O192" s="58"/>
      <c r="P192" s="150">
        <f>O192*H192</f>
        <v>0</v>
      </c>
      <c r="Q192" s="150">
        <v>6.8999999999999997E-4</v>
      </c>
      <c r="R192" s="150">
        <f>Q192*H192</f>
        <v>1.8837E-2</v>
      </c>
      <c r="S192" s="150">
        <v>0</v>
      </c>
      <c r="T192" s="151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2" t="s">
        <v>147</v>
      </c>
      <c r="AT192" s="152" t="s">
        <v>142</v>
      </c>
      <c r="AU192" s="152" t="s">
        <v>83</v>
      </c>
      <c r="AY192" s="17" t="s">
        <v>139</v>
      </c>
      <c r="BE192" s="153">
        <f>IF(N192="základní",J192,0)</f>
        <v>0</v>
      </c>
      <c r="BF192" s="153">
        <f>IF(N192="snížená",J192,0)</f>
        <v>0</v>
      </c>
      <c r="BG192" s="153">
        <f>IF(N192="zákl. přenesená",J192,0)</f>
        <v>0</v>
      </c>
      <c r="BH192" s="153">
        <f>IF(N192="sníž. přenesená",J192,0)</f>
        <v>0</v>
      </c>
      <c r="BI192" s="153">
        <f>IF(N192="nulová",J192,0)</f>
        <v>0</v>
      </c>
      <c r="BJ192" s="17" t="s">
        <v>81</v>
      </c>
      <c r="BK192" s="153">
        <f>ROUND(I192*H192,2)</f>
        <v>0</v>
      </c>
      <c r="BL192" s="17" t="s">
        <v>147</v>
      </c>
      <c r="BM192" s="152" t="s">
        <v>236</v>
      </c>
    </row>
    <row r="193" spans="1:65" s="2" customFormat="1" ht="19.5">
      <c r="A193" s="32"/>
      <c r="B193" s="33"/>
      <c r="C193" s="32"/>
      <c r="D193" s="154" t="s">
        <v>149</v>
      </c>
      <c r="E193" s="32"/>
      <c r="F193" s="155" t="s">
        <v>237</v>
      </c>
      <c r="G193" s="32"/>
      <c r="H193" s="32"/>
      <c r="I193" s="156"/>
      <c r="J193" s="32"/>
      <c r="K193" s="32"/>
      <c r="L193" s="33"/>
      <c r="M193" s="157"/>
      <c r="N193" s="158"/>
      <c r="O193" s="58"/>
      <c r="P193" s="58"/>
      <c r="Q193" s="58"/>
      <c r="R193" s="58"/>
      <c r="S193" s="58"/>
      <c r="T193" s="59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T193" s="17" t="s">
        <v>149</v>
      </c>
      <c r="AU193" s="17" t="s">
        <v>83</v>
      </c>
    </row>
    <row r="194" spans="1:65" s="13" customFormat="1">
      <c r="B194" s="170"/>
      <c r="D194" s="154" t="s">
        <v>158</v>
      </c>
      <c r="E194" s="171" t="s">
        <v>1</v>
      </c>
      <c r="F194" s="172" t="s">
        <v>238</v>
      </c>
      <c r="H194" s="173">
        <v>27.3</v>
      </c>
      <c r="I194" s="174"/>
      <c r="L194" s="170"/>
      <c r="M194" s="175"/>
      <c r="N194" s="176"/>
      <c r="O194" s="176"/>
      <c r="P194" s="176"/>
      <c r="Q194" s="176"/>
      <c r="R194" s="176"/>
      <c r="S194" s="176"/>
      <c r="T194" s="177"/>
      <c r="AT194" s="171" t="s">
        <v>158</v>
      </c>
      <c r="AU194" s="171" t="s">
        <v>83</v>
      </c>
      <c r="AV194" s="13" t="s">
        <v>83</v>
      </c>
      <c r="AW194" s="13" t="s">
        <v>30</v>
      </c>
      <c r="AX194" s="13" t="s">
        <v>81</v>
      </c>
      <c r="AY194" s="171" t="s">
        <v>139</v>
      </c>
    </row>
    <row r="195" spans="1:65" s="2" customFormat="1" ht="30" customHeight="1">
      <c r="A195" s="32"/>
      <c r="B195" s="140"/>
      <c r="C195" s="141" t="s">
        <v>239</v>
      </c>
      <c r="D195" s="141" t="s">
        <v>142</v>
      </c>
      <c r="E195" s="142" t="s">
        <v>240</v>
      </c>
      <c r="F195" s="143" t="s">
        <v>241</v>
      </c>
      <c r="G195" s="144" t="s">
        <v>145</v>
      </c>
      <c r="H195" s="145">
        <v>1568.335</v>
      </c>
      <c r="I195" s="146"/>
      <c r="J195" s="147">
        <f>ROUND(I195*H195,2)</f>
        <v>0</v>
      </c>
      <c r="K195" s="143" t="s">
        <v>146</v>
      </c>
      <c r="L195" s="33"/>
      <c r="M195" s="148" t="s">
        <v>1</v>
      </c>
      <c r="N195" s="149" t="s">
        <v>38</v>
      </c>
      <c r="O195" s="58"/>
      <c r="P195" s="150">
        <f>O195*H195</f>
        <v>0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2" t="s">
        <v>147</v>
      </c>
      <c r="AT195" s="152" t="s">
        <v>142</v>
      </c>
      <c r="AU195" s="152" t="s">
        <v>83</v>
      </c>
      <c r="AY195" s="17" t="s">
        <v>139</v>
      </c>
      <c r="BE195" s="153">
        <f>IF(N195="základní",J195,0)</f>
        <v>0</v>
      </c>
      <c r="BF195" s="153">
        <f>IF(N195="snížená",J195,0)</f>
        <v>0</v>
      </c>
      <c r="BG195" s="153">
        <f>IF(N195="zákl. přenesená",J195,0)</f>
        <v>0</v>
      </c>
      <c r="BH195" s="153">
        <f>IF(N195="sníž. přenesená",J195,0)</f>
        <v>0</v>
      </c>
      <c r="BI195" s="153">
        <f>IF(N195="nulová",J195,0)</f>
        <v>0</v>
      </c>
      <c r="BJ195" s="17" t="s">
        <v>81</v>
      </c>
      <c r="BK195" s="153">
        <f>ROUND(I195*H195,2)</f>
        <v>0</v>
      </c>
      <c r="BL195" s="17" t="s">
        <v>147</v>
      </c>
      <c r="BM195" s="152" t="s">
        <v>242</v>
      </c>
    </row>
    <row r="196" spans="1:65" s="2" customFormat="1" ht="29.25">
      <c r="A196" s="32"/>
      <c r="B196" s="33"/>
      <c r="C196" s="32"/>
      <c r="D196" s="154" t="s">
        <v>149</v>
      </c>
      <c r="E196" s="32"/>
      <c r="F196" s="155" t="s">
        <v>243</v>
      </c>
      <c r="G196" s="32"/>
      <c r="H196" s="32"/>
      <c r="I196" s="156"/>
      <c r="J196" s="32"/>
      <c r="K196" s="32"/>
      <c r="L196" s="33"/>
      <c r="M196" s="157"/>
      <c r="N196" s="158"/>
      <c r="O196" s="58"/>
      <c r="P196" s="58"/>
      <c r="Q196" s="58"/>
      <c r="R196" s="58"/>
      <c r="S196" s="58"/>
      <c r="T196" s="59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T196" s="17" t="s">
        <v>149</v>
      </c>
      <c r="AU196" s="17" t="s">
        <v>83</v>
      </c>
    </row>
    <row r="197" spans="1:65" s="15" customFormat="1">
      <c r="B197" s="186"/>
      <c r="D197" s="154" t="s">
        <v>158</v>
      </c>
      <c r="E197" s="187" t="s">
        <v>1</v>
      </c>
      <c r="F197" s="188" t="s">
        <v>244</v>
      </c>
      <c r="H197" s="187" t="s">
        <v>1</v>
      </c>
      <c r="I197" s="189"/>
      <c r="L197" s="186"/>
      <c r="M197" s="190"/>
      <c r="N197" s="191"/>
      <c r="O197" s="191"/>
      <c r="P197" s="191"/>
      <c r="Q197" s="191"/>
      <c r="R197" s="191"/>
      <c r="S197" s="191"/>
      <c r="T197" s="192"/>
      <c r="AT197" s="187" t="s">
        <v>158</v>
      </c>
      <c r="AU197" s="187" t="s">
        <v>83</v>
      </c>
      <c r="AV197" s="15" t="s">
        <v>81</v>
      </c>
      <c r="AW197" s="15" t="s">
        <v>30</v>
      </c>
      <c r="AX197" s="15" t="s">
        <v>73</v>
      </c>
      <c r="AY197" s="187" t="s">
        <v>139</v>
      </c>
    </row>
    <row r="198" spans="1:65" s="13" customFormat="1">
      <c r="B198" s="170"/>
      <c r="D198" s="154" t="s">
        <v>158</v>
      </c>
      <c r="E198" s="171" t="s">
        <v>1</v>
      </c>
      <c r="F198" s="172" t="s">
        <v>245</v>
      </c>
      <c r="H198" s="173">
        <v>284.43200000000002</v>
      </c>
      <c r="I198" s="174"/>
      <c r="L198" s="170"/>
      <c r="M198" s="175"/>
      <c r="N198" s="176"/>
      <c r="O198" s="176"/>
      <c r="P198" s="176"/>
      <c r="Q198" s="176"/>
      <c r="R198" s="176"/>
      <c r="S198" s="176"/>
      <c r="T198" s="177"/>
      <c r="AT198" s="171" t="s">
        <v>158</v>
      </c>
      <c r="AU198" s="171" t="s">
        <v>83</v>
      </c>
      <c r="AV198" s="13" t="s">
        <v>83</v>
      </c>
      <c r="AW198" s="13" t="s">
        <v>30</v>
      </c>
      <c r="AX198" s="13" t="s">
        <v>73</v>
      </c>
      <c r="AY198" s="171" t="s">
        <v>139</v>
      </c>
    </row>
    <row r="199" spans="1:65" s="13" customFormat="1">
      <c r="B199" s="170"/>
      <c r="D199" s="154" t="s">
        <v>158</v>
      </c>
      <c r="E199" s="171" t="s">
        <v>1</v>
      </c>
      <c r="F199" s="172" t="s">
        <v>246</v>
      </c>
      <c r="H199" s="173">
        <v>145.96199999999999</v>
      </c>
      <c r="I199" s="174"/>
      <c r="L199" s="170"/>
      <c r="M199" s="175"/>
      <c r="N199" s="176"/>
      <c r="O199" s="176"/>
      <c r="P199" s="176"/>
      <c r="Q199" s="176"/>
      <c r="R199" s="176"/>
      <c r="S199" s="176"/>
      <c r="T199" s="177"/>
      <c r="AT199" s="171" t="s">
        <v>158</v>
      </c>
      <c r="AU199" s="171" t="s">
        <v>83</v>
      </c>
      <c r="AV199" s="13" t="s">
        <v>83</v>
      </c>
      <c r="AW199" s="13" t="s">
        <v>30</v>
      </c>
      <c r="AX199" s="13" t="s">
        <v>73</v>
      </c>
      <c r="AY199" s="171" t="s">
        <v>139</v>
      </c>
    </row>
    <row r="200" spans="1:65" s="13" customFormat="1">
      <c r="B200" s="170"/>
      <c r="D200" s="154" t="s">
        <v>158</v>
      </c>
      <c r="E200" s="171" t="s">
        <v>1</v>
      </c>
      <c r="F200" s="172" t="s">
        <v>247</v>
      </c>
      <c r="H200" s="173">
        <v>189.024</v>
      </c>
      <c r="I200" s="174"/>
      <c r="L200" s="170"/>
      <c r="M200" s="175"/>
      <c r="N200" s="176"/>
      <c r="O200" s="176"/>
      <c r="P200" s="176"/>
      <c r="Q200" s="176"/>
      <c r="R200" s="176"/>
      <c r="S200" s="176"/>
      <c r="T200" s="177"/>
      <c r="AT200" s="171" t="s">
        <v>158</v>
      </c>
      <c r="AU200" s="171" t="s">
        <v>83</v>
      </c>
      <c r="AV200" s="13" t="s">
        <v>83</v>
      </c>
      <c r="AW200" s="13" t="s">
        <v>30</v>
      </c>
      <c r="AX200" s="13" t="s">
        <v>73</v>
      </c>
      <c r="AY200" s="171" t="s">
        <v>139</v>
      </c>
    </row>
    <row r="201" spans="1:65" s="15" customFormat="1">
      <c r="B201" s="186"/>
      <c r="D201" s="154" t="s">
        <v>158</v>
      </c>
      <c r="E201" s="187" t="s">
        <v>1</v>
      </c>
      <c r="F201" s="188" t="s">
        <v>248</v>
      </c>
      <c r="H201" s="187" t="s">
        <v>1</v>
      </c>
      <c r="I201" s="189"/>
      <c r="L201" s="186"/>
      <c r="M201" s="190"/>
      <c r="N201" s="191"/>
      <c r="O201" s="191"/>
      <c r="P201" s="191"/>
      <c r="Q201" s="191"/>
      <c r="R201" s="191"/>
      <c r="S201" s="191"/>
      <c r="T201" s="192"/>
      <c r="AT201" s="187" t="s">
        <v>158</v>
      </c>
      <c r="AU201" s="187" t="s">
        <v>83</v>
      </c>
      <c r="AV201" s="15" t="s">
        <v>81</v>
      </c>
      <c r="AW201" s="15" t="s">
        <v>30</v>
      </c>
      <c r="AX201" s="15" t="s">
        <v>73</v>
      </c>
      <c r="AY201" s="187" t="s">
        <v>139</v>
      </c>
    </row>
    <row r="202" spans="1:65" s="13" customFormat="1">
      <c r="B202" s="170"/>
      <c r="D202" s="154" t="s">
        <v>158</v>
      </c>
      <c r="E202" s="171" t="s">
        <v>1</v>
      </c>
      <c r="F202" s="172" t="s">
        <v>249</v>
      </c>
      <c r="H202" s="173">
        <v>219.17699999999999</v>
      </c>
      <c r="I202" s="174"/>
      <c r="L202" s="170"/>
      <c r="M202" s="175"/>
      <c r="N202" s="176"/>
      <c r="O202" s="176"/>
      <c r="P202" s="176"/>
      <c r="Q202" s="176"/>
      <c r="R202" s="176"/>
      <c r="S202" s="176"/>
      <c r="T202" s="177"/>
      <c r="AT202" s="171" t="s">
        <v>158</v>
      </c>
      <c r="AU202" s="171" t="s">
        <v>83</v>
      </c>
      <c r="AV202" s="13" t="s">
        <v>83</v>
      </c>
      <c r="AW202" s="13" t="s">
        <v>30</v>
      </c>
      <c r="AX202" s="13" t="s">
        <v>73</v>
      </c>
      <c r="AY202" s="171" t="s">
        <v>139</v>
      </c>
    </row>
    <row r="203" spans="1:65" s="15" customFormat="1">
      <c r="B203" s="186"/>
      <c r="D203" s="154" t="s">
        <v>158</v>
      </c>
      <c r="E203" s="187" t="s">
        <v>1</v>
      </c>
      <c r="F203" s="188" t="s">
        <v>250</v>
      </c>
      <c r="H203" s="187" t="s">
        <v>1</v>
      </c>
      <c r="I203" s="189"/>
      <c r="L203" s="186"/>
      <c r="M203" s="190"/>
      <c r="N203" s="191"/>
      <c r="O203" s="191"/>
      <c r="P203" s="191"/>
      <c r="Q203" s="191"/>
      <c r="R203" s="191"/>
      <c r="S203" s="191"/>
      <c r="T203" s="192"/>
      <c r="AT203" s="187" t="s">
        <v>158</v>
      </c>
      <c r="AU203" s="187" t="s">
        <v>83</v>
      </c>
      <c r="AV203" s="15" t="s">
        <v>81</v>
      </c>
      <c r="AW203" s="15" t="s">
        <v>30</v>
      </c>
      <c r="AX203" s="15" t="s">
        <v>73</v>
      </c>
      <c r="AY203" s="187" t="s">
        <v>139</v>
      </c>
    </row>
    <row r="204" spans="1:65" s="13" customFormat="1">
      <c r="B204" s="170"/>
      <c r="D204" s="154" t="s">
        <v>158</v>
      </c>
      <c r="E204" s="171" t="s">
        <v>1</v>
      </c>
      <c r="F204" s="172" t="s">
        <v>251</v>
      </c>
      <c r="H204" s="173">
        <v>392.31400000000002</v>
      </c>
      <c r="I204" s="174"/>
      <c r="L204" s="170"/>
      <c r="M204" s="175"/>
      <c r="N204" s="176"/>
      <c r="O204" s="176"/>
      <c r="P204" s="176"/>
      <c r="Q204" s="176"/>
      <c r="R204" s="176"/>
      <c r="S204" s="176"/>
      <c r="T204" s="177"/>
      <c r="AT204" s="171" t="s">
        <v>158</v>
      </c>
      <c r="AU204" s="171" t="s">
        <v>83</v>
      </c>
      <c r="AV204" s="13" t="s">
        <v>83</v>
      </c>
      <c r="AW204" s="13" t="s">
        <v>30</v>
      </c>
      <c r="AX204" s="13" t="s">
        <v>73</v>
      </c>
      <c r="AY204" s="171" t="s">
        <v>139</v>
      </c>
    </row>
    <row r="205" spans="1:65" s="15" customFormat="1">
      <c r="B205" s="186"/>
      <c r="D205" s="154" t="s">
        <v>158</v>
      </c>
      <c r="E205" s="187" t="s">
        <v>1</v>
      </c>
      <c r="F205" s="188" t="s">
        <v>252</v>
      </c>
      <c r="H205" s="187" t="s">
        <v>1</v>
      </c>
      <c r="I205" s="189"/>
      <c r="L205" s="186"/>
      <c r="M205" s="190"/>
      <c r="N205" s="191"/>
      <c r="O205" s="191"/>
      <c r="P205" s="191"/>
      <c r="Q205" s="191"/>
      <c r="R205" s="191"/>
      <c r="S205" s="191"/>
      <c r="T205" s="192"/>
      <c r="AT205" s="187" t="s">
        <v>158</v>
      </c>
      <c r="AU205" s="187" t="s">
        <v>83</v>
      </c>
      <c r="AV205" s="15" t="s">
        <v>81</v>
      </c>
      <c r="AW205" s="15" t="s">
        <v>30</v>
      </c>
      <c r="AX205" s="15" t="s">
        <v>73</v>
      </c>
      <c r="AY205" s="187" t="s">
        <v>139</v>
      </c>
    </row>
    <row r="206" spans="1:65" s="13" customFormat="1">
      <c r="B206" s="170"/>
      <c r="D206" s="154" t="s">
        <v>158</v>
      </c>
      <c r="E206" s="171" t="s">
        <v>1</v>
      </c>
      <c r="F206" s="172" t="s">
        <v>253</v>
      </c>
      <c r="H206" s="173">
        <v>234.77600000000001</v>
      </c>
      <c r="I206" s="174"/>
      <c r="L206" s="170"/>
      <c r="M206" s="175"/>
      <c r="N206" s="176"/>
      <c r="O206" s="176"/>
      <c r="P206" s="176"/>
      <c r="Q206" s="176"/>
      <c r="R206" s="176"/>
      <c r="S206" s="176"/>
      <c r="T206" s="177"/>
      <c r="AT206" s="171" t="s">
        <v>158</v>
      </c>
      <c r="AU206" s="171" t="s">
        <v>83</v>
      </c>
      <c r="AV206" s="13" t="s">
        <v>83</v>
      </c>
      <c r="AW206" s="13" t="s">
        <v>30</v>
      </c>
      <c r="AX206" s="13" t="s">
        <v>73</v>
      </c>
      <c r="AY206" s="171" t="s">
        <v>139</v>
      </c>
    </row>
    <row r="207" spans="1:65" s="13" customFormat="1">
      <c r="B207" s="170"/>
      <c r="D207" s="154" t="s">
        <v>158</v>
      </c>
      <c r="E207" s="171" t="s">
        <v>1</v>
      </c>
      <c r="F207" s="172" t="s">
        <v>254</v>
      </c>
      <c r="H207" s="173">
        <v>102.65</v>
      </c>
      <c r="I207" s="174"/>
      <c r="L207" s="170"/>
      <c r="M207" s="175"/>
      <c r="N207" s="176"/>
      <c r="O207" s="176"/>
      <c r="P207" s="176"/>
      <c r="Q207" s="176"/>
      <c r="R207" s="176"/>
      <c r="S207" s="176"/>
      <c r="T207" s="177"/>
      <c r="AT207" s="171" t="s">
        <v>158</v>
      </c>
      <c r="AU207" s="171" t="s">
        <v>83</v>
      </c>
      <c r="AV207" s="13" t="s">
        <v>83</v>
      </c>
      <c r="AW207" s="13" t="s">
        <v>30</v>
      </c>
      <c r="AX207" s="13" t="s">
        <v>73</v>
      </c>
      <c r="AY207" s="171" t="s">
        <v>139</v>
      </c>
    </row>
    <row r="208" spans="1:65" s="14" customFormat="1">
      <c r="B208" s="178"/>
      <c r="D208" s="154" t="s">
        <v>158</v>
      </c>
      <c r="E208" s="179" t="s">
        <v>93</v>
      </c>
      <c r="F208" s="180" t="s">
        <v>187</v>
      </c>
      <c r="H208" s="181">
        <v>1568.335</v>
      </c>
      <c r="I208" s="182"/>
      <c r="L208" s="178"/>
      <c r="M208" s="183"/>
      <c r="N208" s="184"/>
      <c r="O208" s="184"/>
      <c r="P208" s="184"/>
      <c r="Q208" s="184"/>
      <c r="R208" s="184"/>
      <c r="S208" s="184"/>
      <c r="T208" s="185"/>
      <c r="AT208" s="179" t="s">
        <v>158</v>
      </c>
      <c r="AU208" s="179" t="s">
        <v>83</v>
      </c>
      <c r="AV208" s="14" t="s">
        <v>147</v>
      </c>
      <c r="AW208" s="14" t="s">
        <v>30</v>
      </c>
      <c r="AX208" s="14" t="s">
        <v>81</v>
      </c>
      <c r="AY208" s="179" t="s">
        <v>139</v>
      </c>
    </row>
    <row r="209" spans="1:65" s="2" customFormat="1" ht="30" customHeight="1">
      <c r="A209" s="32"/>
      <c r="B209" s="140"/>
      <c r="C209" s="141" t="s">
        <v>8</v>
      </c>
      <c r="D209" s="141" t="s">
        <v>142</v>
      </c>
      <c r="E209" s="142" t="s">
        <v>255</v>
      </c>
      <c r="F209" s="143" t="s">
        <v>256</v>
      </c>
      <c r="G209" s="144" t="s">
        <v>145</v>
      </c>
      <c r="H209" s="145">
        <v>141150.15</v>
      </c>
      <c r="I209" s="146"/>
      <c r="J209" s="147">
        <f>ROUND(I209*H209,2)</f>
        <v>0</v>
      </c>
      <c r="K209" s="143" t="s">
        <v>146</v>
      </c>
      <c r="L209" s="33"/>
      <c r="M209" s="148" t="s">
        <v>1</v>
      </c>
      <c r="N209" s="149" t="s">
        <v>38</v>
      </c>
      <c r="O209" s="58"/>
      <c r="P209" s="150">
        <f>O209*H209</f>
        <v>0</v>
      </c>
      <c r="Q209" s="150">
        <v>0</v>
      </c>
      <c r="R209" s="150">
        <f>Q209*H209</f>
        <v>0</v>
      </c>
      <c r="S209" s="150">
        <v>0</v>
      </c>
      <c r="T209" s="151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52" t="s">
        <v>147</v>
      </c>
      <c r="AT209" s="152" t="s">
        <v>142</v>
      </c>
      <c r="AU209" s="152" t="s">
        <v>83</v>
      </c>
      <c r="AY209" s="17" t="s">
        <v>139</v>
      </c>
      <c r="BE209" s="153">
        <f>IF(N209="základní",J209,0)</f>
        <v>0</v>
      </c>
      <c r="BF209" s="153">
        <f>IF(N209="snížená",J209,0)</f>
        <v>0</v>
      </c>
      <c r="BG209" s="153">
        <f>IF(N209="zákl. přenesená",J209,0)</f>
        <v>0</v>
      </c>
      <c r="BH209" s="153">
        <f>IF(N209="sníž. přenesená",J209,0)</f>
        <v>0</v>
      </c>
      <c r="BI209" s="153">
        <f>IF(N209="nulová",J209,0)</f>
        <v>0</v>
      </c>
      <c r="BJ209" s="17" t="s">
        <v>81</v>
      </c>
      <c r="BK209" s="153">
        <f>ROUND(I209*H209,2)</f>
        <v>0</v>
      </c>
      <c r="BL209" s="17" t="s">
        <v>147</v>
      </c>
      <c r="BM209" s="152" t="s">
        <v>257</v>
      </c>
    </row>
    <row r="210" spans="1:65" s="2" customFormat="1" ht="29.25">
      <c r="A210" s="32"/>
      <c r="B210" s="33"/>
      <c r="C210" s="32"/>
      <c r="D210" s="154" t="s">
        <v>149</v>
      </c>
      <c r="E210" s="32"/>
      <c r="F210" s="155" t="s">
        <v>258</v>
      </c>
      <c r="G210" s="32"/>
      <c r="H210" s="32"/>
      <c r="I210" s="156"/>
      <c r="J210" s="32"/>
      <c r="K210" s="32"/>
      <c r="L210" s="33"/>
      <c r="M210" s="157"/>
      <c r="N210" s="158"/>
      <c r="O210" s="58"/>
      <c r="P210" s="58"/>
      <c r="Q210" s="58"/>
      <c r="R210" s="58"/>
      <c r="S210" s="58"/>
      <c r="T210" s="59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T210" s="17" t="s">
        <v>149</v>
      </c>
      <c r="AU210" s="17" t="s">
        <v>83</v>
      </c>
    </row>
    <row r="211" spans="1:65" s="13" customFormat="1">
      <c r="B211" s="170"/>
      <c r="D211" s="154" t="s">
        <v>158</v>
      </c>
      <c r="E211" s="171" t="s">
        <v>1</v>
      </c>
      <c r="F211" s="172" t="s">
        <v>259</v>
      </c>
      <c r="H211" s="173">
        <v>141150.15</v>
      </c>
      <c r="I211" s="174"/>
      <c r="L211" s="170"/>
      <c r="M211" s="175"/>
      <c r="N211" s="176"/>
      <c r="O211" s="176"/>
      <c r="P211" s="176"/>
      <c r="Q211" s="176"/>
      <c r="R211" s="176"/>
      <c r="S211" s="176"/>
      <c r="T211" s="177"/>
      <c r="AT211" s="171" t="s">
        <v>158</v>
      </c>
      <c r="AU211" s="171" t="s">
        <v>83</v>
      </c>
      <c r="AV211" s="13" t="s">
        <v>83</v>
      </c>
      <c r="AW211" s="13" t="s">
        <v>30</v>
      </c>
      <c r="AX211" s="13" t="s">
        <v>81</v>
      </c>
      <c r="AY211" s="171" t="s">
        <v>139</v>
      </c>
    </row>
    <row r="212" spans="1:65" s="2" customFormat="1" ht="34.9" customHeight="1">
      <c r="A212" s="32"/>
      <c r="B212" s="140"/>
      <c r="C212" s="141" t="s">
        <v>260</v>
      </c>
      <c r="D212" s="141" t="s">
        <v>142</v>
      </c>
      <c r="E212" s="142" t="s">
        <v>261</v>
      </c>
      <c r="F212" s="143" t="s">
        <v>262</v>
      </c>
      <c r="G212" s="144" t="s">
        <v>145</v>
      </c>
      <c r="H212" s="145">
        <v>1568.335</v>
      </c>
      <c r="I212" s="146"/>
      <c r="J212" s="147">
        <f>ROUND(I212*H212,2)</f>
        <v>0</v>
      </c>
      <c r="K212" s="143" t="s">
        <v>146</v>
      </c>
      <c r="L212" s="33"/>
      <c r="M212" s="148" t="s">
        <v>1</v>
      </c>
      <c r="N212" s="149" t="s">
        <v>38</v>
      </c>
      <c r="O212" s="58"/>
      <c r="P212" s="150">
        <f>O212*H212</f>
        <v>0</v>
      </c>
      <c r="Q212" s="150">
        <v>0</v>
      </c>
      <c r="R212" s="150">
        <f>Q212*H212</f>
        <v>0</v>
      </c>
      <c r="S212" s="150">
        <v>0</v>
      </c>
      <c r="T212" s="151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2" t="s">
        <v>147</v>
      </c>
      <c r="AT212" s="152" t="s">
        <v>142</v>
      </c>
      <c r="AU212" s="152" t="s">
        <v>83</v>
      </c>
      <c r="AY212" s="17" t="s">
        <v>139</v>
      </c>
      <c r="BE212" s="153">
        <f>IF(N212="základní",J212,0)</f>
        <v>0</v>
      </c>
      <c r="BF212" s="153">
        <f>IF(N212="snížená",J212,0)</f>
        <v>0</v>
      </c>
      <c r="BG212" s="153">
        <f>IF(N212="zákl. přenesená",J212,0)</f>
        <v>0</v>
      </c>
      <c r="BH212" s="153">
        <f>IF(N212="sníž. přenesená",J212,0)</f>
        <v>0</v>
      </c>
      <c r="BI212" s="153">
        <f>IF(N212="nulová",J212,0)</f>
        <v>0</v>
      </c>
      <c r="BJ212" s="17" t="s">
        <v>81</v>
      </c>
      <c r="BK212" s="153">
        <f>ROUND(I212*H212,2)</f>
        <v>0</v>
      </c>
      <c r="BL212" s="17" t="s">
        <v>147</v>
      </c>
      <c r="BM212" s="152" t="s">
        <v>263</v>
      </c>
    </row>
    <row r="213" spans="1:65" s="2" customFormat="1" ht="29.25">
      <c r="A213" s="32"/>
      <c r="B213" s="33"/>
      <c r="C213" s="32"/>
      <c r="D213" s="154" t="s">
        <v>149</v>
      </c>
      <c r="E213" s="32"/>
      <c r="F213" s="155" t="s">
        <v>264</v>
      </c>
      <c r="G213" s="32"/>
      <c r="H213" s="32"/>
      <c r="I213" s="156"/>
      <c r="J213" s="32"/>
      <c r="K213" s="32"/>
      <c r="L213" s="33"/>
      <c r="M213" s="157"/>
      <c r="N213" s="158"/>
      <c r="O213" s="58"/>
      <c r="P213" s="58"/>
      <c r="Q213" s="58"/>
      <c r="R213" s="58"/>
      <c r="S213" s="58"/>
      <c r="T213" s="59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T213" s="17" t="s">
        <v>149</v>
      </c>
      <c r="AU213" s="17" t="s">
        <v>83</v>
      </c>
    </row>
    <row r="214" spans="1:65" s="13" customFormat="1">
      <c r="B214" s="170"/>
      <c r="D214" s="154" t="s">
        <v>158</v>
      </c>
      <c r="E214" s="171" t="s">
        <v>1</v>
      </c>
      <c r="F214" s="172" t="s">
        <v>93</v>
      </c>
      <c r="H214" s="173">
        <v>1568.335</v>
      </c>
      <c r="I214" s="174"/>
      <c r="L214" s="170"/>
      <c r="M214" s="175"/>
      <c r="N214" s="176"/>
      <c r="O214" s="176"/>
      <c r="P214" s="176"/>
      <c r="Q214" s="176"/>
      <c r="R214" s="176"/>
      <c r="S214" s="176"/>
      <c r="T214" s="177"/>
      <c r="AT214" s="171" t="s">
        <v>158</v>
      </c>
      <c r="AU214" s="171" t="s">
        <v>83</v>
      </c>
      <c r="AV214" s="13" t="s">
        <v>83</v>
      </c>
      <c r="AW214" s="13" t="s">
        <v>30</v>
      </c>
      <c r="AX214" s="13" t="s">
        <v>81</v>
      </c>
      <c r="AY214" s="171" t="s">
        <v>139</v>
      </c>
    </row>
    <row r="215" spans="1:65" s="2" customFormat="1" ht="19.899999999999999" customHeight="1">
      <c r="A215" s="32"/>
      <c r="B215" s="140"/>
      <c r="C215" s="141" t="s">
        <v>265</v>
      </c>
      <c r="D215" s="141" t="s">
        <v>142</v>
      </c>
      <c r="E215" s="142" t="s">
        <v>266</v>
      </c>
      <c r="F215" s="143" t="s">
        <v>267</v>
      </c>
      <c r="G215" s="144" t="s">
        <v>145</v>
      </c>
      <c r="H215" s="145">
        <v>1568.335</v>
      </c>
      <c r="I215" s="146"/>
      <c r="J215" s="147">
        <f>ROUND(I215*H215,2)</f>
        <v>0</v>
      </c>
      <c r="K215" s="143" t="s">
        <v>146</v>
      </c>
      <c r="L215" s="33"/>
      <c r="M215" s="148" t="s">
        <v>1</v>
      </c>
      <c r="N215" s="149" t="s">
        <v>38</v>
      </c>
      <c r="O215" s="58"/>
      <c r="P215" s="150">
        <f>O215*H215</f>
        <v>0</v>
      </c>
      <c r="Q215" s="150">
        <v>0</v>
      </c>
      <c r="R215" s="150">
        <f>Q215*H215</f>
        <v>0</v>
      </c>
      <c r="S215" s="150">
        <v>0</v>
      </c>
      <c r="T215" s="151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2" t="s">
        <v>147</v>
      </c>
      <c r="AT215" s="152" t="s">
        <v>142</v>
      </c>
      <c r="AU215" s="152" t="s">
        <v>83</v>
      </c>
      <c r="AY215" s="17" t="s">
        <v>139</v>
      </c>
      <c r="BE215" s="153">
        <f>IF(N215="základní",J215,0)</f>
        <v>0</v>
      </c>
      <c r="BF215" s="153">
        <f>IF(N215="snížená",J215,0)</f>
        <v>0</v>
      </c>
      <c r="BG215" s="153">
        <f>IF(N215="zákl. přenesená",J215,0)</f>
        <v>0</v>
      </c>
      <c r="BH215" s="153">
        <f>IF(N215="sníž. přenesená",J215,0)</f>
        <v>0</v>
      </c>
      <c r="BI215" s="153">
        <f>IF(N215="nulová",J215,0)</f>
        <v>0</v>
      </c>
      <c r="BJ215" s="17" t="s">
        <v>81</v>
      </c>
      <c r="BK215" s="153">
        <f>ROUND(I215*H215,2)</f>
        <v>0</v>
      </c>
      <c r="BL215" s="17" t="s">
        <v>147</v>
      </c>
      <c r="BM215" s="152" t="s">
        <v>268</v>
      </c>
    </row>
    <row r="216" spans="1:65" s="2" customFormat="1" ht="19.5">
      <c r="A216" s="32"/>
      <c r="B216" s="33"/>
      <c r="C216" s="32"/>
      <c r="D216" s="154" t="s">
        <v>149</v>
      </c>
      <c r="E216" s="32"/>
      <c r="F216" s="155" t="s">
        <v>269</v>
      </c>
      <c r="G216" s="32"/>
      <c r="H216" s="32"/>
      <c r="I216" s="156"/>
      <c r="J216" s="32"/>
      <c r="K216" s="32"/>
      <c r="L216" s="33"/>
      <c r="M216" s="157"/>
      <c r="N216" s="158"/>
      <c r="O216" s="58"/>
      <c r="P216" s="58"/>
      <c r="Q216" s="58"/>
      <c r="R216" s="58"/>
      <c r="S216" s="58"/>
      <c r="T216" s="59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T216" s="17" t="s">
        <v>149</v>
      </c>
      <c r="AU216" s="17" t="s">
        <v>83</v>
      </c>
    </row>
    <row r="217" spans="1:65" s="13" customFormat="1">
      <c r="B217" s="170"/>
      <c r="D217" s="154" t="s">
        <v>158</v>
      </c>
      <c r="E217" s="171" t="s">
        <v>1</v>
      </c>
      <c r="F217" s="172" t="s">
        <v>93</v>
      </c>
      <c r="H217" s="173">
        <v>1568.335</v>
      </c>
      <c r="I217" s="174"/>
      <c r="L217" s="170"/>
      <c r="M217" s="175"/>
      <c r="N217" s="176"/>
      <c r="O217" s="176"/>
      <c r="P217" s="176"/>
      <c r="Q217" s="176"/>
      <c r="R217" s="176"/>
      <c r="S217" s="176"/>
      <c r="T217" s="177"/>
      <c r="AT217" s="171" t="s">
        <v>158</v>
      </c>
      <c r="AU217" s="171" t="s">
        <v>83</v>
      </c>
      <c r="AV217" s="13" t="s">
        <v>83</v>
      </c>
      <c r="AW217" s="13" t="s">
        <v>30</v>
      </c>
      <c r="AX217" s="13" t="s">
        <v>81</v>
      </c>
      <c r="AY217" s="171" t="s">
        <v>139</v>
      </c>
    </row>
    <row r="218" spans="1:65" s="2" customFormat="1" ht="19.899999999999999" customHeight="1">
      <c r="A218" s="32"/>
      <c r="B218" s="140"/>
      <c r="C218" s="141" t="s">
        <v>270</v>
      </c>
      <c r="D218" s="141" t="s">
        <v>142</v>
      </c>
      <c r="E218" s="142" t="s">
        <v>271</v>
      </c>
      <c r="F218" s="143" t="s">
        <v>272</v>
      </c>
      <c r="G218" s="144" t="s">
        <v>145</v>
      </c>
      <c r="H218" s="145">
        <v>141150.15</v>
      </c>
      <c r="I218" s="146"/>
      <c r="J218" s="147">
        <f>ROUND(I218*H218,2)</f>
        <v>0</v>
      </c>
      <c r="K218" s="143" t="s">
        <v>146</v>
      </c>
      <c r="L218" s="33"/>
      <c r="M218" s="148" t="s">
        <v>1</v>
      </c>
      <c r="N218" s="149" t="s">
        <v>38</v>
      </c>
      <c r="O218" s="58"/>
      <c r="P218" s="150">
        <f>O218*H218</f>
        <v>0</v>
      </c>
      <c r="Q218" s="150">
        <v>0</v>
      </c>
      <c r="R218" s="150">
        <f>Q218*H218</f>
        <v>0</v>
      </c>
      <c r="S218" s="150">
        <v>0</v>
      </c>
      <c r="T218" s="151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2" t="s">
        <v>147</v>
      </c>
      <c r="AT218" s="152" t="s">
        <v>142</v>
      </c>
      <c r="AU218" s="152" t="s">
        <v>83</v>
      </c>
      <c r="AY218" s="17" t="s">
        <v>139</v>
      </c>
      <c r="BE218" s="153">
        <f>IF(N218="základní",J218,0)</f>
        <v>0</v>
      </c>
      <c r="BF218" s="153">
        <f>IF(N218="snížená",J218,0)</f>
        <v>0</v>
      </c>
      <c r="BG218" s="153">
        <f>IF(N218="zákl. přenesená",J218,0)</f>
        <v>0</v>
      </c>
      <c r="BH218" s="153">
        <f>IF(N218="sníž. přenesená",J218,0)</f>
        <v>0</v>
      </c>
      <c r="BI218" s="153">
        <f>IF(N218="nulová",J218,0)</f>
        <v>0</v>
      </c>
      <c r="BJ218" s="17" t="s">
        <v>81</v>
      </c>
      <c r="BK218" s="153">
        <f>ROUND(I218*H218,2)</f>
        <v>0</v>
      </c>
      <c r="BL218" s="17" t="s">
        <v>147</v>
      </c>
      <c r="BM218" s="152" t="s">
        <v>273</v>
      </c>
    </row>
    <row r="219" spans="1:65" s="2" customFormat="1" ht="19.5">
      <c r="A219" s="32"/>
      <c r="B219" s="33"/>
      <c r="C219" s="32"/>
      <c r="D219" s="154" t="s">
        <v>149</v>
      </c>
      <c r="E219" s="32"/>
      <c r="F219" s="155" t="s">
        <v>274</v>
      </c>
      <c r="G219" s="32"/>
      <c r="H219" s="32"/>
      <c r="I219" s="156"/>
      <c r="J219" s="32"/>
      <c r="K219" s="32"/>
      <c r="L219" s="33"/>
      <c r="M219" s="157"/>
      <c r="N219" s="158"/>
      <c r="O219" s="58"/>
      <c r="P219" s="58"/>
      <c r="Q219" s="58"/>
      <c r="R219" s="58"/>
      <c r="S219" s="58"/>
      <c r="T219" s="59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T219" s="17" t="s">
        <v>149</v>
      </c>
      <c r="AU219" s="17" t="s">
        <v>83</v>
      </c>
    </row>
    <row r="220" spans="1:65" s="13" customFormat="1">
      <c r="B220" s="170"/>
      <c r="D220" s="154" t="s">
        <v>158</v>
      </c>
      <c r="E220" s="171" t="s">
        <v>1</v>
      </c>
      <c r="F220" s="172" t="s">
        <v>259</v>
      </c>
      <c r="H220" s="173">
        <v>141150.15</v>
      </c>
      <c r="I220" s="174"/>
      <c r="L220" s="170"/>
      <c r="M220" s="175"/>
      <c r="N220" s="176"/>
      <c r="O220" s="176"/>
      <c r="P220" s="176"/>
      <c r="Q220" s="176"/>
      <c r="R220" s="176"/>
      <c r="S220" s="176"/>
      <c r="T220" s="177"/>
      <c r="AT220" s="171" t="s">
        <v>158</v>
      </c>
      <c r="AU220" s="171" t="s">
        <v>83</v>
      </c>
      <c r="AV220" s="13" t="s">
        <v>83</v>
      </c>
      <c r="AW220" s="13" t="s">
        <v>30</v>
      </c>
      <c r="AX220" s="13" t="s">
        <v>81</v>
      </c>
      <c r="AY220" s="171" t="s">
        <v>139</v>
      </c>
    </row>
    <row r="221" spans="1:65" s="2" customFormat="1" ht="19.899999999999999" customHeight="1">
      <c r="A221" s="32"/>
      <c r="B221" s="140"/>
      <c r="C221" s="141" t="s">
        <v>275</v>
      </c>
      <c r="D221" s="141" t="s">
        <v>142</v>
      </c>
      <c r="E221" s="142" t="s">
        <v>276</v>
      </c>
      <c r="F221" s="143" t="s">
        <v>277</v>
      </c>
      <c r="G221" s="144" t="s">
        <v>145</v>
      </c>
      <c r="H221" s="145">
        <v>1568.335</v>
      </c>
      <c r="I221" s="146"/>
      <c r="J221" s="147">
        <f>ROUND(I221*H221,2)</f>
        <v>0</v>
      </c>
      <c r="K221" s="143" t="s">
        <v>146</v>
      </c>
      <c r="L221" s="33"/>
      <c r="M221" s="148" t="s">
        <v>1</v>
      </c>
      <c r="N221" s="149" t="s">
        <v>38</v>
      </c>
      <c r="O221" s="58"/>
      <c r="P221" s="150">
        <f>O221*H221</f>
        <v>0</v>
      </c>
      <c r="Q221" s="150">
        <v>0</v>
      </c>
      <c r="R221" s="150">
        <f>Q221*H221</f>
        <v>0</v>
      </c>
      <c r="S221" s="150">
        <v>0</v>
      </c>
      <c r="T221" s="151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2" t="s">
        <v>147</v>
      </c>
      <c r="AT221" s="152" t="s">
        <v>142</v>
      </c>
      <c r="AU221" s="152" t="s">
        <v>83</v>
      </c>
      <c r="AY221" s="17" t="s">
        <v>139</v>
      </c>
      <c r="BE221" s="153">
        <f>IF(N221="základní",J221,0)</f>
        <v>0</v>
      </c>
      <c r="BF221" s="153">
        <f>IF(N221="snížená",J221,0)</f>
        <v>0</v>
      </c>
      <c r="BG221" s="153">
        <f>IF(N221="zákl. přenesená",J221,0)</f>
        <v>0</v>
      </c>
      <c r="BH221" s="153">
        <f>IF(N221="sníž. přenesená",J221,0)</f>
        <v>0</v>
      </c>
      <c r="BI221" s="153">
        <f>IF(N221="nulová",J221,0)</f>
        <v>0</v>
      </c>
      <c r="BJ221" s="17" t="s">
        <v>81</v>
      </c>
      <c r="BK221" s="153">
        <f>ROUND(I221*H221,2)</f>
        <v>0</v>
      </c>
      <c r="BL221" s="17" t="s">
        <v>147</v>
      </c>
      <c r="BM221" s="152" t="s">
        <v>278</v>
      </c>
    </row>
    <row r="222" spans="1:65" s="2" customFormat="1" ht="19.5">
      <c r="A222" s="32"/>
      <c r="B222" s="33"/>
      <c r="C222" s="32"/>
      <c r="D222" s="154" t="s">
        <v>149</v>
      </c>
      <c r="E222" s="32"/>
      <c r="F222" s="155" t="s">
        <v>279</v>
      </c>
      <c r="G222" s="32"/>
      <c r="H222" s="32"/>
      <c r="I222" s="156"/>
      <c r="J222" s="32"/>
      <c r="K222" s="32"/>
      <c r="L222" s="33"/>
      <c r="M222" s="157"/>
      <c r="N222" s="158"/>
      <c r="O222" s="58"/>
      <c r="P222" s="58"/>
      <c r="Q222" s="58"/>
      <c r="R222" s="58"/>
      <c r="S222" s="58"/>
      <c r="T222" s="59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T222" s="17" t="s">
        <v>149</v>
      </c>
      <c r="AU222" s="17" t="s">
        <v>83</v>
      </c>
    </row>
    <row r="223" spans="1:65" s="13" customFormat="1">
      <c r="B223" s="170"/>
      <c r="D223" s="154" t="s">
        <v>158</v>
      </c>
      <c r="E223" s="171" t="s">
        <v>1</v>
      </c>
      <c r="F223" s="172" t="s">
        <v>93</v>
      </c>
      <c r="H223" s="173">
        <v>1568.335</v>
      </c>
      <c r="I223" s="174"/>
      <c r="L223" s="170"/>
      <c r="M223" s="175"/>
      <c r="N223" s="176"/>
      <c r="O223" s="176"/>
      <c r="P223" s="176"/>
      <c r="Q223" s="176"/>
      <c r="R223" s="176"/>
      <c r="S223" s="176"/>
      <c r="T223" s="177"/>
      <c r="AT223" s="171" t="s">
        <v>158</v>
      </c>
      <c r="AU223" s="171" t="s">
        <v>83</v>
      </c>
      <c r="AV223" s="13" t="s">
        <v>83</v>
      </c>
      <c r="AW223" s="13" t="s">
        <v>30</v>
      </c>
      <c r="AX223" s="13" t="s">
        <v>81</v>
      </c>
      <c r="AY223" s="171" t="s">
        <v>139</v>
      </c>
    </row>
    <row r="224" spans="1:65" s="2" customFormat="1" ht="40.15" customHeight="1">
      <c r="A224" s="32"/>
      <c r="B224" s="140"/>
      <c r="C224" s="141" t="s">
        <v>280</v>
      </c>
      <c r="D224" s="141" t="s">
        <v>142</v>
      </c>
      <c r="E224" s="142" t="s">
        <v>281</v>
      </c>
      <c r="F224" s="143" t="s">
        <v>282</v>
      </c>
      <c r="G224" s="144" t="s">
        <v>283</v>
      </c>
      <c r="H224" s="145">
        <v>1</v>
      </c>
      <c r="I224" s="146"/>
      <c r="J224" s="147">
        <f>ROUND(I224*H224,2)</f>
        <v>0</v>
      </c>
      <c r="K224" s="143" t="s">
        <v>1</v>
      </c>
      <c r="L224" s="33"/>
      <c r="M224" s="148" t="s">
        <v>1</v>
      </c>
      <c r="N224" s="149" t="s">
        <v>38</v>
      </c>
      <c r="O224" s="58"/>
      <c r="P224" s="150">
        <f>O224*H224</f>
        <v>0</v>
      </c>
      <c r="Q224" s="150">
        <v>0</v>
      </c>
      <c r="R224" s="150">
        <f>Q224*H224</f>
        <v>0</v>
      </c>
      <c r="S224" s="150">
        <v>0</v>
      </c>
      <c r="T224" s="151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2" t="s">
        <v>147</v>
      </c>
      <c r="AT224" s="152" t="s">
        <v>142</v>
      </c>
      <c r="AU224" s="152" t="s">
        <v>83</v>
      </c>
      <c r="AY224" s="17" t="s">
        <v>139</v>
      </c>
      <c r="BE224" s="153">
        <f>IF(N224="základní",J224,0)</f>
        <v>0</v>
      </c>
      <c r="BF224" s="153">
        <f>IF(N224="snížená",J224,0)</f>
        <v>0</v>
      </c>
      <c r="BG224" s="153">
        <f>IF(N224="zákl. přenesená",J224,0)</f>
        <v>0</v>
      </c>
      <c r="BH224" s="153">
        <f>IF(N224="sníž. přenesená",J224,0)</f>
        <v>0</v>
      </c>
      <c r="BI224" s="153">
        <f>IF(N224="nulová",J224,0)</f>
        <v>0</v>
      </c>
      <c r="BJ224" s="17" t="s">
        <v>81</v>
      </c>
      <c r="BK224" s="153">
        <f>ROUND(I224*H224,2)</f>
        <v>0</v>
      </c>
      <c r="BL224" s="17" t="s">
        <v>147</v>
      </c>
      <c r="BM224" s="152" t="s">
        <v>284</v>
      </c>
    </row>
    <row r="225" spans="1:65" s="2" customFormat="1" ht="29.25">
      <c r="A225" s="32"/>
      <c r="B225" s="33"/>
      <c r="C225" s="32"/>
      <c r="D225" s="154" t="s">
        <v>149</v>
      </c>
      <c r="E225" s="32"/>
      <c r="F225" s="155" t="s">
        <v>282</v>
      </c>
      <c r="G225" s="32"/>
      <c r="H225" s="32"/>
      <c r="I225" s="156"/>
      <c r="J225" s="32"/>
      <c r="K225" s="32"/>
      <c r="L225" s="33"/>
      <c r="M225" s="157"/>
      <c r="N225" s="158"/>
      <c r="O225" s="58"/>
      <c r="P225" s="58"/>
      <c r="Q225" s="58"/>
      <c r="R225" s="58"/>
      <c r="S225" s="58"/>
      <c r="T225" s="59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T225" s="17" t="s">
        <v>149</v>
      </c>
      <c r="AU225" s="17" t="s">
        <v>83</v>
      </c>
    </row>
    <row r="226" spans="1:65" s="2" customFormat="1" ht="14.45" customHeight="1">
      <c r="A226" s="32"/>
      <c r="B226" s="140"/>
      <c r="C226" s="141" t="s">
        <v>7</v>
      </c>
      <c r="D226" s="141" t="s">
        <v>142</v>
      </c>
      <c r="E226" s="142" t="s">
        <v>285</v>
      </c>
      <c r="F226" s="143" t="s">
        <v>286</v>
      </c>
      <c r="G226" s="144" t="s">
        <v>287</v>
      </c>
      <c r="H226" s="145">
        <v>4</v>
      </c>
      <c r="I226" s="146"/>
      <c r="J226" s="147">
        <f>ROUND(I226*H226,2)</f>
        <v>0</v>
      </c>
      <c r="K226" s="143" t="s">
        <v>1</v>
      </c>
      <c r="L226" s="33"/>
      <c r="M226" s="148" t="s">
        <v>1</v>
      </c>
      <c r="N226" s="149" t="s">
        <v>38</v>
      </c>
      <c r="O226" s="58"/>
      <c r="P226" s="150">
        <f>O226*H226</f>
        <v>0</v>
      </c>
      <c r="Q226" s="150">
        <v>0</v>
      </c>
      <c r="R226" s="150">
        <f>Q226*H226</f>
        <v>0</v>
      </c>
      <c r="S226" s="150">
        <v>0</v>
      </c>
      <c r="T226" s="151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2" t="s">
        <v>147</v>
      </c>
      <c r="AT226" s="152" t="s">
        <v>142</v>
      </c>
      <c r="AU226" s="152" t="s">
        <v>83</v>
      </c>
      <c r="AY226" s="17" t="s">
        <v>139</v>
      </c>
      <c r="BE226" s="153">
        <f>IF(N226="základní",J226,0)</f>
        <v>0</v>
      </c>
      <c r="BF226" s="153">
        <f>IF(N226="snížená",J226,0)</f>
        <v>0</v>
      </c>
      <c r="BG226" s="153">
        <f>IF(N226="zákl. přenesená",J226,0)</f>
        <v>0</v>
      </c>
      <c r="BH226" s="153">
        <f>IF(N226="sníž. přenesená",J226,0)</f>
        <v>0</v>
      </c>
      <c r="BI226" s="153">
        <f>IF(N226="nulová",J226,0)</f>
        <v>0</v>
      </c>
      <c r="BJ226" s="17" t="s">
        <v>81</v>
      </c>
      <c r="BK226" s="153">
        <f>ROUND(I226*H226,2)</f>
        <v>0</v>
      </c>
      <c r="BL226" s="17" t="s">
        <v>147</v>
      </c>
      <c r="BM226" s="152" t="s">
        <v>288</v>
      </c>
    </row>
    <row r="227" spans="1:65" s="2" customFormat="1">
      <c r="A227" s="32"/>
      <c r="B227" s="33"/>
      <c r="C227" s="32"/>
      <c r="D227" s="154" t="s">
        <v>149</v>
      </c>
      <c r="E227" s="32"/>
      <c r="F227" s="155" t="s">
        <v>289</v>
      </c>
      <c r="G227" s="32"/>
      <c r="H227" s="32"/>
      <c r="I227" s="156"/>
      <c r="J227" s="32"/>
      <c r="K227" s="32"/>
      <c r="L227" s="33"/>
      <c r="M227" s="157"/>
      <c r="N227" s="158"/>
      <c r="O227" s="58"/>
      <c r="P227" s="58"/>
      <c r="Q227" s="58"/>
      <c r="R227" s="58"/>
      <c r="S227" s="58"/>
      <c r="T227" s="59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T227" s="17" t="s">
        <v>149</v>
      </c>
      <c r="AU227" s="17" t="s">
        <v>83</v>
      </c>
    </row>
    <row r="228" spans="1:65" s="2" customFormat="1" ht="30" customHeight="1">
      <c r="A228" s="32"/>
      <c r="B228" s="140"/>
      <c r="C228" s="141" t="s">
        <v>290</v>
      </c>
      <c r="D228" s="141" t="s">
        <v>142</v>
      </c>
      <c r="E228" s="142" t="s">
        <v>291</v>
      </c>
      <c r="F228" s="143" t="s">
        <v>292</v>
      </c>
      <c r="G228" s="144" t="s">
        <v>287</v>
      </c>
      <c r="H228" s="145">
        <v>3</v>
      </c>
      <c r="I228" s="146"/>
      <c r="J228" s="147">
        <f>ROUND(I228*H228,2)</f>
        <v>0</v>
      </c>
      <c r="K228" s="143" t="s">
        <v>1</v>
      </c>
      <c r="L228" s="33"/>
      <c r="M228" s="148" t="s">
        <v>1</v>
      </c>
      <c r="N228" s="149" t="s">
        <v>38</v>
      </c>
      <c r="O228" s="58"/>
      <c r="P228" s="150">
        <f>O228*H228</f>
        <v>0</v>
      </c>
      <c r="Q228" s="150">
        <v>0</v>
      </c>
      <c r="R228" s="150">
        <f>Q228*H228</f>
        <v>0</v>
      </c>
      <c r="S228" s="150">
        <v>0</v>
      </c>
      <c r="T228" s="151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52" t="s">
        <v>147</v>
      </c>
      <c r="AT228" s="152" t="s">
        <v>142</v>
      </c>
      <c r="AU228" s="152" t="s">
        <v>83</v>
      </c>
      <c r="AY228" s="17" t="s">
        <v>139</v>
      </c>
      <c r="BE228" s="153">
        <f>IF(N228="základní",J228,0)</f>
        <v>0</v>
      </c>
      <c r="BF228" s="153">
        <f>IF(N228="snížená",J228,0)</f>
        <v>0</v>
      </c>
      <c r="BG228" s="153">
        <f>IF(N228="zákl. přenesená",J228,0)</f>
        <v>0</v>
      </c>
      <c r="BH228" s="153">
        <f>IF(N228="sníž. přenesená",J228,0)</f>
        <v>0</v>
      </c>
      <c r="BI228" s="153">
        <f>IF(N228="nulová",J228,0)</f>
        <v>0</v>
      </c>
      <c r="BJ228" s="17" t="s">
        <v>81</v>
      </c>
      <c r="BK228" s="153">
        <f>ROUND(I228*H228,2)</f>
        <v>0</v>
      </c>
      <c r="BL228" s="17" t="s">
        <v>147</v>
      </c>
      <c r="BM228" s="152" t="s">
        <v>293</v>
      </c>
    </row>
    <row r="229" spans="1:65" s="2" customFormat="1">
      <c r="A229" s="32"/>
      <c r="B229" s="33"/>
      <c r="C229" s="32"/>
      <c r="D229" s="154" t="s">
        <v>149</v>
      </c>
      <c r="E229" s="32"/>
      <c r="F229" s="155" t="s">
        <v>294</v>
      </c>
      <c r="G229" s="32"/>
      <c r="H229" s="32"/>
      <c r="I229" s="156"/>
      <c r="J229" s="32"/>
      <c r="K229" s="32"/>
      <c r="L229" s="33"/>
      <c r="M229" s="157"/>
      <c r="N229" s="158"/>
      <c r="O229" s="58"/>
      <c r="P229" s="58"/>
      <c r="Q229" s="58"/>
      <c r="R229" s="58"/>
      <c r="S229" s="58"/>
      <c r="T229" s="59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T229" s="17" t="s">
        <v>149</v>
      </c>
      <c r="AU229" s="17" t="s">
        <v>83</v>
      </c>
    </row>
    <row r="230" spans="1:65" s="2" customFormat="1" ht="19.5">
      <c r="A230" s="32"/>
      <c r="B230" s="33"/>
      <c r="C230" s="32"/>
      <c r="D230" s="154" t="s">
        <v>156</v>
      </c>
      <c r="E230" s="32"/>
      <c r="F230" s="169" t="s">
        <v>295</v>
      </c>
      <c r="G230" s="32"/>
      <c r="H230" s="32"/>
      <c r="I230" s="156"/>
      <c r="J230" s="32"/>
      <c r="K230" s="32"/>
      <c r="L230" s="33"/>
      <c r="M230" s="157"/>
      <c r="N230" s="158"/>
      <c r="O230" s="58"/>
      <c r="P230" s="58"/>
      <c r="Q230" s="58"/>
      <c r="R230" s="58"/>
      <c r="S230" s="58"/>
      <c r="T230" s="59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T230" s="17" t="s">
        <v>156</v>
      </c>
      <c r="AU230" s="17" t="s">
        <v>83</v>
      </c>
    </row>
    <row r="231" spans="1:65" s="2" customFormat="1" ht="30" customHeight="1">
      <c r="A231" s="32"/>
      <c r="B231" s="140"/>
      <c r="C231" s="141" t="s">
        <v>296</v>
      </c>
      <c r="D231" s="141" t="s">
        <v>142</v>
      </c>
      <c r="E231" s="142" t="s">
        <v>297</v>
      </c>
      <c r="F231" s="143" t="s">
        <v>298</v>
      </c>
      <c r="G231" s="144" t="s">
        <v>287</v>
      </c>
      <c r="H231" s="145">
        <v>2</v>
      </c>
      <c r="I231" s="146"/>
      <c r="J231" s="147">
        <f>ROUND(I231*H231,2)</f>
        <v>0</v>
      </c>
      <c r="K231" s="143" t="s">
        <v>1</v>
      </c>
      <c r="L231" s="33"/>
      <c r="M231" s="148" t="s">
        <v>1</v>
      </c>
      <c r="N231" s="149" t="s">
        <v>38</v>
      </c>
      <c r="O231" s="58"/>
      <c r="P231" s="150">
        <f>O231*H231</f>
        <v>0</v>
      </c>
      <c r="Q231" s="150">
        <v>0</v>
      </c>
      <c r="R231" s="150">
        <f>Q231*H231</f>
        <v>0</v>
      </c>
      <c r="S231" s="150">
        <v>0</v>
      </c>
      <c r="T231" s="151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2" t="s">
        <v>147</v>
      </c>
      <c r="AT231" s="152" t="s">
        <v>142</v>
      </c>
      <c r="AU231" s="152" t="s">
        <v>83</v>
      </c>
      <c r="AY231" s="17" t="s">
        <v>139</v>
      </c>
      <c r="BE231" s="153">
        <f>IF(N231="základní",J231,0)</f>
        <v>0</v>
      </c>
      <c r="BF231" s="153">
        <f>IF(N231="snížená",J231,0)</f>
        <v>0</v>
      </c>
      <c r="BG231" s="153">
        <f>IF(N231="zákl. přenesená",J231,0)</f>
        <v>0</v>
      </c>
      <c r="BH231" s="153">
        <f>IF(N231="sníž. přenesená",J231,0)</f>
        <v>0</v>
      </c>
      <c r="BI231" s="153">
        <f>IF(N231="nulová",J231,0)</f>
        <v>0</v>
      </c>
      <c r="BJ231" s="17" t="s">
        <v>81</v>
      </c>
      <c r="BK231" s="153">
        <f>ROUND(I231*H231,2)</f>
        <v>0</v>
      </c>
      <c r="BL231" s="17" t="s">
        <v>147</v>
      </c>
      <c r="BM231" s="152" t="s">
        <v>299</v>
      </c>
    </row>
    <row r="232" spans="1:65" s="2" customFormat="1" ht="19.5">
      <c r="A232" s="32"/>
      <c r="B232" s="33"/>
      <c r="C232" s="32"/>
      <c r="D232" s="154" t="s">
        <v>149</v>
      </c>
      <c r="E232" s="32"/>
      <c r="F232" s="155" t="s">
        <v>300</v>
      </c>
      <c r="G232" s="32"/>
      <c r="H232" s="32"/>
      <c r="I232" s="156"/>
      <c r="J232" s="32"/>
      <c r="K232" s="32"/>
      <c r="L232" s="33"/>
      <c r="M232" s="157"/>
      <c r="N232" s="158"/>
      <c r="O232" s="58"/>
      <c r="P232" s="58"/>
      <c r="Q232" s="58"/>
      <c r="R232" s="58"/>
      <c r="S232" s="58"/>
      <c r="T232" s="59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T232" s="17" t="s">
        <v>149</v>
      </c>
      <c r="AU232" s="17" t="s">
        <v>83</v>
      </c>
    </row>
    <row r="233" spans="1:65" s="2" customFormat="1" ht="14.45" customHeight="1">
      <c r="A233" s="32"/>
      <c r="B233" s="140"/>
      <c r="C233" s="141" t="s">
        <v>301</v>
      </c>
      <c r="D233" s="141" t="s">
        <v>142</v>
      </c>
      <c r="E233" s="142" t="s">
        <v>302</v>
      </c>
      <c r="F233" s="143" t="s">
        <v>303</v>
      </c>
      <c r="G233" s="144" t="s">
        <v>287</v>
      </c>
      <c r="H233" s="145">
        <v>3</v>
      </c>
      <c r="I233" s="146"/>
      <c r="J233" s="147">
        <f>ROUND(I233*H233,2)</f>
        <v>0</v>
      </c>
      <c r="K233" s="143" t="s">
        <v>1</v>
      </c>
      <c r="L233" s="33"/>
      <c r="M233" s="148" t="s">
        <v>1</v>
      </c>
      <c r="N233" s="149" t="s">
        <v>38</v>
      </c>
      <c r="O233" s="58"/>
      <c r="P233" s="150">
        <f>O233*H233</f>
        <v>0</v>
      </c>
      <c r="Q233" s="150">
        <v>0</v>
      </c>
      <c r="R233" s="150">
        <f>Q233*H233</f>
        <v>0</v>
      </c>
      <c r="S233" s="150">
        <v>0</v>
      </c>
      <c r="T233" s="151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52" t="s">
        <v>147</v>
      </c>
      <c r="AT233" s="152" t="s">
        <v>142</v>
      </c>
      <c r="AU233" s="152" t="s">
        <v>83</v>
      </c>
      <c r="AY233" s="17" t="s">
        <v>139</v>
      </c>
      <c r="BE233" s="153">
        <f>IF(N233="základní",J233,0)</f>
        <v>0</v>
      </c>
      <c r="BF233" s="153">
        <f>IF(N233="snížená",J233,0)</f>
        <v>0</v>
      </c>
      <c r="BG233" s="153">
        <f>IF(N233="zákl. přenesená",J233,0)</f>
        <v>0</v>
      </c>
      <c r="BH233" s="153">
        <f>IF(N233="sníž. přenesená",J233,0)</f>
        <v>0</v>
      </c>
      <c r="BI233" s="153">
        <f>IF(N233="nulová",J233,0)</f>
        <v>0</v>
      </c>
      <c r="BJ233" s="17" t="s">
        <v>81</v>
      </c>
      <c r="BK233" s="153">
        <f>ROUND(I233*H233,2)</f>
        <v>0</v>
      </c>
      <c r="BL233" s="17" t="s">
        <v>147</v>
      </c>
      <c r="BM233" s="152" t="s">
        <v>304</v>
      </c>
    </row>
    <row r="234" spans="1:65" s="2" customFormat="1">
      <c r="A234" s="32"/>
      <c r="B234" s="33"/>
      <c r="C234" s="32"/>
      <c r="D234" s="154" t="s">
        <v>149</v>
      </c>
      <c r="E234" s="32"/>
      <c r="F234" s="155" t="s">
        <v>303</v>
      </c>
      <c r="G234" s="32"/>
      <c r="H234" s="32"/>
      <c r="I234" s="156"/>
      <c r="J234" s="32"/>
      <c r="K234" s="32"/>
      <c r="L234" s="33"/>
      <c r="M234" s="157"/>
      <c r="N234" s="158"/>
      <c r="O234" s="58"/>
      <c r="P234" s="58"/>
      <c r="Q234" s="58"/>
      <c r="R234" s="58"/>
      <c r="S234" s="58"/>
      <c r="T234" s="59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T234" s="17" t="s">
        <v>149</v>
      </c>
      <c r="AU234" s="17" t="s">
        <v>83</v>
      </c>
    </row>
    <row r="235" spans="1:65" s="2" customFormat="1" ht="30" customHeight="1">
      <c r="A235" s="32"/>
      <c r="B235" s="140"/>
      <c r="C235" s="141" t="s">
        <v>305</v>
      </c>
      <c r="D235" s="141" t="s">
        <v>142</v>
      </c>
      <c r="E235" s="142" t="s">
        <v>306</v>
      </c>
      <c r="F235" s="143" t="s">
        <v>307</v>
      </c>
      <c r="G235" s="144" t="s">
        <v>287</v>
      </c>
      <c r="H235" s="145">
        <v>1</v>
      </c>
      <c r="I235" s="146"/>
      <c r="J235" s="147">
        <f>ROUND(I235*H235,2)</f>
        <v>0</v>
      </c>
      <c r="K235" s="143" t="s">
        <v>1</v>
      </c>
      <c r="L235" s="33"/>
      <c r="M235" s="148" t="s">
        <v>1</v>
      </c>
      <c r="N235" s="149" t="s">
        <v>38</v>
      </c>
      <c r="O235" s="58"/>
      <c r="P235" s="150">
        <f>O235*H235</f>
        <v>0</v>
      </c>
      <c r="Q235" s="150">
        <v>0</v>
      </c>
      <c r="R235" s="150">
        <f>Q235*H235</f>
        <v>0</v>
      </c>
      <c r="S235" s="150">
        <v>0</v>
      </c>
      <c r="T235" s="151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52" t="s">
        <v>147</v>
      </c>
      <c r="AT235" s="152" t="s">
        <v>142</v>
      </c>
      <c r="AU235" s="152" t="s">
        <v>83</v>
      </c>
      <c r="AY235" s="17" t="s">
        <v>139</v>
      </c>
      <c r="BE235" s="153">
        <f>IF(N235="základní",J235,0)</f>
        <v>0</v>
      </c>
      <c r="BF235" s="153">
        <f>IF(N235="snížená",J235,0)</f>
        <v>0</v>
      </c>
      <c r="BG235" s="153">
        <f>IF(N235="zákl. přenesená",J235,0)</f>
        <v>0</v>
      </c>
      <c r="BH235" s="153">
        <f>IF(N235="sníž. přenesená",J235,0)</f>
        <v>0</v>
      </c>
      <c r="BI235" s="153">
        <f>IF(N235="nulová",J235,0)</f>
        <v>0</v>
      </c>
      <c r="BJ235" s="17" t="s">
        <v>81</v>
      </c>
      <c r="BK235" s="153">
        <f>ROUND(I235*H235,2)</f>
        <v>0</v>
      </c>
      <c r="BL235" s="17" t="s">
        <v>147</v>
      </c>
      <c r="BM235" s="152" t="s">
        <v>308</v>
      </c>
    </row>
    <row r="236" spans="1:65" s="2" customFormat="1" ht="19.5">
      <c r="A236" s="32"/>
      <c r="B236" s="33"/>
      <c r="C236" s="32"/>
      <c r="D236" s="154" t="s">
        <v>149</v>
      </c>
      <c r="E236" s="32"/>
      <c r="F236" s="155" t="s">
        <v>309</v>
      </c>
      <c r="G236" s="32"/>
      <c r="H236" s="32"/>
      <c r="I236" s="156"/>
      <c r="J236" s="32"/>
      <c r="K236" s="32"/>
      <c r="L236" s="33"/>
      <c r="M236" s="157"/>
      <c r="N236" s="158"/>
      <c r="O236" s="58"/>
      <c r="P236" s="58"/>
      <c r="Q236" s="58"/>
      <c r="R236" s="58"/>
      <c r="S236" s="58"/>
      <c r="T236" s="59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T236" s="17" t="s">
        <v>149</v>
      </c>
      <c r="AU236" s="17" t="s">
        <v>83</v>
      </c>
    </row>
    <row r="237" spans="1:65" s="2" customFormat="1" ht="22.15" customHeight="1">
      <c r="A237" s="32"/>
      <c r="B237" s="140"/>
      <c r="C237" s="141" t="s">
        <v>310</v>
      </c>
      <c r="D237" s="141" t="s">
        <v>142</v>
      </c>
      <c r="E237" s="142" t="s">
        <v>311</v>
      </c>
      <c r="F237" s="143" t="s">
        <v>312</v>
      </c>
      <c r="G237" s="144" t="s">
        <v>287</v>
      </c>
      <c r="H237" s="145">
        <v>1</v>
      </c>
      <c r="I237" s="146"/>
      <c r="J237" s="147">
        <f>ROUND(I237*H237,2)</f>
        <v>0</v>
      </c>
      <c r="K237" s="143" t="s">
        <v>1</v>
      </c>
      <c r="L237" s="33"/>
      <c r="M237" s="148" t="s">
        <v>1</v>
      </c>
      <c r="N237" s="149" t="s">
        <v>38</v>
      </c>
      <c r="O237" s="58"/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52" t="s">
        <v>147</v>
      </c>
      <c r="AT237" s="152" t="s">
        <v>142</v>
      </c>
      <c r="AU237" s="152" t="s">
        <v>83</v>
      </c>
      <c r="AY237" s="17" t="s">
        <v>139</v>
      </c>
      <c r="BE237" s="153">
        <f>IF(N237="základní",J237,0)</f>
        <v>0</v>
      </c>
      <c r="BF237" s="153">
        <f>IF(N237="snížená",J237,0)</f>
        <v>0</v>
      </c>
      <c r="BG237" s="153">
        <f>IF(N237="zákl. přenesená",J237,0)</f>
        <v>0</v>
      </c>
      <c r="BH237" s="153">
        <f>IF(N237="sníž. přenesená",J237,0)</f>
        <v>0</v>
      </c>
      <c r="BI237" s="153">
        <f>IF(N237="nulová",J237,0)</f>
        <v>0</v>
      </c>
      <c r="BJ237" s="17" t="s">
        <v>81</v>
      </c>
      <c r="BK237" s="153">
        <f>ROUND(I237*H237,2)</f>
        <v>0</v>
      </c>
      <c r="BL237" s="17" t="s">
        <v>147</v>
      </c>
      <c r="BM237" s="152" t="s">
        <v>313</v>
      </c>
    </row>
    <row r="238" spans="1:65" s="2" customFormat="1" ht="19.5">
      <c r="A238" s="32"/>
      <c r="B238" s="33"/>
      <c r="C238" s="32"/>
      <c r="D238" s="154" t="s">
        <v>149</v>
      </c>
      <c r="E238" s="32"/>
      <c r="F238" s="155" t="s">
        <v>314</v>
      </c>
      <c r="G238" s="32"/>
      <c r="H238" s="32"/>
      <c r="I238" s="156"/>
      <c r="J238" s="32"/>
      <c r="K238" s="32"/>
      <c r="L238" s="33"/>
      <c r="M238" s="157"/>
      <c r="N238" s="158"/>
      <c r="O238" s="58"/>
      <c r="P238" s="58"/>
      <c r="Q238" s="58"/>
      <c r="R238" s="58"/>
      <c r="S238" s="58"/>
      <c r="T238" s="59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T238" s="17" t="s">
        <v>149</v>
      </c>
      <c r="AU238" s="17" t="s">
        <v>83</v>
      </c>
    </row>
    <row r="239" spans="1:65" s="2" customFormat="1" ht="30" customHeight="1">
      <c r="A239" s="32"/>
      <c r="B239" s="140"/>
      <c r="C239" s="141" t="s">
        <v>315</v>
      </c>
      <c r="D239" s="141" t="s">
        <v>142</v>
      </c>
      <c r="E239" s="142" t="s">
        <v>316</v>
      </c>
      <c r="F239" s="143" t="s">
        <v>317</v>
      </c>
      <c r="G239" s="144" t="s">
        <v>287</v>
      </c>
      <c r="H239" s="145">
        <v>17</v>
      </c>
      <c r="I239" s="146"/>
      <c r="J239" s="147">
        <f>ROUND(I239*H239,2)</f>
        <v>0</v>
      </c>
      <c r="K239" s="143" t="s">
        <v>1</v>
      </c>
      <c r="L239" s="33"/>
      <c r="M239" s="148" t="s">
        <v>1</v>
      </c>
      <c r="N239" s="149" t="s">
        <v>38</v>
      </c>
      <c r="O239" s="58"/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52" t="s">
        <v>147</v>
      </c>
      <c r="AT239" s="152" t="s">
        <v>142</v>
      </c>
      <c r="AU239" s="152" t="s">
        <v>83</v>
      </c>
      <c r="AY239" s="17" t="s">
        <v>139</v>
      </c>
      <c r="BE239" s="153">
        <f>IF(N239="základní",J239,0)</f>
        <v>0</v>
      </c>
      <c r="BF239" s="153">
        <f>IF(N239="snížená",J239,0)</f>
        <v>0</v>
      </c>
      <c r="BG239" s="153">
        <f>IF(N239="zákl. přenesená",J239,0)</f>
        <v>0</v>
      </c>
      <c r="BH239" s="153">
        <f>IF(N239="sníž. přenesená",J239,0)</f>
        <v>0</v>
      </c>
      <c r="BI239" s="153">
        <f>IF(N239="nulová",J239,0)</f>
        <v>0</v>
      </c>
      <c r="BJ239" s="17" t="s">
        <v>81</v>
      </c>
      <c r="BK239" s="153">
        <f>ROUND(I239*H239,2)</f>
        <v>0</v>
      </c>
      <c r="BL239" s="17" t="s">
        <v>147</v>
      </c>
      <c r="BM239" s="152" t="s">
        <v>318</v>
      </c>
    </row>
    <row r="240" spans="1:65" s="2" customFormat="1" ht="19.5">
      <c r="A240" s="32"/>
      <c r="B240" s="33"/>
      <c r="C240" s="32"/>
      <c r="D240" s="154" t="s">
        <v>149</v>
      </c>
      <c r="E240" s="32"/>
      <c r="F240" s="155" t="s">
        <v>317</v>
      </c>
      <c r="G240" s="32"/>
      <c r="H240" s="32"/>
      <c r="I240" s="156"/>
      <c r="J240" s="32"/>
      <c r="K240" s="32"/>
      <c r="L240" s="33"/>
      <c r="M240" s="157"/>
      <c r="N240" s="158"/>
      <c r="O240" s="58"/>
      <c r="P240" s="58"/>
      <c r="Q240" s="58"/>
      <c r="R240" s="58"/>
      <c r="S240" s="58"/>
      <c r="T240" s="59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T240" s="17" t="s">
        <v>149</v>
      </c>
      <c r="AU240" s="17" t="s">
        <v>83</v>
      </c>
    </row>
    <row r="241" spans="1:65" s="2" customFormat="1" ht="19.899999999999999" customHeight="1">
      <c r="A241" s="32"/>
      <c r="B241" s="140"/>
      <c r="C241" s="141" t="s">
        <v>319</v>
      </c>
      <c r="D241" s="141" t="s">
        <v>142</v>
      </c>
      <c r="E241" s="142" t="s">
        <v>320</v>
      </c>
      <c r="F241" s="143" t="s">
        <v>321</v>
      </c>
      <c r="G241" s="144" t="s">
        <v>287</v>
      </c>
      <c r="H241" s="145">
        <v>3</v>
      </c>
      <c r="I241" s="146"/>
      <c r="J241" s="147">
        <f>ROUND(I241*H241,2)</f>
        <v>0</v>
      </c>
      <c r="K241" s="143" t="s">
        <v>1</v>
      </c>
      <c r="L241" s="33"/>
      <c r="M241" s="148" t="s">
        <v>1</v>
      </c>
      <c r="N241" s="149" t="s">
        <v>38</v>
      </c>
      <c r="O241" s="58"/>
      <c r="P241" s="150">
        <f>O241*H241</f>
        <v>0</v>
      </c>
      <c r="Q241" s="150">
        <v>0</v>
      </c>
      <c r="R241" s="150">
        <f>Q241*H241</f>
        <v>0</v>
      </c>
      <c r="S241" s="150">
        <v>0</v>
      </c>
      <c r="T241" s="151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52" t="s">
        <v>147</v>
      </c>
      <c r="AT241" s="152" t="s">
        <v>142</v>
      </c>
      <c r="AU241" s="152" t="s">
        <v>83</v>
      </c>
      <c r="AY241" s="17" t="s">
        <v>139</v>
      </c>
      <c r="BE241" s="153">
        <f>IF(N241="základní",J241,0)</f>
        <v>0</v>
      </c>
      <c r="BF241" s="153">
        <f>IF(N241="snížená",J241,0)</f>
        <v>0</v>
      </c>
      <c r="BG241" s="153">
        <f>IF(N241="zákl. přenesená",J241,0)</f>
        <v>0</v>
      </c>
      <c r="BH241" s="153">
        <f>IF(N241="sníž. přenesená",J241,0)</f>
        <v>0</v>
      </c>
      <c r="BI241" s="153">
        <f>IF(N241="nulová",J241,0)</f>
        <v>0</v>
      </c>
      <c r="BJ241" s="17" t="s">
        <v>81</v>
      </c>
      <c r="BK241" s="153">
        <f>ROUND(I241*H241,2)</f>
        <v>0</v>
      </c>
      <c r="BL241" s="17" t="s">
        <v>147</v>
      </c>
      <c r="BM241" s="152" t="s">
        <v>322</v>
      </c>
    </row>
    <row r="242" spans="1:65" s="2" customFormat="1">
      <c r="A242" s="32"/>
      <c r="B242" s="33"/>
      <c r="C242" s="32"/>
      <c r="D242" s="154" t="s">
        <v>149</v>
      </c>
      <c r="E242" s="32"/>
      <c r="F242" s="155" t="s">
        <v>321</v>
      </c>
      <c r="G242" s="32"/>
      <c r="H242" s="32"/>
      <c r="I242" s="156"/>
      <c r="J242" s="32"/>
      <c r="K242" s="32"/>
      <c r="L242" s="33"/>
      <c r="M242" s="157"/>
      <c r="N242" s="158"/>
      <c r="O242" s="58"/>
      <c r="P242" s="58"/>
      <c r="Q242" s="58"/>
      <c r="R242" s="58"/>
      <c r="S242" s="58"/>
      <c r="T242" s="59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T242" s="17" t="s">
        <v>149</v>
      </c>
      <c r="AU242" s="17" t="s">
        <v>83</v>
      </c>
    </row>
    <row r="243" spans="1:65" s="2" customFormat="1" ht="22.15" customHeight="1">
      <c r="A243" s="32"/>
      <c r="B243" s="140"/>
      <c r="C243" s="141" t="s">
        <v>323</v>
      </c>
      <c r="D243" s="141" t="s">
        <v>142</v>
      </c>
      <c r="E243" s="142" t="s">
        <v>324</v>
      </c>
      <c r="F243" s="143" t="s">
        <v>325</v>
      </c>
      <c r="G243" s="144" t="s">
        <v>287</v>
      </c>
      <c r="H243" s="145">
        <v>4</v>
      </c>
      <c r="I243" s="146"/>
      <c r="J243" s="147">
        <f>ROUND(I243*H243,2)</f>
        <v>0</v>
      </c>
      <c r="K243" s="143" t="s">
        <v>1</v>
      </c>
      <c r="L243" s="33"/>
      <c r="M243" s="148" t="s">
        <v>1</v>
      </c>
      <c r="N243" s="149" t="s">
        <v>38</v>
      </c>
      <c r="O243" s="58"/>
      <c r="P243" s="150">
        <f>O243*H243</f>
        <v>0</v>
      </c>
      <c r="Q243" s="150">
        <v>0</v>
      </c>
      <c r="R243" s="150">
        <f>Q243*H243</f>
        <v>0</v>
      </c>
      <c r="S243" s="150">
        <v>0</v>
      </c>
      <c r="T243" s="151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52" t="s">
        <v>147</v>
      </c>
      <c r="AT243" s="152" t="s">
        <v>142</v>
      </c>
      <c r="AU243" s="152" t="s">
        <v>83</v>
      </c>
      <c r="AY243" s="17" t="s">
        <v>139</v>
      </c>
      <c r="BE243" s="153">
        <f>IF(N243="základní",J243,0)</f>
        <v>0</v>
      </c>
      <c r="BF243" s="153">
        <f>IF(N243="snížená",J243,0)</f>
        <v>0</v>
      </c>
      <c r="BG243" s="153">
        <f>IF(N243="zákl. přenesená",J243,0)</f>
        <v>0</v>
      </c>
      <c r="BH243" s="153">
        <f>IF(N243="sníž. přenesená",J243,0)</f>
        <v>0</v>
      </c>
      <c r="BI243" s="153">
        <f>IF(N243="nulová",J243,0)</f>
        <v>0</v>
      </c>
      <c r="BJ243" s="17" t="s">
        <v>81</v>
      </c>
      <c r="BK243" s="153">
        <f>ROUND(I243*H243,2)</f>
        <v>0</v>
      </c>
      <c r="BL243" s="17" t="s">
        <v>147</v>
      </c>
      <c r="BM243" s="152" t="s">
        <v>326</v>
      </c>
    </row>
    <row r="244" spans="1:65" s="2" customFormat="1" ht="19.5">
      <c r="A244" s="32"/>
      <c r="B244" s="33"/>
      <c r="C244" s="32"/>
      <c r="D244" s="154" t="s">
        <v>149</v>
      </c>
      <c r="E244" s="32"/>
      <c r="F244" s="155" t="s">
        <v>327</v>
      </c>
      <c r="G244" s="32"/>
      <c r="H244" s="32"/>
      <c r="I244" s="156"/>
      <c r="J244" s="32"/>
      <c r="K244" s="32"/>
      <c r="L244" s="33"/>
      <c r="M244" s="157"/>
      <c r="N244" s="158"/>
      <c r="O244" s="58"/>
      <c r="P244" s="58"/>
      <c r="Q244" s="58"/>
      <c r="R244" s="58"/>
      <c r="S244" s="58"/>
      <c r="T244" s="59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T244" s="17" t="s">
        <v>149</v>
      </c>
      <c r="AU244" s="17" t="s">
        <v>83</v>
      </c>
    </row>
    <row r="245" spans="1:65" s="2" customFormat="1" ht="22.15" customHeight="1">
      <c r="A245" s="32"/>
      <c r="B245" s="140"/>
      <c r="C245" s="141" t="s">
        <v>328</v>
      </c>
      <c r="D245" s="141" t="s">
        <v>142</v>
      </c>
      <c r="E245" s="142" t="s">
        <v>329</v>
      </c>
      <c r="F245" s="143" t="s">
        <v>330</v>
      </c>
      <c r="G245" s="144" t="s">
        <v>287</v>
      </c>
      <c r="H245" s="145">
        <v>4</v>
      </c>
      <c r="I245" s="146"/>
      <c r="J245" s="147">
        <f>ROUND(I245*H245,2)</f>
        <v>0</v>
      </c>
      <c r="K245" s="143" t="s">
        <v>1</v>
      </c>
      <c r="L245" s="33"/>
      <c r="M245" s="148" t="s">
        <v>1</v>
      </c>
      <c r="N245" s="149" t="s">
        <v>38</v>
      </c>
      <c r="O245" s="58"/>
      <c r="P245" s="150">
        <f>O245*H245</f>
        <v>0</v>
      </c>
      <c r="Q245" s="150">
        <v>0</v>
      </c>
      <c r="R245" s="150">
        <f>Q245*H245</f>
        <v>0</v>
      </c>
      <c r="S245" s="150">
        <v>0</v>
      </c>
      <c r="T245" s="151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52" t="s">
        <v>147</v>
      </c>
      <c r="AT245" s="152" t="s">
        <v>142</v>
      </c>
      <c r="AU245" s="152" t="s">
        <v>83</v>
      </c>
      <c r="AY245" s="17" t="s">
        <v>139</v>
      </c>
      <c r="BE245" s="153">
        <f>IF(N245="základní",J245,0)</f>
        <v>0</v>
      </c>
      <c r="BF245" s="153">
        <f>IF(N245="snížená",J245,0)</f>
        <v>0</v>
      </c>
      <c r="BG245" s="153">
        <f>IF(N245="zákl. přenesená",J245,0)</f>
        <v>0</v>
      </c>
      <c r="BH245" s="153">
        <f>IF(N245="sníž. přenesená",J245,0)</f>
        <v>0</v>
      </c>
      <c r="BI245" s="153">
        <f>IF(N245="nulová",J245,0)</f>
        <v>0</v>
      </c>
      <c r="BJ245" s="17" t="s">
        <v>81</v>
      </c>
      <c r="BK245" s="153">
        <f>ROUND(I245*H245,2)</f>
        <v>0</v>
      </c>
      <c r="BL245" s="17" t="s">
        <v>147</v>
      </c>
      <c r="BM245" s="152" t="s">
        <v>331</v>
      </c>
    </row>
    <row r="246" spans="1:65" s="2" customFormat="1" ht="19.5">
      <c r="A246" s="32"/>
      <c r="B246" s="33"/>
      <c r="C246" s="32"/>
      <c r="D246" s="154" t="s">
        <v>149</v>
      </c>
      <c r="E246" s="32"/>
      <c r="F246" s="155" t="s">
        <v>330</v>
      </c>
      <c r="G246" s="32"/>
      <c r="H246" s="32"/>
      <c r="I246" s="156"/>
      <c r="J246" s="32"/>
      <c r="K246" s="32"/>
      <c r="L246" s="33"/>
      <c r="M246" s="157"/>
      <c r="N246" s="158"/>
      <c r="O246" s="58"/>
      <c r="P246" s="58"/>
      <c r="Q246" s="58"/>
      <c r="R246" s="58"/>
      <c r="S246" s="58"/>
      <c r="T246" s="59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T246" s="17" t="s">
        <v>149</v>
      </c>
      <c r="AU246" s="17" t="s">
        <v>83</v>
      </c>
    </row>
    <row r="247" spans="1:65" s="2" customFormat="1" ht="30" customHeight="1">
      <c r="A247" s="32"/>
      <c r="B247" s="140"/>
      <c r="C247" s="141" t="s">
        <v>332</v>
      </c>
      <c r="D247" s="141" t="s">
        <v>142</v>
      </c>
      <c r="E247" s="142" t="s">
        <v>333</v>
      </c>
      <c r="F247" s="143" t="s">
        <v>334</v>
      </c>
      <c r="G247" s="144" t="s">
        <v>287</v>
      </c>
      <c r="H247" s="145">
        <v>2</v>
      </c>
      <c r="I247" s="146"/>
      <c r="J247" s="147">
        <f>ROUND(I247*H247,2)</f>
        <v>0</v>
      </c>
      <c r="K247" s="143" t="s">
        <v>1</v>
      </c>
      <c r="L247" s="33"/>
      <c r="M247" s="148" t="s">
        <v>1</v>
      </c>
      <c r="N247" s="149" t="s">
        <v>38</v>
      </c>
      <c r="O247" s="58"/>
      <c r="P247" s="150">
        <f>O247*H247</f>
        <v>0</v>
      </c>
      <c r="Q247" s="150">
        <v>0</v>
      </c>
      <c r="R247" s="150">
        <f>Q247*H247</f>
        <v>0</v>
      </c>
      <c r="S247" s="150">
        <v>0</v>
      </c>
      <c r="T247" s="151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52" t="s">
        <v>147</v>
      </c>
      <c r="AT247" s="152" t="s">
        <v>142</v>
      </c>
      <c r="AU247" s="152" t="s">
        <v>83</v>
      </c>
      <c r="AY247" s="17" t="s">
        <v>139</v>
      </c>
      <c r="BE247" s="153">
        <f>IF(N247="základní",J247,0)</f>
        <v>0</v>
      </c>
      <c r="BF247" s="153">
        <f>IF(N247="snížená",J247,0)</f>
        <v>0</v>
      </c>
      <c r="BG247" s="153">
        <f>IF(N247="zákl. přenesená",J247,0)</f>
        <v>0</v>
      </c>
      <c r="BH247" s="153">
        <f>IF(N247="sníž. přenesená",J247,0)</f>
        <v>0</v>
      </c>
      <c r="BI247" s="153">
        <f>IF(N247="nulová",J247,0)</f>
        <v>0</v>
      </c>
      <c r="BJ247" s="17" t="s">
        <v>81</v>
      </c>
      <c r="BK247" s="153">
        <f>ROUND(I247*H247,2)</f>
        <v>0</v>
      </c>
      <c r="BL247" s="17" t="s">
        <v>147</v>
      </c>
      <c r="BM247" s="152" t="s">
        <v>335</v>
      </c>
    </row>
    <row r="248" spans="1:65" s="2" customFormat="1" ht="19.5">
      <c r="A248" s="32"/>
      <c r="B248" s="33"/>
      <c r="C248" s="32"/>
      <c r="D248" s="154" t="s">
        <v>149</v>
      </c>
      <c r="E248" s="32"/>
      <c r="F248" s="155" t="s">
        <v>334</v>
      </c>
      <c r="G248" s="32"/>
      <c r="H248" s="32"/>
      <c r="I248" s="156"/>
      <c r="J248" s="32"/>
      <c r="K248" s="32"/>
      <c r="L248" s="33"/>
      <c r="M248" s="157"/>
      <c r="N248" s="158"/>
      <c r="O248" s="58"/>
      <c r="P248" s="58"/>
      <c r="Q248" s="58"/>
      <c r="R248" s="58"/>
      <c r="S248" s="58"/>
      <c r="T248" s="59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T248" s="17" t="s">
        <v>149</v>
      </c>
      <c r="AU248" s="17" t="s">
        <v>83</v>
      </c>
    </row>
    <row r="249" spans="1:65" s="2" customFormat="1" ht="14.45" customHeight="1">
      <c r="A249" s="32"/>
      <c r="B249" s="140"/>
      <c r="C249" s="141" t="s">
        <v>336</v>
      </c>
      <c r="D249" s="141" t="s">
        <v>142</v>
      </c>
      <c r="E249" s="142" t="s">
        <v>337</v>
      </c>
      <c r="F249" s="143" t="s">
        <v>338</v>
      </c>
      <c r="G249" s="144" t="s">
        <v>287</v>
      </c>
      <c r="H249" s="145">
        <v>1</v>
      </c>
      <c r="I249" s="146"/>
      <c r="J249" s="147">
        <f>ROUND(I249*H249,2)</f>
        <v>0</v>
      </c>
      <c r="K249" s="143" t="s">
        <v>1</v>
      </c>
      <c r="L249" s="33"/>
      <c r="M249" s="148" t="s">
        <v>1</v>
      </c>
      <c r="N249" s="149" t="s">
        <v>38</v>
      </c>
      <c r="O249" s="58"/>
      <c r="P249" s="150">
        <f>O249*H249</f>
        <v>0</v>
      </c>
      <c r="Q249" s="150">
        <v>0</v>
      </c>
      <c r="R249" s="150">
        <f>Q249*H249</f>
        <v>0</v>
      </c>
      <c r="S249" s="150">
        <v>0</v>
      </c>
      <c r="T249" s="151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52" t="s">
        <v>147</v>
      </c>
      <c r="AT249" s="152" t="s">
        <v>142</v>
      </c>
      <c r="AU249" s="152" t="s">
        <v>83</v>
      </c>
      <c r="AY249" s="17" t="s">
        <v>139</v>
      </c>
      <c r="BE249" s="153">
        <f>IF(N249="základní",J249,0)</f>
        <v>0</v>
      </c>
      <c r="BF249" s="153">
        <f>IF(N249="snížená",J249,0)</f>
        <v>0</v>
      </c>
      <c r="BG249" s="153">
        <f>IF(N249="zákl. přenesená",J249,0)</f>
        <v>0</v>
      </c>
      <c r="BH249" s="153">
        <f>IF(N249="sníž. přenesená",J249,0)</f>
        <v>0</v>
      </c>
      <c r="BI249" s="153">
        <f>IF(N249="nulová",J249,0)</f>
        <v>0</v>
      </c>
      <c r="BJ249" s="17" t="s">
        <v>81</v>
      </c>
      <c r="BK249" s="153">
        <f>ROUND(I249*H249,2)</f>
        <v>0</v>
      </c>
      <c r="BL249" s="17" t="s">
        <v>147</v>
      </c>
      <c r="BM249" s="152" t="s">
        <v>339</v>
      </c>
    </row>
    <row r="250" spans="1:65" s="2" customFormat="1">
      <c r="A250" s="32"/>
      <c r="B250" s="33"/>
      <c r="C250" s="32"/>
      <c r="D250" s="154" t="s">
        <v>149</v>
      </c>
      <c r="E250" s="32"/>
      <c r="F250" s="155" t="s">
        <v>340</v>
      </c>
      <c r="G250" s="32"/>
      <c r="H250" s="32"/>
      <c r="I250" s="156"/>
      <c r="J250" s="32"/>
      <c r="K250" s="32"/>
      <c r="L250" s="33"/>
      <c r="M250" s="157"/>
      <c r="N250" s="158"/>
      <c r="O250" s="58"/>
      <c r="P250" s="58"/>
      <c r="Q250" s="58"/>
      <c r="R250" s="58"/>
      <c r="S250" s="58"/>
      <c r="T250" s="59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T250" s="17" t="s">
        <v>149</v>
      </c>
      <c r="AU250" s="17" t="s">
        <v>83</v>
      </c>
    </row>
    <row r="251" spans="1:65" s="2" customFormat="1" ht="14.45" customHeight="1">
      <c r="A251" s="32"/>
      <c r="B251" s="140"/>
      <c r="C251" s="141" t="s">
        <v>341</v>
      </c>
      <c r="D251" s="141" t="s">
        <v>142</v>
      </c>
      <c r="E251" s="142" t="s">
        <v>342</v>
      </c>
      <c r="F251" s="143" t="s">
        <v>343</v>
      </c>
      <c r="G251" s="144" t="s">
        <v>283</v>
      </c>
      <c r="H251" s="145">
        <v>15</v>
      </c>
      <c r="I251" s="146"/>
      <c r="J251" s="147">
        <f>ROUND(I251*H251,2)</f>
        <v>0</v>
      </c>
      <c r="K251" s="143" t="s">
        <v>1</v>
      </c>
      <c r="L251" s="33"/>
      <c r="M251" s="148" t="s">
        <v>1</v>
      </c>
      <c r="N251" s="149" t="s">
        <v>38</v>
      </c>
      <c r="O251" s="58"/>
      <c r="P251" s="150">
        <f>O251*H251</f>
        <v>0</v>
      </c>
      <c r="Q251" s="150">
        <v>0</v>
      </c>
      <c r="R251" s="150">
        <f>Q251*H251</f>
        <v>0</v>
      </c>
      <c r="S251" s="150">
        <v>0</v>
      </c>
      <c r="T251" s="151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52" t="s">
        <v>147</v>
      </c>
      <c r="AT251" s="152" t="s">
        <v>142</v>
      </c>
      <c r="AU251" s="152" t="s">
        <v>83</v>
      </c>
      <c r="AY251" s="17" t="s">
        <v>139</v>
      </c>
      <c r="BE251" s="153">
        <f>IF(N251="základní",J251,0)</f>
        <v>0</v>
      </c>
      <c r="BF251" s="153">
        <f>IF(N251="snížená",J251,0)</f>
        <v>0</v>
      </c>
      <c r="BG251" s="153">
        <f>IF(N251="zákl. přenesená",J251,0)</f>
        <v>0</v>
      </c>
      <c r="BH251" s="153">
        <f>IF(N251="sníž. přenesená",J251,0)</f>
        <v>0</v>
      </c>
      <c r="BI251" s="153">
        <f>IF(N251="nulová",J251,0)</f>
        <v>0</v>
      </c>
      <c r="BJ251" s="17" t="s">
        <v>81</v>
      </c>
      <c r="BK251" s="153">
        <f>ROUND(I251*H251,2)</f>
        <v>0</v>
      </c>
      <c r="BL251" s="17" t="s">
        <v>147</v>
      </c>
      <c r="BM251" s="152" t="s">
        <v>344</v>
      </c>
    </row>
    <row r="252" spans="1:65" s="2" customFormat="1">
      <c r="A252" s="32"/>
      <c r="B252" s="33"/>
      <c r="C252" s="32"/>
      <c r="D252" s="154" t="s">
        <v>149</v>
      </c>
      <c r="E252" s="32"/>
      <c r="F252" s="155" t="s">
        <v>343</v>
      </c>
      <c r="G252" s="32"/>
      <c r="H252" s="32"/>
      <c r="I252" s="156"/>
      <c r="J252" s="32"/>
      <c r="K252" s="32"/>
      <c r="L252" s="33"/>
      <c r="M252" s="157"/>
      <c r="N252" s="158"/>
      <c r="O252" s="58"/>
      <c r="P252" s="58"/>
      <c r="Q252" s="58"/>
      <c r="R252" s="58"/>
      <c r="S252" s="58"/>
      <c r="T252" s="59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T252" s="17" t="s">
        <v>149</v>
      </c>
      <c r="AU252" s="17" t="s">
        <v>83</v>
      </c>
    </row>
    <row r="253" spans="1:65" s="2" customFormat="1" ht="30" customHeight="1">
      <c r="A253" s="32"/>
      <c r="B253" s="140"/>
      <c r="C253" s="141" t="s">
        <v>345</v>
      </c>
      <c r="D253" s="141" t="s">
        <v>142</v>
      </c>
      <c r="E253" s="142" t="s">
        <v>346</v>
      </c>
      <c r="F253" s="143" t="s">
        <v>347</v>
      </c>
      <c r="G253" s="144" t="s">
        <v>348</v>
      </c>
      <c r="H253" s="145">
        <v>1.95</v>
      </c>
      <c r="I253" s="146"/>
      <c r="J253" s="147">
        <f>ROUND(I253*H253,2)</f>
        <v>0</v>
      </c>
      <c r="K253" s="143" t="s">
        <v>146</v>
      </c>
      <c r="L253" s="33"/>
      <c r="M253" s="148" t="s">
        <v>1</v>
      </c>
      <c r="N253" s="149" t="s">
        <v>38</v>
      </c>
      <c r="O253" s="58"/>
      <c r="P253" s="150">
        <f>O253*H253</f>
        <v>0</v>
      </c>
      <c r="Q253" s="150">
        <v>0</v>
      </c>
      <c r="R253" s="150">
        <f>Q253*H253</f>
        <v>0</v>
      </c>
      <c r="S253" s="150">
        <v>2.2000000000000002</v>
      </c>
      <c r="T253" s="151">
        <f>S253*H253</f>
        <v>4.29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2" t="s">
        <v>147</v>
      </c>
      <c r="AT253" s="152" t="s">
        <v>142</v>
      </c>
      <c r="AU253" s="152" t="s">
        <v>83</v>
      </c>
      <c r="AY253" s="17" t="s">
        <v>139</v>
      </c>
      <c r="BE253" s="153">
        <f>IF(N253="základní",J253,0)</f>
        <v>0</v>
      </c>
      <c r="BF253" s="153">
        <f>IF(N253="snížená",J253,0)</f>
        <v>0</v>
      </c>
      <c r="BG253" s="153">
        <f>IF(N253="zákl. přenesená",J253,0)</f>
        <v>0</v>
      </c>
      <c r="BH253" s="153">
        <f>IF(N253="sníž. přenesená",J253,0)</f>
        <v>0</v>
      </c>
      <c r="BI253" s="153">
        <f>IF(N253="nulová",J253,0)</f>
        <v>0</v>
      </c>
      <c r="BJ253" s="17" t="s">
        <v>81</v>
      </c>
      <c r="BK253" s="153">
        <f>ROUND(I253*H253,2)</f>
        <v>0</v>
      </c>
      <c r="BL253" s="17" t="s">
        <v>147</v>
      </c>
      <c r="BM253" s="152" t="s">
        <v>349</v>
      </c>
    </row>
    <row r="254" spans="1:65" s="2" customFormat="1" ht="19.5">
      <c r="A254" s="32"/>
      <c r="B254" s="33"/>
      <c r="C254" s="32"/>
      <c r="D254" s="154" t="s">
        <v>149</v>
      </c>
      <c r="E254" s="32"/>
      <c r="F254" s="155" t="s">
        <v>350</v>
      </c>
      <c r="G254" s="32"/>
      <c r="H254" s="32"/>
      <c r="I254" s="156"/>
      <c r="J254" s="32"/>
      <c r="K254" s="32"/>
      <c r="L254" s="33"/>
      <c r="M254" s="157"/>
      <c r="N254" s="158"/>
      <c r="O254" s="58"/>
      <c r="P254" s="58"/>
      <c r="Q254" s="58"/>
      <c r="R254" s="58"/>
      <c r="S254" s="58"/>
      <c r="T254" s="59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T254" s="17" t="s">
        <v>149</v>
      </c>
      <c r="AU254" s="17" t="s">
        <v>83</v>
      </c>
    </row>
    <row r="255" spans="1:65" s="13" customFormat="1">
      <c r="B255" s="170"/>
      <c r="D255" s="154" t="s">
        <v>158</v>
      </c>
      <c r="E255" s="171" t="s">
        <v>1</v>
      </c>
      <c r="F255" s="172" t="s">
        <v>351</v>
      </c>
      <c r="H255" s="173">
        <v>1.95</v>
      </c>
      <c r="I255" s="174"/>
      <c r="L255" s="170"/>
      <c r="M255" s="175"/>
      <c r="N255" s="176"/>
      <c r="O255" s="176"/>
      <c r="P255" s="176"/>
      <c r="Q255" s="176"/>
      <c r="R255" s="176"/>
      <c r="S255" s="176"/>
      <c r="T255" s="177"/>
      <c r="AT255" s="171" t="s">
        <v>158</v>
      </c>
      <c r="AU255" s="171" t="s">
        <v>83</v>
      </c>
      <c r="AV255" s="13" t="s">
        <v>83</v>
      </c>
      <c r="AW255" s="13" t="s">
        <v>30</v>
      </c>
      <c r="AX255" s="13" t="s">
        <v>81</v>
      </c>
      <c r="AY255" s="171" t="s">
        <v>139</v>
      </c>
    </row>
    <row r="256" spans="1:65" s="2" customFormat="1" ht="22.15" customHeight="1">
      <c r="A256" s="32"/>
      <c r="B256" s="140"/>
      <c r="C256" s="141" t="s">
        <v>352</v>
      </c>
      <c r="D256" s="141" t="s">
        <v>142</v>
      </c>
      <c r="E256" s="142" t="s">
        <v>353</v>
      </c>
      <c r="F256" s="143" t="s">
        <v>354</v>
      </c>
      <c r="G256" s="144" t="s">
        <v>145</v>
      </c>
      <c r="H256" s="145">
        <v>452.05599999999998</v>
      </c>
      <c r="I256" s="146"/>
      <c r="J256" s="147">
        <f>ROUND(I256*H256,2)</f>
        <v>0</v>
      </c>
      <c r="K256" s="143" t="s">
        <v>146</v>
      </c>
      <c r="L256" s="33"/>
      <c r="M256" s="148" t="s">
        <v>1</v>
      </c>
      <c r="N256" s="149" t="s">
        <v>38</v>
      </c>
      <c r="O256" s="58"/>
      <c r="P256" s="150">
        <f>O256*H256</f>
        <v>0</v>
      </c>
      <c r="Q256" s="150">
        <v>0</v>
      </c>
      <c r="R256" s="150">
        <f>Q256*H256</f>
        <v>0</v>
      </c>
      <c r="S256" s="150">
        <v>2.5999999999999999E-2</v>
      </c>
      <c r="T256" s="151">
        <f>S256*H256</f>
        <v>11.753456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52" t="s">
        <v>147</v>
      </c>
      <c r="AT256" s="152" t="s">
        <v>142</v>
      </c>
      <c r="AU256" s="152" t="s">
        <v>83</v>
      </c>
      <c r="AY256" s="17" t="s">
        <v>139</v>
      </c>
      <c r="BE256" s="153">
        <f>IF(N256="základní",J256,0)</f>
        <v>0</v>
      </c>
      <c r="BF256" s="153">
        <f>IF(N256="snížená",J256,0)</f>
        <v>0</v>
      </c>
      <c r="BG256" s="153">
        <f>IF(N256="zákl. přenesená",J256,0)</f>
        <v>0</v>
      </c>
      <c r="BH256" s="153">
        <f>IF(N256="sníž. přenesená",J256,0)</f>
        <v>0</v>
      </c>
      <c r="BI256" s="153">
        <f>IF(N256="nulová",J256,0)</f>
        <v>0</v>
      </c>
      <c r="BJ256" s="17" t="s">
        <v>81</v>
      </c>
      <c r="BK256" s="153">
        <f>ROUND(I256*H256,2)</f>
        <v>0</v>
      </c>
      <c r="BL256" s="17" t="s">
        <v>147</v>
      </c>
      <c r="BM256" s="152" t="s">
        <v>355</v>
      </c>
    </row>
    <row r="257" spans="1:65" s="2" customFormat="1" ht="19.5">
      <c r="A257" s="32"/>
      <c r="B257" s="33"/>
      <c r="C257" s="32"/>
      <c r="D257" s="154" t="s">
        <v>149</v>
      </c>
      <c r="E257" s="32"/>
      <c r="F257" s="155" t="s">
        <v>356</v>
      </c>
      <c r="G257" s="32"/>
      <c r="H257" s="32"/>
      <c r="I257" s="156"/>
      <c r="J257" s="32"/>
      <c r="K257" s="32"/>
      <c r="L257" s="33"/>
      <c r="M257" s="157"/>
      <c r="N257" s="158"/>
      <c r="O257" s="58"/>
      <c r="P257" s="58"/>
      <c r="Q257" s="58"/>
      <c r="R257" s="58"/>
      <c r="S257" s="58"/>
      <c r="T257" s="59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T257" s="17" t="s">
        <v>149</v>
      </c>
      <c r="AU257" s="17" t="s">
        <v>83</v>
      </c>
    </row>
    <row r="258" spans="1:65" s="2" customFormat="1" ht="39">
      <c r="A258" s="32"/>
      <c r="B258" s="33"/>
      <c r="C258" s="32"/>
      <c r="D258" s="154" t="s">
        <v>156</v>
      </c>
      <c r="E258" s="32"/>
      <c r="F258" s="169" t="s">
        <v>357</v>
      </c>
      <c r="G258" s="32"/>
      <c r="H258" s="32"/>
      <c r="I258" s="156"/>
      <c r="J258" s="32"/>
      <c r="K258" s="32"/>
      <c r="L258" s="33"/>
      <c r="M258" s="157"/>
      <c r="N258" s="158"/>
      <c r="O258" s="58"/>
      <c r="P258" s="58"/>
      <c r="Q258" s="58"/>
      <c r="R258" s="58"/>
      <c r="S258" s="58"/>
      <c r="T258" s="59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T258" s="17" t="s">
        <v>156</v>
      </c>
      <c r="AU258" s="17" t="s">
        <v>83</v>
      </c>
    </row>
    <row r="259" spans="1:65" s="13" customFormat="1">
      <c r="B259" s="170"/>
      <c r="D259" s="154" t="s">
        <v>158</v>
      </c>
      <c r="E259" s="171" t="s">
        <v>1</v>
      </c>
      <c r="F259" s="172" t="s">
        <v>358</v>
      </c>
      <c r="H259" s="173">
        <v>223.875</v>
      </c>
      <c r="I259" s="174"/>
      <c r="L259" s="170"/>
      <c r="M259" s="175"/>
      <c r="N259" s="176"/>
      <c r="O259" s="176"/>
      <c r="P259" s="176"/>
      <c r="Q259" s="176"/>
      <c r="R259" s="176"/>
      <c r="S259" s="176"/>
      <c r="T259" s="177"/>
      <c r="AT259" s="171" t="s">
        <v>158</v>
      </c>
      <c r="AU259" s="171" t="s">
        <v>83</v>
      </c>
      <c r="AV259" s="13" t="s">
        <v>83</v>
      </c>
      <c r="AW259" s="13" t="s">
        <v>30</v>
      </c>
      <c r="AX259" s="13" t="s">
        <v>73</v>
      </c>
      <c r="AY259" s="171" t="s">
        <v>139</v>
      </c>
    </row>
    <row r="260" spans="1:65" s="13" customFormat="1">
      <c r="B260" s="170"/>
      <c r="D260" s="154" t="s">
        <v>158</v>
      </c>
      <c r="E260" s="171" t="s">
        <v>1</v>
      </c>
      <c r="F260" s="172" t="s">
        <v>359</v>
      </c>
      <c r="H260" s="173">
        <v>104.581</v>
      </c>
      <c r="I260" s="174"/>
      <c r="L260" s="170"/>
      <c r="M260" s="175"/>
      <c r="N260" s="176"/>
      <c r="O260" s="176"/>
      <c r="P260" s="176"/>
      <c r="Q260" s="176"/>
      <c r="R260" s="176"/>
      <c r="S260" s="176"/>
      <c r="T260" s="177"/>
      <c r="AT260" s="171" t="s">
        <v>158</v>
      </c>
      <c r="AU260" s="171" t="s">
        <v>83</v>
      </c>
      <c r="AV260" s="13" t="s">
        <v>83</v>
      </c>
      <c r="AW260" s="13" t="s">
        <v>30</v>
      </c>
      <c r="AX260" s="13" t="s">
        <v>73</v>
      </c>
      <c r="AY260" s="171" t="s">
        <v>139</v>
      </c>
    </row>
    <row r="261" spans="1:65" s="13" customFormat="1">
      <c r="B261" s="170"/>
      <c r="D261" s="154" t="s">
        <v>158</v>
      </c>
      <c r="E261" s="171" t="s">
        <v>1</v>
      </c>
      <c r="F261" s="172" t="s">
        <v>360</v>
      </c>
      <c r="H261" s="173">
        <v>11.6</v>
      </c>
      <c r="I261" s="174"/>
      <c r="L261" s="170"/>
      <c r="M261" s="175"/>
      <c r="N261" s="176"/>
      <c r="O261" s="176"/>
      <c r="P261" s="176"/>
      <c r="Q261" s="176"/>
      <c r="R261" s="176"/>
      <c r="S261" s="176"/>
      <c r="T261" s="177"/>
      <c r="AT261" s="171" t="s">
        <v>158</v>
      </c>
      <c r="AU261" s="171" t="s">
        <v>83</v>
      </c>
      <c r="AV261" s="13" t="s">
        <v>83</v>
      </c>
      <c r="AW261" s="13" t="s">
        <v>30</v>
      </c>
      <c r="AX261" s="13" t="s">
        <v>73</v>
      </c>
      <c r="AY261" s="171" t="s">
        <v>139</v>
      </c>
    </row>
    <row r="262" spans="1:65" s="13" customFormat="1">
      <c r="B262" s="170"/>
      <c r="D262" s="154" t="s">
        <v>158</v>
      </c>
      <c r="E262" s="171" t="s">
        <v>1</v>
      </c>
      <c r="F262" s="172" t="s">
        <v>361</v>
      </c>
      <c r="H262" s="173">
        <v>112</v>
      </c>
      <c r="I262" s="174"/>
      <c r="L262" s="170"/>
      <c r="M262" s="175"/>
      <c r="N262" s="176"/>
      <c r="O262" s="176"/>
      <c r="P262" s="176"/>
      <c r="Q262" s="176"/>
      <c r="R262" s="176"/>
      <c r="S262" s="176"/>
      <c r="T262" s="177"/>
      <c r="AT262" s="171" t="s">
        <v>158</v>
      </c>
      <c r="AU262" s="171" t="s">
        <v>83</v>
      </c>
      <c r="AV262" s="13" t="s">
        <v>83</v>
      </c>
      <c r="AW262" s="13" t="s">
        <v>30</v>
      </c>
      <c r="AX262" s="13" t="s">
        <v>73</v>
      </c>
      <c r="AY262" s="171" t="s">
        <v>139</v>
      </c>
    </row>
    <row r="263" spans="1:65" s="14" customFormat="1">
      <c r="B263" s="178"/>
      <c r="D263" s="154" t="s">
        <v>158</v>
      </c>
      <c r="E263" s="179" t="s">
        <v>84</v>
      </c>
      <c r="F263" s="180" t="s">
        <v>187</v>
      </c>
      <c r="H263" s="181">
        <v>452.05599999999998</v>
      </c>
      <c r="I263" s="182"/>
      <c r="L263" s="178"/>
      <c r="M263" s="183"/>
      <c r="N263" s="184"/>
      <c r="O263" s="184"/>
      <c r="P263" s="184"/>
      <c r="Q263" s="184"/>
      <c r="R263" s="184"/>
      <c r="S263" s="184"/>
      <c r="T263" s="185"/>
      <c r="AT263" s="179" t="s">
        <v>158</v>
      </c>
      <c r="AU263" s="179" t="s">
        <v>83</v>
      </c>
      <c r="AV263" s="14" t="s">
        <v>147</v>
      </c>
      <c r="AW263" s="14" t="s">
        <v>30</v>
      </c>
      <c r="AX263" s="14" t="s">
        <v>81</v>
      </c>
      <c r="AY263" s="179" t="s">
        <v>139</v>
      </c>
    </row>
    <row r="264" spans="1:65" s="2" customFormat="1" ht="14.45" customHeight="1">
      <c r="A264" s="32"/>
      <c r="B264" s="140"/>
      <c r="C264" s="141" t="s">
        <v>362</v>
      </c>
      <c r="D264" s="141" t="s">
        <v>142</v>
      </c>
      <c r="E264" s="142" t="s">
        <v>363</v>
      </c>
      <c r="F264" s="143" t="s">
        <v>364</v>
      </c>
      <c r="G264" s="144" t="s">
        <v>145</v>
      </c>
      <c r="H264" s="145">
        <v>548.9</v>
      </c>
      <c r="I264" s="146"/>
      <c r="J264" s="147">
        <f>ROUND(I264*H264,2)</f>
        <v>0</v>
      </c>
      <c r="K264" s="143" t="s">
        <v>146</v>
      </c>
      <c r="L264" s="33"/>
      <c r="M264" s="148" t="s">
        <v>1</v>
      </c>
      <c r="N264" s="149" t="s">
        <v>38</v>
      </c>
      <c r="O264" s="58"/>
      <c r="P264" s="150">
        <f>O264*H264</f>
        <v>0</v>
      </c>
      <c r="Q264" s="150">
        <v>0</v>
      </c>
      <c r="R264" s="150">
        <f>Q264*H264</f>
        <v>0</v>
      </c>
      <c r="S264" s="150">
        <v>1.4E-2</v>
      </c>
      <c r="T264" s="151">
        <f>S264*H264</f>
        <v>7.6845999999999997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152" t="s">
        <v>147</v>
      </c>
      <c r="AT264" s="152" t="s">
        <v>142</v>
      </c>
      <c r="AU264" s="152" t="s">
        <v>83</v>
      </c>
      <c r="AY264" s="17" t="s">
        <v>139</v>
      </c>
      <c r="BE264" s="153">
        <f>IF(N264="základní",J264,0)</f>
        <v>0</v>
      </c>
      <c r="BF264" s="153">
        <f>IF(N264="snížená",J264,0)</f>
        <v>0</v>
      </c>
      <c r="BG264" s="153">
        <f>IF(N264="zákl. přenesená",J264,0)</f>
        <v>0</v>
      </c>
      <c r="BH264" s="153">
        <f>IF(N264="sníž. přenesená",J264,0)</f>
        <v>0</v>
      </c>
      <c r="BI264" s="153">
        <f>IF(N264="nulová",J264,0)</f>
        <v>0</v>
      </c>
      <c r="BJ264" s="17" t="s">
        <v>81</v>
      </c>
      <c r="BK264" s="153">
        <f>ROUND(I264*H264,2)</f>
        <v>0</v>
      </c>
      <c r="BL264" s="17" t="s">
        <v>147</v>
      </c>
      <c r="BM264" s="152" t="s">
        <v>365</v>
      </c>
    </row>
    <row r="265" spans="1:65" s="2" customFormat="1">
      <c r="A265" s="32"/>
      <c r="B265" s="33"/>
      <c r="C265" s="32"/>
      <c r="D265" s="154" t="s">
        <v>149</v>
      </c>
      <c r="E265" s="32"/>
      <c r="F265" s="155" t="s">
        <v>366</v>
      </c>
      <c r="G265" s="32"/>
      <c r="H265" s="32"/>
      <c r="I265" s="156"/>
      <c r="J265" s="32"/>
      <c r="K265" s="32"/>
      <c r="L265" s="33"/>
      <c r="M265" s="157"/>
      <c r="N265" s="158"/>
      <c r="O265" s="58"/>
      <c r="P265" s="58"/>
      <c r="Q265" s="58"/>
      <c r="R265" s="58"/>
      <c r="S265" s="58"/>
      <c r="T265" s="59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T265" s="17" t="s">
        <v>149</v>
      </c>
      <c r="AU265" s="17" t="s">
        <v>83</v>
      </c>
    </row>
    <row r="266" spans="1:65" s="2" customFormat="1" ht="29.25">
      <c r="A266" s="32"/>
      <c r="B266" s="33"/>
      <c r="C266" s="32"/>
      <c r="D266" s="154" t="s">
        <v>156</v>
      </c>
      <c r="E266" s="32"/>
      <c r="F266" s="169" t="s">
        <v>367</v>
      </c>
      <c r="G266" s="32"/>
      <c r="H266" s="32"/>
      <c r="I266" s="156"/>
      <c r="J266" s="32"/>
      <c r="K266" s="32"/>
      <c r="L266" s="33"/>
      <c r="M266" s="157"/>
      <c r="N266" s="158"/>
      <c r="O266" s="58"/>
      <c r="P266" s="58"/>
      <c r="Q266" s="58"/>
      <c r="R266" s="58"/>
      <c r="S266" s="58"/>
      <c r="T266" s="59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T266" s="17" t="s">
        <v>156</v>
      </c>
      <c r="AU266" s="17" t="s">
        <v>83</v>
      </c>
    </row>
    <row r="267" spans="1:65" s="13" customFormat="1">
      <c r="B267" s="170"/>
      <c r="D267" s="154" t="s">
        <v>158</v>
      </c>
      <c r="E267" s="171" t="s">
        <v>1</v>
      </c>
      <c r="F267" s="172" t="s">
        <v>368</v>
      </c>
      <c r="H267" s="173">
        <v>140</v>
      </c>
      <c r="I267" s="174"/>
      <c r="L267" s="170"/>
      <c r="M267" s="175"/>
      <c r="N267" s="176"/>
      <c r="O267" s="176"/>
      <c r="P267" s="176"/>
      <c r="Q267" s="176"/>
      <c r="R267" s="176"/>
      <c r="S267" s="176"/>
      <c r="T267" s="177"/>
      <c r="AT267" s="171" t="s">
        <v>158</v>
      </c>
      <c r="AU267" s="171" t="s">
        <v>83</v>
      </c>
      <c r="AV267" s="13" t="s">
        <v>83</v>
      </c>
      <c r="AW267" s="13" t="s">
        <v>30</v>
      </c>
      <c r="AX267" s="13" t="s">
        <v>73</v>
      </c>
      <c r="AY267" s="171" t="s">
        <v>139</v>
      </c>
    </row>
    <row r="268" spans="1:65" s="13" customFormat="1">
      <c r="B268" s="170"/>
      <c r="D268" s="154" t="s">
        <v>158</v>
      </c>
      <c r="E268" s="171" t="s">
        <v>1</v>
      </c>
      <c r="F268" s="172" t="s">
        <v>369</v>
      </c>
      <c r="H268" s="173">
        <v>36.799999999999997</v>
      </c>
      <c r="I268" s="174"/>
      <c r="L268" s="170"/>
      <c r="M268" s="175"/>
      <c r="N268" s="176"/>
      <c r="O268" s="176"/>
      <c r="P268" s="176"/>
      <c r="Q268" s="176"/>
      <c r="R268" s="176"/>
      <c r="S268" s="176"/>
      <c r="T268" s="177"/>
      <c r="AT268" s="171" t="s">
        <v>158</v>
      </c>
      <c r="AU268" s="171" t="s">
        <v>83</v>
      </c>
      <c r="AV268" s="13" t="s">
        <v>83</v>
      </c>
      <c r="AW268" s="13" t="s">
        <v>30</v>
      </c>
      <c r="AX268" s="13" t="s">
        <v>73</v>
      </c>
      <c r="AY268" s="171" t="s">
        <v>139</v>
      </c>
    </row>
    <row r="269" spans="1:65" s="13" customFormat="1">
      <c r="B269" s="170"/>
      <c r="D269" s="154" t="s">
        <v>158</v>
      </c>
      <c r="E269" s="171" t="s">
        <v>1</v>
      </c>
      <c r="F269" s="172" t="s">
        <v>370</v>
      </c>
      <c r="H269" s="173">
        <v>17</v>
      </c>
      <c r="I269" s="174"/>
      <c r="L269" s="170"/>
      <c r="M269" s="175"/>
      <c r="N269" s="176"/>
      <c r="O269" s="176"/>
      <c r="P269" s="176"/>
      <c r="Q269" s="176"/>
      <c r="R269" s="176"/>
      <c r="S269" s="176"/>
      <c r="T269" s="177"/>
      <c r="AT269" s="171" t="s">
        <v>158</v>
      </c>
      <c r="AU269" s="171" t="s">
        <v>83</v>
      </c>
      <c r="AV269" s="13" t="s">
        <v>83</v>
      </c>
      <c r="AW269" s="13" t="s">
        <v>30</v>
      </c>
      <c r="AX269" s="13" t="s">
        <v>73</v>
      </c>
      <c r="AY269" s="171" t="s">
        <v>139</v>
      </c>
    </row>
    <row r="270" spans="1:65" s="13" customFormat="1">
      <c r="B270" s="170"/>
      <c r="D270" s="154" t="s">
        <v>158</v>
      </c>
      <c r="E270" s="171" t="s">
        <v>1</v>
      </c>
      <c r="F270" s="172" t="s">
        <v>371</v>
      </c>
      <c r="H270" s="173">
        <v>60.9</v>
      </c>
      <c r="I270" s="174"/>
      <c r="L270" s="170"/>
      <c r="M270" s="175"/>
      <c r="N270" s="176"/>
      <c r="O270" s="176"/>
      <c r="P270" s="176"/>
      <c r="Q270" s="176"/>
      <c r="R270" s="176"/>
      <c r="S270" s="176"/>
      <c r="T270" s="177"/>
      <c r="AT270" s="171" t="s">
        <v>158</v>
      </c>
      <c r="AU270" s="171" t="s">
        <v>83</v>
      </c>
      <c r="AV270" s="13" t="s">
        <v>83</v>
      </c>
      <c r="AW270" s="13" t="s">
        <v>30</v>
      </c>
      <c r="AX270" s="13" t="s">
        <v>73</v>
      </c>
      <c r="AY270" s="171" t="s">
        <v>139</v>
      </c>
    </row>
    <row r="271" spans="1:65" s="13" customFormat="1">
      <c r="B271" s="170"/>
      <c r="D271" s="154" t="s">
        <v>158</v>
      </c>
      <c r="E271" s="171" t="s">
        <v>1</v>
      </c>
      <c r="F271" s="172" t="s">
        <v>198</v>
      </c>
      <c r="H271" s="173">
        <v>117.2</v>
      </c>
      <c r="I271" s="174"/>
      <c r="L271" s="170"/>
      <c r="M271" s="175"/>
      <c r="N271" s="176"/>
      <c r="O271" s="176"/>
      <c r="P271" s="176"/>
      <c r="Q271" s="176"/>
      <c r="R271" s="176"/>
      <c r="S271" s="176"/>
      <c r="T271" s="177"/>
      <c r="AT271" s="171" t="s">
        <v>158</v>
      </c>
      <c r="AU271" s="171" t="s">
        <v>83</v>
      </c>
      <c r="AV271" s="13" t="s">
        <v>83</v>
      </c>
      <c r="AW271" s="13" t="s">
        <v>30</v>
      </c>
      <c r="AX271" s="13" t="s">
        <v>73</v>
      </c>
      <c r="AY271" s="171" t="s">
        <v>139</v>
      </c>
    </row>
    <row r="272" spans="1:65" s="13" customFormat="1">
      <c r="B272" s="170"/>
      <c r="D272" s="154" t="s">
        <v>158</v>
      </c>
      <c r="E272" s="171" t="s">
        <v>1</v>
      </c>
      <c r="F272" s="172" t="s">
        <v>199</v>
      </c>
      <c r="H272" s="173">
        <v>43</v>
      </c>
      <c r="I272" s="174"/>
      <c r="L272" s="170"/>
      <c r="M272" s="175"/>
      <c r="N272" s="176"/>
      <c r="O272" s="176"/>
      <c r="P272" s="176"/>
      <c r="Q272" s="176"/>
      <c r="R272" s="176"/>
      <c r="S272" s="176"/>
      <c r="T272" s="177"/>
      <c r="AT272" s="171" t="s">
        <v>158</v>
      </c>
      <c r="AU272" s="171" t="s">
        <v>83</v>
      </c>
      <c r="AV272" s="13" t="s">
        <v>83</v>
      </c>
      <c r="AW272" s="13" t="s">
        <v>30</v>
      </c>
      <c r="AX272" s="13" t="s">
        <v>73</v>
      </c>
      <c r="AY272" s="171" t="s">
        <v>139</v>
      </c>
    </row>
    <row r="273" spans="1:65" s="13" customFormat="1">
      <c r="B273" s="170"/>
      <c r="D273" s="154" t="s">
        <v>158</v>
      </c>
      <c r="E273" s="171" t="s">
        <v>1</v>
      </c>
      <c r="F273" s="172" t="s">
        <v>200</v>
      </c>
      <c r="H273" s="173">
        <v>54</v>
      </c>
      <c r="I273" s="174"/>
      <c r="L273" s="170"/>
      <c r="M273" s="175"/>
      <c r="N273" s="176"/>
      <c r="O273" s="176"/>
      <c r="P273" s="176"/>
      <c r="Q273" s="176"/>
      <c r="R273" s="176"/>
      <c r="S273" s="176"/>
      <c r="T273" s="177"/>
      <c r="AT273" s="171" t="s">
        <v>158</v>
      </c>
      <c r="AU273" s="171" t="s">
        <v>83</v>
      </c>
      <c r="AV273" s="13" t="s">
        <v>83</v>
      </c>
      <c r="AW273" s="13" t="s">
        <v>30</v>
      </c>
      <c r="AX273" s="13" t="s">
        <v>73</v>
      </c>
      <c r="AY273" s="171" t="s">
        <v>139</v>
      </c>
    </row>
    <row r="274" spans="1:65" s="13" customFormat="1">
      <c r="B274" s="170"/>
      <c r="D274" s="154" t="s">
        <v>158</v>
      </c>
      <c r="E274" s="171" t="s">
        <v>1</v>
      </c>
      <c r="F274" s="172" t="s">
        <v>201</v>
      </c>
      <c r="H274" s="173">
        <v>18</v>
      </c>
      <c r="I274" s="174"/>
      <c r="L274" s="170"/>
      <c r="M274" s="175"/>
      <c r="N274" s="176"/>
      <c r="O274" s="176"/>
      <c r="P274" s="176"/>
      <c r="Q274" s="176"/>
      <c r="R274" s="176"/>
      <c r="S274" s="176"/>
      <c r="T274" s="177"/>
      <c r="AT274" s="171" t="s">
        <v>158</v>
      </c>
      <c r="AU274" s="171" t="s">
        <v>83</v>
      </c>
      <c r="AV274" s="13" t="s">
        <v>83</v>
      </c>
      <c r="AW274" s="13" t="s">
        <v>30</v>
      </c>
      <c r="AX274" s="13" t="s">
        <v>73</v>
      </c>
      <c r="AY274" s="171" t="s">
        <v>139</v>
      </c>
    </row>
    <row r="275" spans="1:65" s="13" customFormat="1">
      <c r="B275" s="170"/>
      <c r="D275" s="154" t="s">
        <v>158</v>
      </c>
      <c r="E275" s="171" t="s">
        <v>1</v>
      </c>
      <c r="F275" s="172" t="s">
        <v>202</v>
      </c>
      <c r="H275" s="173">
        <v>30</v>
      </c>
      <c r="I275" s="174"/>
      <c r="L275" s="170"/>
      <c r="M275" s="175"/>
      <c r="N275" s="176"/>
      <c r="O275" s="176"/>
      <c r="P275" s="176"/>
      <c r="Q275" s="176"/>
      <c r="R275" s="176"/>
      <c r="S275" s="176"/>
      <c r="T275" s="177"/>
      <c r="AT275" s="171" t="s">
        <v>158</v>
      </c>
      <c r="AU275" s="171" t="s">
        <v>83</v>
      </c>
      <c r="AV275" s="13" t="s">
        <v>83</v>
      </c>
      <c r="AW275" s="13" t="s">
        <v>30</v>
      </c>
      <c r="AX275" s="13" t="s">
        <v>73</v>
      </c>
      <c r="AY275" s="171" t="s">
        <v>139</v>
      </c>
    </row>
    <row r="276" spans="1:65" s="13" customFormat="1">
      <c r="B276" s="170"/>
      <c r="D276" s="154" t="s">
        <v>158</v>
      </c>
      <c r="E276" s="171" t="s">
        <v>1</v>
      </c>
      <c r="F276" s="172" t="s">
        <v>203</v>
      </c>
      <c r="H276" s="173">
        <v>32</v>
      </c>
      <c r="I276" s="174"/>
      <c r="L276" s="170"/>
      <c r="M276" s="175"/>
      <c r="N276" s="176"/>
      <c r="O276" s="176"/>
      <c r="P276" s="176"/>
      <c r="Q276" s="176"/>
      <c r="R276" s="176"/>
      <c r="S276" s="176"/>
      <c r="T276" s="177"/>
      <c r="AT276" s="171" t="s">
        <v>158</v>
      </c>
      <c r="AU276" s="171" t="s">
        <v>83</v>
      </c>
      <c r="AV276" s="13" t="s">
        <v>83</v>
      </c>
      <c r="AW276" s="13" t="s">
        <v>30</v>
      </c>
      <c r="AX276" s="13" t="s">
        <v>73</v>
      </c>
      <c r="AY276" s="171" t="s">
        <v>139</v>
      </c>
    </row>
    <row r="277" spans="1:65" s="14" customFormat="1">
      <c r="B277" s="178"/>
      <c r="D277" s="154" t="s">
        <v>158</v>
      </c>
      <c r="E277" s="179" t="s">
        <v>86</v>
      </c>
      <c r="F277" s="180" t="s">
        <v>187</v>
      </c>
      <c r="H277" s="181">
        <v>548.9</v>
      </c>
      <c r="I277" s="182"/>
      <c r="L277" s="178"/>
      <c r="M277" s="183"/>
      <c r="N277" s="184"/>
      <c r="O277" s="184"/>
      <c r="P277" s="184"/>
      <c r="Q277" s="184"/>
      <c r="R277" s="184"/>
      <c r="S277" s="184"/>
      <c r="T277" s="185"/>
      <c r="AT277" s="179" t="s">
        <v>158</v>
      </c>
      <c r="AU277" s="179" t="s">
        <v>83</v>
      </c>
      <c r="AV277" s="14" t="s">
        <v>147</v>
      </c>
      <c r="AW277" s="14" t="s">
        <v>30</v>
      </c>
      <c r="AX277" s="14" t="s">
        <v>81</v>
      </c>
      <c r="AY277" s="179" t="s">
        <v>139</v>
      </c>
    </row>
    <row r="278" spans="1:65" s="2" customFormat="1" ht="22.15" customHeight="1">
      <c r="A278" s="32"/>
      <c r="B278" s="140"/>
      <c r="C278" s="141" t="s">
        <v>372</v>
      </c>
      <c r="D278" s="141" t="s">
        <v>142</v>
      </c>
      <c r="E278" s="142" t="s">
        <v>373</v>
      </c>
      <c r="F278" s="143" t="s">
        <v>374</v>
      </c>
      <c r="G278" s="144" t="s">
        <v>145</v>
      </c>
      <c r="H278" s="145">
        <v>800.76499999999999</v>
      </c>
      <c r="I278" s="146"/>
      <c r="J278" s="147">
        <f>ROUND(I278*H278,2)</f>
        <v>0</v>
      </c>
      <c r="K278" s="143" t="s">
        <v>1</v>
      </c>
      <c r="L278" s="33"/>
      <c r="M278" s="148" t="s">
        <v>1</v>
      </c>
      <c r="N278" s="149" t="s">
        <v>38</v>
      </c>
      <c r="O278" s="58"/>
      <c r="P278" s="150">
        <f>O278*H278</f>
        <v>0</v>
      </c>
      <c r="Q278" s="150">
        <v>0</v>
      </c>
      <c r="R278" s="150">
        <f>Q278*H278</f>
        <v>0</v>
      </c>
      <c r="S278" s="150">
        <v>0</v>
      </c>
      <c r="T278" s="151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152" t="s">
        <v>147</v>
      </c>
      <c r="AT278" s="152" t="s">
        <v>142</v>
      </c>
      <c r="AU278" s="152" t="s">
        <v>83</v>
      </c>
      <c r="AY278" s="17" t="s">
        <v>139</v>
      </c>
      <c r="BE278" s="153">
        <f>IF(N278="základní",J278,0)</f>
        <v>0</v>
      </c>
      <c r="BF278" s="153">
        <f>IF(N278="snížená",J278,0)</f>
        <v>0</v>
      </c>
      <c r="BG278" s="153">
        <f>IF(N278="zákl. přenesená",J278,0)</f>
        <v>0</v>
      </c>
      <c r="BH278" s="153">
        <f>IF(N278="sníž. přenesená",J278,0)</f>
        <v>0</v>
      </c>
      <c r="BI278" s="153">
        <f>IF(N278="nulová",J278,0)</f>
        <v>0</v>
      </c>
      <c r="BJ278" s="17" t="s">
        <v>81</v>
      </c>
      <c r="BK278" s="153">
        <f>ROUND(I278*H278,2)</f>
        <v>0</v>
      </c>
      <c r="BL278" s="17" t="s">
        <v>147</v>
      </c>
      <c r="BM278" s="152" t="s">
        <v>375</v>
      </c>
    </row>
    <row r="279" spans="1:65" s="2" customFormat="1">
      <c r="A279" s="32"/>
      <c r="B279" s="33"/>
      <c r="C279" s="32"/>
      <c r="D279" s="154" t="s">
        <v>149</v>
      </c>
      <c r="E279" s="32"/>
      <c r="F279" s="155" t="s">
        <v>376</v>
      </c>
      <c r="G279" s="32"/>
      <c r="H279" s="32"/>
      <c r="I279" s="156"/>
      <c r="J279" s="32"/>
      <c r="K279" s="32"/>
      <c r="L279" s="33"/>
      <c r="M279" s="157"/>
      <c r="N279" s="158"/>
      <c r="O279" s="58"/>
      <c r="P279" s="58"/>
      <c r="Q279" s="58"/>
      <c r="R279" s="58"/>
      <c r="S279" s="58"/>
      <c r="T279" s="59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T279" s="17" t="s">
        <v>149</v>
      </c>
      <c r="AU279" s="17" t="s">
        <v>83</v>
      </c>
    </row>
    <row r="280" spans="1:65" s="13" customFormat="1">
      <c r="B280" s="170"/>
      <c r="D280" s="154" t="s">
        <v>158</v>
      </c>
      <c r="E280" s="171" t="s">
        <v>1</v>
      </c>
      <c r="F280" s="172" t="s">
        <v>377</v>
      </c>
      <c r="H280" s="173">
        <v>800.76499999999999</v>
      </c>
      <c r="I280" s="174"/>
      <c r="L280" s="170"/>
      <c r="M280" s="175"/>
      <c r="N280" s="176"/>
      <c r="O280" s="176"/>
      <c r="P280" s="176"/>
      <c r="Q280" s="176"/>
      <c r="R280" s="176"/>
      <c r="S280" s="176"/>
      <c r="T280" s="177"/>
      <c r="AT280" s="171" t="s">
        <v>158</v>
      </c>
      <c r="AU280" s="171" t="s">
        <v>83</v>
      </c>
      <c r="AV280" s="13" t="s">
        <v>83</v>
      </c>
      <c r="AW280" s="13" t="s">
        <v>30</v>
      </c>
      <c r="AX280" s="13" t="s">
        <v>81</v>
      </c>
      <c r="AY280" s="171" t="s">
        <v>139</v>
      </c>
    </row>
    <row r="281" spans="1:65" s="2" customFormat="1" ht="22.15" customHeight="1">
      <c r="A281" s="32"/>
      <c r="B281" s="140"/>
      <c r="C281" s="141" t="s">
        <v>378</v>
      </c>
      <c r="D281" s="141" t="s">
        <v>142</v>
      </c>
      <c r="E281" s="142" t="s">
        <v>379</v>
      </c>
      <c r="F281" s="143" t="s">
        <v>380</v>
      </c>
      <c r="G281" s="144" t="s">
        <v>145</v>
      </c>
      <c r="H281" s="145">
        <v>7.2</v>
      </c>
      <c r="I281" s="146"/>
      <c r="J281" s="147">
        <f>ROUND(I281*H281,2)</f>
        <v>0</v>
      </c>
      <c r="K281" s="143" t="s">
        <v>146</v>
      </c>
      <c r="L281" s="33"/>
      <c r="M281" s="148" t="s">
        <v>1</v>
      </c>
      <c r="N281" s="149" t="s">
        <v>38</v>
      </c>
      <c r="O281" s="58"/>
      <c r="P281" s="150">
        <f>O281*H281</f>
        <v>0</v>
      </c>
      <c r="Q281" s="150">
        <v>0</v>
      </c>
      <c r="R281" s="150">
        <f>Q281*H281</f>
        <v>0</v>
      </c>
      <c r="S281" s="150">
        <v>2.1999999999999999E-2</v>
      </c>
      <c r="T281" s="151">
        <f>S281*H281</f>
        <v>0.15839999999999999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152" t="s">
        <v>147</v>
      </c>
      <c r="AT281" s="152" t="s">
        <v>142</v>
      </c>
      <c r="AU281" s="152" t="s">
        <v>83</v>
      </c>
      <c r="AY281" s="17" t="s">
        <v>139</v>
      </c>
      <c r="BE281" s="153">
        <f>IF(N281="základní",J281,0)</f>
        <v>0</v>
      </c>
      <c r="BF281" s="153">
        <f>IF(N281="snížená",J281,0)</f>
        <v>0</v>
      </c>
      <c r="BG281" s="153">
        <f>IF(N281="zákl. přenesená",J281,0)</f>
        <v>0</v>
      </c>
      <c r="BH281" s="153">
        <f>IF(N281="sníž. přenesená",J281,0)</f>
        <v>0</v>
      </c>
      <c r="BI281" s="153">
        <f>IF(N281="nulová",J281,0)</f>
        <v>0</v>
      </c>
      <c r="BJ281" s="17" t="s">
        <v>81</v>
      </c>
      <c r="BK281" s="153">
        <f>ROUND(I281*H281,2)</f>
        <v>0</v>
      </c>
      <c r="BL281" s="17" t="s">
        <v>147</v>
      </c>
      <c r="BM281" s="152" t="s">
        <v>381</v>
      </c>
    </row>
    <row r="282" spans="1:65" s="2" customFormat="1" ht="19.5">
      <c r="A282" s="32"/>
      <c r="B282" s="33"/>
      <c r="C282" s="32"/>
      <c r="D282" s="154" t="s">
        <v>149</v>
      </c>
      <c r="E282" s="32"/>
      <c r="F282" s="155" t="s">
        <v>382</v>
      </c>
      <c r="G282" s="32"/>
      <c r="H282" s="32"/>
      <c r="I282" s="156"/>
      <c r="J282" s="32"/>
      <c r="K282" s="32"/>
      <c r="L282" s="33"/>
      <c r="M282" s="157"/>
      <c r="N282" s="158"/>
      <c r="O282" s="58"/>
      <c r="P282" s="58"/>
      <c r="Q282" s="58"/>
      <c r="R282" s="58"/>
      <c r="S282" s="58"/>
      <c r="T282" s="59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T282" s="17" t="s">
        <v>149</v>
      </c>
      <c r="AU282" s="17" t="s">
        <v>83</v>
      </c>
    </row>
    <row r="283" spans="1:65" s="13" customFormat="1">
      <c r="B283" s="170"/>
      <c r="D283" s="154" t="s">
        <v>158</v>
      </c>
      <c r="E283" s="171" t="s">
        <v>98</v>
      </c>
      <c r="F283" s="172" t="s">
        <v>383</v>
      </c>
      <c r="H283" s="173">
        <v>7.2</v>
      </c>
      <c r="I283" s="174"/>
      <c r="L283" s="170"/>
      <c r="M283" s="175"/>
      <c r="N283" s="176"/>
      <c r="O283" s="176"/>
      <c r="P283" s="176"/>
      <c r="Q283" s="176"/>
      <c r="R283" s="176"/>
      <c r="S283" s="176"/>
      <c r="T283" s="177"/>
      <c r="AT283" s="171" t="s">
        <v>158</v>
      </c>
      <c r="AU283" s="171" t="s">
        <v>83</v>
      </c>
      <c r="AV283" s="13" t="s">
        <v>83</v>
      </c>
      <c r="AW283" s="13" t="s">
        <v>30</v>
      </c>
      <c r="AX283" s="13" t="s">
        <v>81</v>
      </c>
      <c r="AY283" s="171" t="s">
        <v>139</v>
      </c>
    </row>
    <row r="284" spans="1:65" s="2" customFormat="1" ht="22.15" customHeight="1">
      <c r="A284" s="32"/>
      <c r="B284" s="140"/>
      <c r="C284" s="141" t="s">
        <v>384</v>
      </c>
      <c r="D284" s="141" t="s">
        <v>142</v>
      </c>
      <c r="E284" s="142" t="s">
        <v>385</v>
      </c>
      <c r="F284" s="143" t="s">
        <v>386</v>
      </c>
      <c r="G284" s="144" t="s">
        <v>145</v>
      </c>
      <c r="H284" s="145">
        <v>7.2</v>
      </c>
      <c r="I284" s="146"/>
      <c r="J284" s="147">
        <f>ROUND(I284*H284,2)</f>
        <v>0</v>
      </c>
      <c r="K284" s="143" t="s">
        <v>146</v>
      </c>
      <c r="L284" s="33"/>
      <c r="M284" s="148" t="s">
        <v>1</v>
      </c>
      <c r="N284" s="149" t="s">
        <v>38</v>
      </c>
      <c r="O284" s="58"/>
      <c r="P284" s="150">
        <f>O284*H284</f>
        <v>0</v>
      </c>
      <c r="Q284" s="150">
        <v>2.0140000000000002E-2</v>
      </c>
      <c r="R284" s="150">
        <f>Q284*H284</f>
        <v>0.14500800000000003</v>
      </c>
      <c r="S284" s="150">
        <v>0</v>
      </c>
      <c r="T284" s="151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52" t="s">
        <v>147</v>
      </c>
      <c r="AT284" s="152" t="s">
        <v>142</v>
      </c>
      <c r="AU284" s="152" t="s">
        <v>83</v>
      </c>
      <c r="AY284" s="17" t="s">
        <v>139</v>
      </c>
      <c r="BE284" s="153">
        <f>IF(N284="základní",J284,0)</f>
        <v>0</v>
      </c>
      <c r="BF284" s="153">
        <f>IF(N284="snížená",J284,0)</f>
        <v>0</v>
      </c>
      <c r="BG284" s="153">
        <f>IF(N284="zákl. přenesená",J284,0)</f>
        <v>0</v>
      </c>
      <c r="BH284" s="153">
        <f>IF(N284="sníž. přenesená",J284,0)</f>
        <v>0</v>
      </c>
      <c r="BI284" s="153">
        <f>IF(N284="nulová",J284,0)</f>
        <v>0</v>
      </c>
      <c r="BJ284" s="17" t="s">
        <v>81</v>
      </c>
      <c r="BK284" s="153">
        <f>ROUND(I284*H284,2)</f>
        <v>0</v>
      </c>
      <c r="BL284" s="17" t="s">
        <v>147</v>
      </c>
      <c r="BM284" s="152" t="s">
        <v>387</v>
      </c>
    </row>
    <row r="285" spans="1:65" s="2" customFormat="1" ht="19.5">
      <c r="A285" s="32"/>
      <c r="B285" s="33"/>
      <c r="C285" s="32"/>
      <c r="D285" s="154" t="s">
        <v>149</v>
      </c>
      <c r="E285" s="32"/>
      <c r="F285" s="155" t="s">
        <v>388</v>
      </c>
      <c r="G285" s="32"/>
      <c r="H285" s="32"/>
      <c r="I285" s="156"/>
      <c r="J285" s="32"/>
      <c r="K285" s="32"/>
      <c r="L285" s="33"/>
      <c r="M285" s="157"/>
      <c r="N285" s="158"/>
      <c r="O285" s="58"/>
      <c r="P285" s="58"/>
      <c r="Q285" s="58"/>
      <c r="R285" s="58"/>
      <c r="S285" s="58"/>
      <c r="T285" s="59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T285" s="17" t="s">
        <v>149</v>
      </c>
      <c r="AU285" s="17" t="s">
        <v>83</v>
      </c>
    </row>
    <row r="286" spans="1:65" s="13" customFormat="1">
      <c r="B286" s="170"/>
      <c r="D286" s="154" t="s">
        <v>158</v>
      </c>
      <c r="E286" s="171" t="s">
        <v>1</v>
      </c>
      <c r="F286" s="172" t="s">
        <v>98</v>
      </c>
      <c r="H286" s="173">
        <v>7.2</v>
      </c>
      <c r="I286" s="174"/>
      <c r="L286" s="170"/>
      <c r="M286" s="175"/>
      <c r="N286" s="176"/>
      <c r="O286" s="176"/>
      <c r="P286" s="176"/>
      <c r="Q286" s="176"/>
      <c r="R286" s="176"/>
      <c r="S286" s="176"/>
      <c r="T286" s="177"/>
      <c r="AT286" s="171" t="s">
        <v>158</v>
      </c>
      <c r="AU286" s="171" t="s">
        <v>83</v>
      </c>
      <c r="AV286" s="13" t="s">
        <v>83</v>
      </c>
      <c r="AW286" s="13" t="s">
        <v>30</v>
      </c>
      <c r="AX286" s="13" t="s">
        <v>81</v>
      </c>
      <c r="AY286" s="171" t="s">
        <v>139</v>
      </c>
    </row>
    <row r="287" spans="1:65" s="2" customFormat="1" ht="22.15" customHeight="1">
      <c r="A287" s="32"/>
      <c r="B287" s="140"/>
      <c r="C287" s="141" t="s">
        <v>389</v>
      </c>
      <c r="D287" s="141" t="s">
        <v>142</v>
      </c>
      <c r="E287" s="142" t="s">
        <v>390</v>
      </c>
      <c r="F287" s="143" t="s">
        <v>391</v>
      </c>
      <c r="G287" s="144" t="s">
        <v>145</v>
      </c>
      <c r="H287" s="145">
        <v>2.7130000000000001</v>
      </c>
      <c r="I287" s="146"/>
      <c r="J287" s="147">
        <f>ROUND(I287*H287,2)</f>
        <v>0</v>
      </c>
      <c r="K287" s="143" t="s">
        <v>146</v>
      </c>
      <c r="L287" s="33"/>
      <c r="M287" s="148" t="s">
        <v>1</v>
      </c>
      <c r="N287" s="149" t="s">
        <v>38</v>
      </c>
      <c r="O287" s="58"/>
      <c r="P287" s="150">
        <f>O287*H287</f>
        <v>0</v>
      </c>
      <c r="Q287" s="150">
        <v>1.34E-3</v>
      </c>
      <c r="R287" s="150">
        <f>Q287*H287</f>
        <v>3.6354200000000003E-3</v>
      </c>
      <c r="S287" s="150">
        <v>0</v>
      </c>
      <c r="T287" s="151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52" t="s">
        <v>147</v>
      </c>
      <c r="AT287" s="152" t="s">
        <v>142</v>
      </c>
      <c r="AU287" s="152" t="s">
        <v>83</v>
      </c>
      <c r="AY287" s="17" t="s">
        <v>139</v>
      </c>
      <c r="BE287" s="153">
        <f>IF(N287="základní",J287,0)</f>
        <v>0</v>
      </c>
      <c r="BF287" s="153">
        <f>IF(N287="snížená",J287,0)</f>
        <v>0</v>
      </c>
      <c r="BG287" s="153">
        <f>IF(N287="zákl. přenesená",J287,0)</f>
        <v>0</v>
      </c>
      <c r="BH287" s="153">
        <f>IF(N287="sníž. přenesená",J287,0)</f>
        <v>0</v>
      </c>
      <c r="BI287" s="153">
        <f>IF(N287="nulová",J287,0)</f>
        <v>0</v>
      </c>
      <c r="BJ287" s="17" t="s">
        <v>81</v>
      </c>
      <c r="BK287" s="153">
        <f>ROUND(I287*H287,2)</f>
        <v>0</v>
      </c>
      <c r="BL287" s="17" t="s">
        <v>147</v>
      </c>
      <c r="BM287" s="152" t="s">
        <v>392</v>
      </c>
    </row>
    <row r="288" spans="1:65" s="2" customFormat="1" ht="19.5">
      <c r="A288" s="32"/>
      <c r="B288" s="33"/>
      <c r="C288" s="32"/>
      <c r="D288" s="154" t="s">
        <v>149</v>
      </c>
      <c r="E288" s="32"/>
      <c r="F288" s="155" t="s">
        <v>393</v>
      </c>
      <c r="G288" s="32"/>
      <c r="H288" s="32"/>
      <c r="I288" s="156"/>
      <c r="J288" s="32"/>
      <c r="K288" s="32"/>
      <c r="L288" s="33"/>
      <c r="M288" s="157"/>
      <c r="N288" s="158"/>
      <c r="O288" s="58"/>
      <c r="P288" s="58"/>
      <c r="Q288" s="58"/>
      <c r="R288" s="58"/>
      <c r="S288" s="58"/>
      <c r="T288" s="59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T288" s="17" t="s">
        <v>149</v>
      </c>
      <c r="AU288" s="17" t="s">
        <v>83</v>
      </c>
    </row>
    <row r="289" spans="1:65" s="13" customFormat="1">
      <c r="B289" s="170"/>
      <c r="D289" s="154" t="s">
        <v>158</v>
      </c>
      <c r="E289" s="171" t="s">
        <v>1</v>
      </c>
      <c r="F289" s="172" t="s">
        <v>394</v>
      </c>
      <c r="H289" s="173">
        <v>2.7130000000000001</v>
      </c>
      <c r="I289" s="174"/>
      <c r="L289" s="170"/>
      <c r="M289" s="175"/>
      <c r="N289" s="176"/>
      <c r="O289" s="176"/>
      <c r="P289" s="176"/>
      <c r="Q289" s="176"/>
      <c r="R289" s="176"/>
      <c r="S289" s="176"/>
      <c r="T289" s="177"/>
      <c r="AT289" s="171" t="s">
        <v>158</v>
      </c>
      <c r="AU289" s="171" t="s">
        <v>83</v>
      </c>
      <c r="AV289" s="13" t="s">
        <v>83</v>
      </c>
      <c r="AW289" s="13" t="s">
        <v>30</v>
      </c>
      <c r="AX289" s="13" t="s">
        <v>81</v>
      </c>
      <c r="AY289" s="171" t="s">
        <v>139</v>
      </c>
    </row>
    <row r="290" spans="1:65" s="2" customFormat="1" ht="22.15" customHeight="1">
      <c r="A290" s="32"/>
      <c r="B290" s="140"/>
      <c r="C290" s="141" t="s">
        <v>395</v>
      </c>
      <c r="D290" s="141" t="s">
        <v>142</v>
      </c>
      <c r="E290" s="142" t="s">
        <v>396</v>
      </c>
      <c r="F290" s="143" t="s">
        <v>397</v>
      </c>
      <c r="G290" s="144" t="s">
        <v>145</v>
      </c>
      <c r="H290" s="145">
        <v>7.2</v>
      </c>
      <c r="I290" s="146"/>
      <c r="J290" s="147">
        <f>ROUND(I290*H290,2)</f>
        <v>0</v>
      </c>
      <c r="K290" s="143" t="s">
        <v>146</v>
      </c>
      <c r="L290" s="33"/>
      <c r="M290" s="148" t="s">
        <v>1</v>
      </c>
      <c r="N290" s="149" t="s">
        <v>38</v>
      </c>
      <c r="O290" s="58"/>
      <c r="P290" s="150">
        <f>O290*H290</f>
        <v>0</v>
      </c>
      <c r="Q290" s="150">
        <v>2.0999999999999999E-3</v>
      </c>
      <c r="R290" s="150">
        <f>Q290*H290</f>
        <v>1.512E-2</v>
      </c>
      <c r="S290" s="150">
        <v>0</v>
      </c>
      <c r="T290" s="151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52" t="s">
        <v>147</v>
      </c>
      <c r="AT290" s="152" t="s">
        <v>142</v>
      </c>
      <c r="AU290" s="152" t="s">
        <v>83</v>
      </c>
      <c r="AY290" s="17" t="s">
        <v>139</v>
      </c>
      <c r="BE290" s="153">
        <f>IF(N290="základní",J290,0)</f>
        <v>0</v>
      </c>
      <c r="BF290" s="153">
        <f>IF(N290="snížená",J290,0)</f>
        <v>0</v>
      </c>
      <c r="BG290" s="153">
        <f>IF(N290="zákl. přenesená",J290,0)</f>
        <v>0</v>
      </c>
      <c r="BH290" s="153">
        <f>IF(N290="sníž. přenesená",J290,0)</f>
        <v>0</v>
      </c>
      <c r="BI290" s="153">
        <f>IF(N290="nulová",J290,0)</f>
        <v>0</v>
      </c>
      <c r="BJ290" s="17" t="s">
        <v>81</v>
      </c>
      <c r="BK290" s="153">
        <f>ROUND(I290*H290,2)</f>
        <v>0</v>
      </c>
      <c r="BL290" s="17" t="s">
        <v>147</v>
      </c>
      <c r="BM290" s="152" t="s">
        <v>398</v>
      </c>
    </row>
    <row r="291" spans="1:65" s="2" customFormat="1" ht="19.5">
      <c r="A291" s="32"/>
      <c r="B291" s="33"/>
      <c r="C291" s="32"/>
      <c r="D291" s="154" t="s">
        <v>149</v>
      </c>
      <c r="E291" s="32"/>
      <c r="F291" s="155" t="s">
        <v>399</v>
      </c>
      <c r="G291" s="32"/>
      <c r="H291" s="32"/>
      <c r="I291" s="156"/>
      <c r="J291" s="32"/>
      <c r="K291" s="32"/>
      <c r="L291" s="33"/>
      <c r="M291" s="157"/>
      <c r="N291" s="158"/>
      <c r="O291" s="58"/>
      <c r="P291" s="58"/>
      <c r="Q291" s="58"/>
      <c r="R291" s="58"/>
      <c r="S291" s="58"/>
      <c r="T291" s="59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T291" s="17" t="s">
        <v>149</v>
      </c>
      <c r="AU291" s="17" t="s">
        <v>83</v>
      </c>
    </row>
    <row r="292" spans="1:65" s="13" customFormat="1">
      <c r="B292" s="170"/>
      <c r="D292" s="154" t="s">
        <v>158</v>
      </c>
      <c r="E292" s="171" t="s">
        <v>1</v>
      </c>
      <c r="F292" s="172" t="s">
        <v>98</v>
      </c>
      <c r="H292" s="173">
        <v>7.2</v>
      </c>
      <c r="I292" s="174"/>
      <c r="L292" s="170"/>
      <c r="M292" s="175"/>
      <c r="N292" s="176"/>
      <c r="O292" s="176"/>
      <c r="P292" s="176"/>
      <c r="Q292" s="176"/>
      <c r="R292" s="176"/>
      <c r="S292" s="176"/>
      <c r="T292" s="177"/>
      <c r="AT292" s="171" t="s">
        <v>158</v>
      </c>
      <c r="AU292" s="171" t="s">
        <v>83</v>
      </c>
      <c r="AV292" s="13" t="s">
        <v>83</v>
      </c>
      <c r="AW292" s="13" t="s">
        <v>30</v>
      </c>
      <c r="AX292" s="13" t="s">
        <v>81</v>
      </c>
      <c r="AY292" s="171" t="s">
        <v>139</v>
      </c>
    </row>
    <row r="293" spans="1:65" s="12" customFormat="1" ht="22.9" customHeight="1">
      <c r="B293" s="127"/>
      <c r="D293" s="128" t="s">
        <v>72</v>
      </c>
      <c r="E293" s="138" t="s">
        <v>400</v>
      </c>
      <c r="F293" s="138" t="s">
        <v>401</v>
      </c>
      <c r="I293" s="130"/>
      <c r="J293" s="139">
        <f>BK293</f>
        <v>0</v>
      </c>
      <c r="L293" s="127"/>
      <c r="M293" s="132"/>
      <c r="N293" s="133"/>
      <c r="O293" s="133"/>
      <c r="P293" s="134">
        <f>SUM(P294:P306)</f>
        <v>0</v>
      </c>
      <c r="Q293" s="133"/>
      <c r="R293" s="134">
        <f>SUM(R294:R306)</f>
        <v>0</v>
      </c>
      <c r="S293" s="133"/>
      <c r="T293" s="135">
        <f>SUM(T294:T306)</f>
        <v>0</v>
      </c>
      <c r="AR293" s="128" t="s">
        <v>81</v>
      </c>
      <c r="AT293" s="136" t="s">
        <v>72</v>
      </c>
      <c r="AU293" s="136" t="s">
        <v>81</v>
      </c>
      <c r="AY293" s="128" t="s">
        <v>139</v>
      </c>
      <c r="BK293" s="137">
        <f>SUM(BK294:BK306)</f>
        <v>0</v>
      </c>
    </row>
    <row r="294" spans="1:65" s="2" customFormat="1" ht="30" customHeight="1">
      <c r="A294" s="32"/>
      <c r="B294" s="140"/>
      <c r="C294" s="141" t="s">
        <v>402</v>
      </c>
      <c r="D294" s="141" t="s">
        <v>142</v>
      </c>
      <c r="E294" s="142" t="s">
        <v>403</v>
      </c>
      <c r="F294" s="143" t="s">
        <v>404</v>
      </c>
      <c r="G294" s="144" t="s">
        <v>405</v>
      </c>
      <c r="H294" s="145">
        <v>25.646000000000001</v>
      </c>
      <c r="I294" s="146"/>
      <c r="J294" s="147">
        <f>ROUND(I294*H294,2)</f>
        <v>0</v>
      </c>
      <c r="K294" s="143" t="s">
        <v>146</v>
      </c>
      <c r="L294" s="33"/>
      <c r="M294" s="148" t="s">
        <v>1</v>
      </c>
      <c r="N294" s="149" t="s">
        <v>38</v>
      </c>
      <c r="O294" s="58"/>
      <c r="P294" s="150">
        <f>O294*H294</f>
        <v>0</v>
      </c>
      <c r="Q294" s="150">
        <v>0</v>
      </c>
      <c r="R294" s="150">
        <f>Q294*H294</f>
        <v>0</v>
      </c>
      <c r="S294" s="150">
        <v>0</v>
      </c>
      <c r="T294" s="151">
        <f>S294*H294</f>
        <v>0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152" t="s">
        <v>147</v>
      </c>
      <c r="AT294" s="152" t="s">
        <v>142</v>
      </c>
      <c r="AU294" s="152" t="s">
        <v>83</v>
      </c>
      <c r="AY294" s="17" t="s">
        <v>139</v>
      </c>
      <c r="BE294" s="153">
        <f>IF(N294="základní",J294,0)</f>
        <v>0</v>
      </c>
      <c r="BF294" s="153">
        <f>IF(N294="snížená",J294,0)</f>
        <v>0</v>
      </c>
      <c r="BG294" s="153">
        <f>IF(N294="zákl. přenesená",J294,0)</f>
        <v>0</v>
      </c>
      <c r="BH294" s="153">
        <f>IF(N294="sníž. přenesená",J294,0)</f>
        <v>0</v>
      </c>
      <c r="BI294" s="153">
        <f>IF(N294="nulová",J294,0)</f>
        <v>0</v>
      </c>
      <c r="BJ294" s="17" t="s">
        <v>81</v>
      </c>
      <c r="BK294" s="153">
        <f>ROUND(I294*H294,2)</f>
        <v>0</v>
      </c>
      <c r="BL294" s="17" t="s">
        <v>147</v>
      </c>
      <c r="BM294" s="152" t="s">
        <v>406</v>
      </c>
    </row>
    <row r="295" spans="1:65" s="2" customFormat="1" ht="19.5">
      <c r="A295" s="32"/>
      <c r="B295" s="33"/>
      <c r="C295" s="32"/>
      <c r="D295" s="154" t="s">
        <v>149</v>
      </c>
      <c r="E295" s="32"/>
      <c r="F295" s="155" t="s">
        <v>407</v>
      </c>
      <c r="G295" s="32"/>
      <c r="H295" s="32"/>
      <c r="I295" s="156"/>
      <c r="J295" s="32"/>
      <c r="K295" s="32"/>
      <c r="L295" s="33"/>
      <c r="M295" s="157"/>
      <c r="N295" s="158"/>
      <c r="O295" s="58"/>
      <c r="P295" s="58"/>
      <c r="Q295" s="58"/>
      <c r="R295" s="58"/>
      <c r="S295" s="58"/>
      <c r="T295" s="59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T295" s="17" t="s">
        <v>149</v>
      </c>
      <c r="AU295" s="17" t="s">
        <v>83</v>
      </c>
    </row>
    <row r="296" spans="1:65" s="2" customFormat="1" ht="22.15" customHeight="1">
      <c r="A296" s="32"/>
      <c r="B296" s="140"/>
      <c r="C296" s="141" t="s">
        <v>408</v>
      </c>
      <c r="D296" s="141" t="s">
        <v>142</v>
      </c>
      <c r="E296" s="142" t="s">
        <v>409</v>
      </c>
      <c r="F296" s="143" t="s">
        <v>410</v>
      </c>
      <c r="G296" s="144" t="s">
        <v>405</v>
      </c>
      <c r="H296" s="145">
        <v>25.646000000000001</v>
      </c>
      <c r="I296" s="146"/>
      <c r="J296" s="147">
        <f>ROUND(I296*H296,2)</f>
        <v>0</v>
      </c>
      <c r="K296" s="143" t="s">
        <v>146</v>
      </c>
      <c r="L296" s="33"/>
      <c r="M296" s="148" t="s">
        <v>1</v>
      </c>
      <c r="N296" s="149" t="s">
        <v>38</v>
      </c>
      <c r="O296" s="58"/>
      <c r="P296" s="150">
        <f>O296*H296</f>
        <v>0</v>
      </c>
      <c r="Q296" s="150">
        <v>0</v>
      </c>
      <c r="R296" s="150">
        <f>Q296*H296</f>
        <v>0</v>
      </c>
      <c r="S296" s="150">
        <v>0</v>
      </c>
      <c r="T296" s="151">
        <f>S296*H296</f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152" t="s">
        <v>147</v>
      </c>
      <c r="AT296" s="152" t="s">
        <v>142</v>
      </c>
      <c r="AU296" s="152" t="s">
        <v>83</v>
      </c>
      <c r="AY296" s="17" t="s">
        <v>139</v>
      </c>
      <c r="BE296" s="153">
        <f>IF(N296="základní",J296,0)</f>
        <v>0</v>
      </c>
      <c r="BF296" s="153">
        <f>IF(N296="snížená",J296,0)</f>
        <v>0</v>
      </c>
      <c r="BG296" s="153">
        <f>IF(N296="zákl. přenesená",J296,0)</f>
        <v>0</v>
      </c>
      <c r="BH296" s="153">
        <f>IF(N296="sníž. přenesená",J296,0)</f>
        <v>0</v>
      </c>
      <c r="BI296" s="153">
        <f>IF(N296="nulová",J296,0)</f>
        <v>0</v>
      </c>
      <c r="BJ296" s="17" t="s">
        <v>81</v>
      </c>
      <c r="BK296" s="153">
        <f>ROUND(I296*H296,2)</f>
        <v>0</v>
      </c>
      <c r="BL296" s="17" t="s">
        <v>147</v>
      </c>
      <c r="BM296" s="152" t="s">
        <v>411</v>
      </c>
    </row>
    <row r="297" spans="1:65" s="2" customFormat="1" ht="19.5">
      <c r="A297" s="32"/>
      <c r="B297" s="33"/>
      <c r="C297" s="32"/>
      <c r="D297" s="154" t="s">
        <v>149</v>
      </c>
      <c r="E297" s="32"/>
      <c r="F297" s="155" t="s">
        <v>412</v>
      </c>
      <c r="G297" s="32"/>
      <c r="H297" s="32"/>
      <c r="I297" s="156"/>
      <c r="J297" s="32"/>
      <c r="K297" s="32"/>
      <c r="L297" s="33"/>
      <c r="M297" s="157"/>
      <c r="N297" s="158"/>
      <c r="O297" s="58"/>
      <c r="P297" s="58"/>
      <c r="Q297" s="58"/>
      <c r="R297" s="58"/>
      <c r="S297" s="58"/>
      <c r="T297" s="59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T297" s="17" t="s">
        <v>149</v>
      </c>
      <c r="AU297" s="17" t="s">
        <v>83</v>
      </c>
    </row>
    <row r="298" spans="1:65" s="2" customFormat="1" ht="22.15" customHeight="1">
      <c r="A298" s="32"/>
      <c r="B298" s="140"/>
      <c r="C298" s="141" t="s">
        <v>413</v>
      </c>
      <c r="D298" s="141" t="s">
        <v>142</v>
      </c>
      <c r="E298" s="142" t="s">
        <v>414</v>
      </c>
      <c r="F298" s="143" t="s">
        <v>415</v>
      </c>
      <c r="G298" s="144" t="s">
        <v>405</v>
      </c>
      <c r="H298" s="145">
        <v>359.04399999999998</v>
      </c>
      <c r="I298" s="146"/>
      <c r="J298" s="147">
        <f>ROUND(I298*H298,2)</f>
        <v>0</v>
      </c>
      <c r="K298" s="143" t="s">
        <v>146</v>
      </c>
      <c r="L298" s="33"/>
      <c r="M298" s="148" t="s">
        <v>1</v>
      </c>
      <c r="N298" s="149" t="s">
        <v>38</v>
      </c>
      <c r="O298" s="58"/>
      <c r="P298" s="150">
        <f>O298*H298</f>
        <v>0</v>
      </c>
      <c r="Q298" s="150">
        <v>0</v>
      </c>
      <c r="R298" s="150">
        <f>Q298*H298</f>
        <v>0</v>
      </c>
      <c r="S298" s="150">
        <v>0</v>
      </c>
      <c r="T298" s="151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152" t="s">
        <v>147</v>
      </c>
      <c r="AT298" s="152" t="s">
        <v>142</v>
      </c>
      <c r="AU298" s="152" t="s">
        <v>83</v>
      </c>
      <c r="AY298" s="17" t="s">
        <v>139</v>
      </c>
      <c r="BE298" s="153">
        <f>IF(N298="základní",J298,0)</f>
        <v>0</v>
      </c>
      <c r="BF298" s="153">
        <f>IF(N298="snížená",J298,0)</f>
        <v>0</v>
      </c>
      <c r="BG298" s="153">
        <f>IF(N298="zákl. přenesená",J298,0)</f>
        <v>0</v>
      </c>
      <c r="BH298" s="153">
        <f>IF(N298="sníž. přenesená",J298,0)</f>
        <v>0</v>
      </c>
      <c r="BI298" s="153">
        <f>IF(N298="nulová",J298,0)</f>
        <v>0</v>
      </c>
      <c r="BJ298" s="17" t="s">
        <v>81</v>
      </c>
      <c r="BK298" s="153">
        <f>ROUND(I298*H298,2)</f>
        <v>0</v>
      </c>
      <c r="BL298" s="17" t="s">
        <v>147</v>
      </c>
      <c r="BM298" s="152" t="s">
        <v>416</v>
      </c>
    </row>
    <row r="299" spans="1:65" s="2" customFormat="1" ht="29.25">
      <c r="A299" s="32"/>
      <c r="B299" s="33"/>
      <c r="C299" s="32"/>
      <c r="D299" s="154" t="s">
        <v>149</v>
      </c>
      <c r="E299" s="32"/>
      <c r="F299" s="155" t="s">
        <v>417</v>
      </c>
      <c r="G299" s="32"/>
      <c r="H299" s="32"/>
      <c r="I299" s="156"/>
      <c r="J299" s="32"/>
      <c r="K299" s="32"/>
      <c r="L299" s="33"/>
      <c r="M299" s="157"/>
      <c r="N299" s="158"/>
      <c r="O299" s="58"/>
      <c r="P299" s="58"/>
      <c r="Q299" s="58"/>
      <c r="R299" s="58"/>
      <c r="S299" s="58"/>
      <c r="T299" s="59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T299" s="17" t="s">
        <v>149</v>
      </c>
      <c r="AU299" s="17" t="s">
        <v>83</v>
      </c>
    </row>
    <row r="300" spans="1:65" s="13" customFormat="1">
      <c r="B300" s="170"/>
      <c r="D300" s="154" t="s">
        <v>158</v>
      </c>
      <c r="F300" s="172" t="s">
        <v>418</v>
      </c>
      <c r="H300" s="173">
        <v>359.04399999999998</v>
      </c>
      <c r="I300" s="174"/>
      <c r="L300" s="170"/>
      <c r="M300" s="175"/>
      <c r="N300" s="176"/>
      <c r="O300" s="176"/>
      <c r="P300" s="176"/>
      <c r="Q300" s="176"/>
      <c r="R300" s="176"/>
      <c r="S300" s="176"/>
      <c r="T300" s="177"/>
      <c r="AT300" s="171" t="s">
        <v>158</v>
      </c>
      <c r="AU300" s="171" t="s">
        <v>83</v>
      </c>
      <c r="AV300" s="13" t="s">
        <v>83</v>
      </c>
      <c r="AW300" s="13" t="s">
        <v>3</v>
      </c>
      <c r="AX300" s="13" t="s">
        <v>81</v>
      </c>
      <c r="AY300" s="171" t="s">
        <v>139</v>
      </c>
    </row>
    <row r="301" spans="1:65" s="2" customFormat="1" ht="30" customHeight="1">
      <c r="A301" s="32"/>
      <c r="B301" s="140"/>
      <c r="C301" s="141" t="s">
        <v>419</v>
      </c>
      <c r="D301" s="141" t="s">
        <v>142</v>
      </c>
      <c r="E301" s="142" t="s">
        <v>420</v>
      </c>
      <c r="F301" s="143" t="s">
        <v>421</v>
      </c>
      <c r="G301" s="144" t="s">
        <v>405</v>
      </c>
      <c r="H301" s="145">
        <v>4.0039999999999996</v>
      </c>
      <c r="I301" s="146"/>
      <c r="J301" s="147">
        <f>ROUND(I301*H301,2)</f>
        <v>0</v>
      </c>
      <c r="K301" s="143" t="s">
        <v>146</v>
      </c>
      <c r="L301" s="33"/>
      <c r="M301" s="148" t="s">
        <v>1</v>
      </c>
      <c r="N301" s="149" t="s">
        <v>38</v>
      </c>
      <c r="O301" s="58"/>
      <c r="P301" s="150">
        <f>O301*H301</f>
        <v>0</v>
      </c>
      <c r="Q301" s="150">
        <v>0</v>
      </c>
      <c r="R301" s="150">
        <f>Q301*H301</f>
        <v>0</v>
      </c>
      <c r="S301" s="150">
        <v>0</v>
      </c>
      <c r="T301" s="151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152" t="s">
        <v>147</v>
      </c>
      <c r="AT301" s="152" t="s">
        <v>142</v>
      </c>
      <c r="AU301" s="152" t="s">
        <v>83</v>
      </c>
      <c r="AY301" s="17" t="s">
        <v>139</v>
      </c>
      <c r="BE301" s="153">
        <f>IF(N301="základní",J301,0)</f>
        <v>0</v>
      </c>
      <c r="BF301" s="153">
        <f>IF(N301="snížená",J301,0)</f>
        <v>0</v>
      </c>
      <c r="BG301" s="153">
        <f>IF(N301="zákl. přenesená",J301,0)</f>
        <v>0</v>
      </c>
      <c r="BH301" s="153">
        <f>IF(N301="sníž. přenesená",J301,0)</f>
        <v>0</v>
      </c>
      <c r="BI301" s="153">
        <f>IF(N301="nulová",J301,0)</f>
        <v>0</v>
      </c>
      <c r="BJ301" s="17" t="s">
        <v>81</v>
      </c>
      <c r="BK301" s="153">
        <f>ROUND(I301*H301,2)</f>
        <v>0</v>
      </c>
      <c r="BL301" s="17" t="s">
        <v>147</v>
      </c>
      <c r="BM301" s="152" t="s">
        <v>422</v>
      </c>
    </row>
    <row r="302" spans="1:65" s="2" customFormat="1" ht="29.25">
      <c r="A302" s="32"/>
      <c r="B302" s="33"/>
      <c r="C302" s="32"/>
      <c r="D302" s="154" t="s">
        <v>149</v>
      </c>
      <c r="E302" s="32"/>
      <c r="F302" s="155" t="s">
        <v>423</v>
      </c>
      <c r="G302" s="32"/>
      <c r="H302" s="32"/>
      <c r="I302" s="156"/>
      <c r="J302" s="32"/>
      <c r="K302" s="32"/>
      <c r="L302" s="33"/>
      <c r="M302" s="157"/>
      <c r="N302" s="158"/>
      <c r="O302" s="58"/>
      <c r="P302" s="58"/>
      <c r="Q302" s="58"/>
      <c r="R302" s="58"/>
      <c r="S302" s="58"/>
      <c r="T302" s="59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T302" s="17" t="s">
        <v>149</v>
      </c>
      <c r="AU302" s="17" t="s">
        <v>83</v>
      </c>
    </row>
    <row r="303" spans="1:65" s="13" customFormat="1">
      <c r="B303" s="170"/>
      <c r="D303" s="154" t="s">
        <v>158</v>
      </c>
      <c r="E303" s="171" t="s">
        <v>1</v>
      </c>
      <c r="F303" s="172" t="s">
        <v>424</v>
      </c>
      <c r="H303" s="173">
        <v>4.0039999999999996</v>
      </c>
      <c r="I303" s="174"/>
      <c r="L303" s="170"/>
      <c r="M303" s="175"/>
      <c r="N303" s="176"/>
      <c r="O303" s="176"/>
      <c r="P303" s="176"/>
      <c r="Q303" s="176"/>
      <c r="R303" s="176"/>
      <c r="S303" s="176"/>
      <c r="T303" s="177"/>
      <c r="AT303" s="171" t="s">
        <v>158</v>
      </c>
      <c r="AU303" s="171" t="s">
        <v>83</v>
      </c>
      <c r="AV303" s="13" t="s">
        <v>83</v>
      </c>
      <c r="AW303" s="13" t="s">
        <v>30</v>
      </c>
      <c r="AX303" s="13" t="s">
        <v>81</v>
      </c>
      <c r="AY303" s="171" t="s">
        <v>139</v>
      </c>
    </row>
    <row r="304" spans="1:65" s="2" customFormat="1" ht="30" customHeight="1">
      <c r="A304" s="32"/>
      <c r="B304" s="140"/>
      <c r="C304" s="141" t="s">
        <v>425</v>
      </c>
      <c r="D304" s="141" t="s">
        <v>142</v>
      </c>
      <c r="E304" s="142" t="s">
        <v>426</v>
      </c>
      <c r="F304" s="143" t="s">
        <v>427</v>
      </c>
      <c r="G304" s="144" t="s">
        <v>405</v>
      </c>
      <c r="H304" s="145">
        <v>21.484000000000002</v>
      </c>
      <c r="I304" s="146"/>
      <c r="J304" s="147">
        <f>ROUND(I304*H304,2)</f>
        <v>0</v>
      </c>
      <c r="K304" s="143" t="s">
        <v>146</v>
      </c>
      <c r="L304" s="33"/>
      <c r="M304" s="148" t="s">
        <v>1</v>
      </c>
      <c r="N304" s="149" t="s">
        <v>38</v>
      </c>
      <c r="O304" s="58"/>
      <c r="P304" s="150">
        <f>O304*H304</f>
        <v>0</v>
      </c>
      <c r="Q304" s="150">
        <v>0</v>
      </c>
      <c r="R304" s="150">
        <f>Q304*H304</f>
        <v>0</v>
      </c>
      <c r="S304" s="150">
        <v>0</v>
      </c>
      <c r="T304" s="151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152" t="s">
        <v>147</v>
      </c>
      <c r="AT304" s="152" t="s">
        <v>142</v>
      </c>
      <c r="AU304" s="152" t="s">
        <v>83</v>
      </c>
      <c r="AY304" s="17" t="s">
        <v>139</v>
      </c>
      <c r="BE304" s="153">
        <f>IF(N304="základní",J304,0)</f>
        <v>0</v>
      </c>
      <c r="BF304" s="153">
        <f>IF(N304="snížená",J304,0)</f>
        <v>0</v>
      </c>
      <c r="BG304" s="153">
        <f>IF(N304="zákl. přenesená",J304,0)</f>
        <v>0</v>
      </c>
      <c r="BH304" s="153">
        <f>IF(N304="sníž. přenesená",J304,0)</f>
        <v>0</v>
      </c>
      <c r="BI304" s="153">
        <f>IF(N304="nulová",J304,0)</f>
        <v>0</v>
      </c>
      <c r="BJ304" s="17" t="s">
        <v>81</v>
      </c>
      <c r="BK304" s="153">
        <f>ROUND(I304*H304,2)</f>
        <v>0</v>
      </c>
      <c r="BL304" s="17" t="s">
        <v>147</v>
      </c>
      <c r="BM304" s="152" t="s">
        <v>428</v>
      </c>
    </row>
    <row r="305" spans="1:65" s="2" customFormat="1" ht="29.25">
      <c r="A305" s="32"/>
      <c r="B305" s="33"/>
      <c r="C305" s="32"/>
      <c r="D305" s="154" t="s">
        <v>149</v>
      </c>
      <c r="E305" s="32"/>
      <c r="F305" s="155" t="s">
        <v>429</v>
      </c>
      <c r="G305" s="32"/>
      <c r="H305" s="32"/>
      <c r="I305" s="156"/>
      <c r="J305" s="32"/>
      <c r="K305" s="32"/>
      <c r="L305" s="33"/>
      <c r="M305" s="157"/>
      <c r="N305" s="158"/>
      <c r="O305" s="58"/>
      <c r="P305" s="58"/>
      <c r="Q305" s="58"/>
      <c r="R305" s="58"/>
      <c r="S305" s="58"/>
      <c r="T305" s="59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T305" s="17" t="s">
        <v>149</v>
      </c>
      <c r="AU305" s="17" t="s">
        <v>83</v>
      </c>
    </row>
    <row r="306" spans="1:65" s="13" customFormat="1">
      <c r="B306" s="170"/>
      <c r="D306" s="154" t="s">
        <v>158</v>
      </c>
      <c r="E306" s="171" t="s">
        <v>1</v>
      </c>
      <c r="F306" s="172" t="s">
        <v>430</v>
      </c>
      <c r="H306" s="173">
        <v>21.484000000000002</v>
      </c>
      <c r="I306" s="174"/>
      <c r="L306" s="170"/>
      <c r="M306" s="175"/>
      <c r="N306" s="176"/>
      <c r="O306" s="176"/>
      <c r="P306" s="176"/>
      <c r="Q306" s="176"/>
      <c r="R306" s="176"/>
      <c r="S306" s="176"/>
      <c r="T306" s="177"/>
      <c r="AT306" s="171" t="s">
        <v>158</v>
      </c>
      <c r="AU306" s="171" t="s">
        <v>83</v>
      </c>
      <c r="AV306" s="13" t="s">
        <v>83</v>
      </c>
      <c r="AW306" s="13" t="s">
        <v>30</v>
      </c>
      <c r="AX306" s="13" t="s">
        <v>81</v>
      </c>
      <c r="AY306" s="171" t="s">
        <v>139</v>
      </c>
    </row>
    <row r="307" spans="1:65" s="12" customFormat="1" ht="22.9" customHeight="1">
      <c r="B307" s="127"/>
      <c r="D307" s="128" t="s">
        <v>72</v>
      </c>
      <c r="E307" s="138" t="s">
        <v>431</v>
      </c>
      <c r="F307" s="138" t="s">
        <v>432</v>
      </c>
      <c r="I307" s="130"/>
      <c r="J307" s="139">
        <f>BK307</f>
        <v>0</v>
      </c>
      <c r="L307" s="127"/>
      <c r="M307" s="132"/>
      <c r="N307" s="133"/>
      <c r="O307" s="133"/>
      <c r="P307" s="134">
        <f>SUM(P308:P309)</f>
        <v>0</v>
      </c>
      <c r="Q307" s="133"/>
      <c r="R307" s="134">
        <f>SUM(R308:R309)</f>
        <v>0</v>
      </c>
      <c r="S307" s="133"/>
      <c r="T307" s="135">
        <f>SUM(T308:T309)</f>
        <v>0</v>
      </c>
      <c r="AR307" s="128" t="s">
        <v>81</v>
      </c>
      <c r="AT307" s="136" t="s">
        <v>72</v>
      </c>
      <c r="AU307" s="136" t="s">
        <v>81</v>
      </c>
      <c r="AY307" s="128" t="s">
        <v>139</v>
      </c>
      <c r="BK307" s="137">
        <f>SUM(BK308:BK309)</f>
        <v>0</v>
      </c>
    </row>
    <row r="308" spans="1:65" s="2" customFormat="1" ht="22.15" customHeight="1">
      <c r="A308" s="32"/>
      <c r="B308" s="140"/>
      <c r="C308" s="141" t="s">
        <v>433</v>
      </c>
      <c r="D308" s="141" t="s">
        <v>142</v>
      </c>
      <c r="E308" s="142" t="s">
        <v>434</v>
      </c>
      <c r="F308" s="143" t="s">
        <v>435</v>
      </c>
      <c r="G308" s="144" t="s">
        <v>405</v>
      </c>
      <c r="H308" s="145">
        <v>23.33</v>
      </c>
      <c r="I308" s="146"/>
      <c r="J308" s="147">
        <f>ROUND(I308*H308,2)</f>
        <v>0</v>
      </c>
      <c r="K308" s="143" t="s">
        <v>146</v>
      </c>
      <c r="L308" s="33"/>
      <c r="M308" s="148" t="s">
        <v>1</v>
      </c>
      <c r="N308" s="149" t="s">
        <v>38</v>
      </c>
      <c r="O308" s="58"/>
      <c r="P308" s="150">
        <f>O308*H308</f>
        <v>0</v>
      </c>
      <c r="Q308" s="150">
        <v>0</v>
      </c>
      <c r="R308" s="150">
        <f>Q308*H308</f>
        <v>0</v>
      </c>
      <c r="S308" s="150">
        <v>0</v>
      </c>
      <c r="T308" s="151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152" t="s">
        <v>147</v>
      </c>
      <c r="AT308" s="152" t="s">
        <v>142</v>
      </c>
      <c r="AU308" s="152" t="s">
        <v>83</v>
      </c>
      <c r="AY308" s="17" t="s">
        <v>139</v>
      </c>
      <c r="BE308" s="153">
        <f>IF(N308="základní",J308,0)</f>
        <v>0</v>
      </c>
      <c r="BF308" s="153">
        <f>IF(N308="snížená",J308,0)</f>
        <v>0</v>
      </c>
      <c r="BG308" s="153">
        <f>IF(N308="zákl. přenesená",J308,0)</f>
        <v>0</v>
      </c>
      <c r="BH308" s="153">
        <f>IF(N308="sníž. přenesená",J308,0)</f>
        <v>0</v>
      </c>
      <c r="BI308" s="153">
        <f>IF(N308="nulová",J308,0)</f>
        <v>0</v>
      </c>
      <c r="BJ308" s="17" t="s">
        <v>81</v>
      </c>
      <c r="BK308" s="153">
        <f>ROUND(I308*H308,2)</f>
        <v>0</v>
      </c>
      <c r="BL308" s="17" t="s">
        <v>147</v>
      </c>
      <c r="BM308" s="152" t="s">
        <v>436</v>
      </c>
    </row>
    <row r="309" spans="1:65" s="2" customFormat="1" ht="39">
      <c r="A309" s="32"/>
      <c r="B309" s="33"/>
      <c r="C309" s="32"/>
      <c r="D309" s="154" t="s">
        <v>149</v>
      </c>
      <c r="E309" s="32"/>
      <c r="F309" s="155" t="s">
        <v>437</v>
      </c>
      <c r="G309" s="32"/>
      <c r="H309" s="32"/>
      <c r="I309" s="156"/>
      <c r="J309" s="32"/>
      <c r="K309" s="32"/>
      <c r="L309" s="33"/>
      <c r="M309" s="157"/>
      <c r="N309" s="158"/>
      <c r="O309" s="58"/>
      <c r="P309" s="58"/>
      <c r="Q309" s="58"/>
      <c r="R309" s="58"/>
      <c r="S309" s="58"/>
      <c r="T309" s="59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T309" s="17" t="s">
        <v>149</v>
      </c>
      <c r="AU309" s="17" t="s">
        <v>83</v>
      </c>
    </row>
    <row r="310" spans="1:65" s="12" customFormat="1" ht="25.9" customHeight="1">
      <c r="B310" s="127"/>
      <c r="D310" s="128" t="s">
        <v>72</v>
      </c>
      <c r="E310" s="129" t="s">
        <v>438</v>
      </c>
      <c r="F310" s="129" t="s">
        <v>439</v>
      </c>
      <c r="I310" s="130"/>
      <c r="J310" s="131">
        <f>BK310</f>
        <v>0</v>
      </c>
      <c r="L310" s="127"/>
      <c r="M310" s="132"/>
      <c r="N310" s="133"/>
      <c r="O310" s="133"/>
      <c r="P310" s="134">
        <f>P311+P317+P324+P349+P373+P378+P382</f>
        <v>0</v>
      </c>
      <c r="Q310" s="133"/>
      <c r="R310" s="134">
        <f>R311+R317+R324+R349+R373+R378+R382</f>
        <v>4.5699912999999999</v>
      </c>
      <c r="S310" s="133"/>
      <c r="T310" s="135">
        <f>T311+T317+T324+T349+T373+T378+T382</f>
        <v>1.75976735</v>
      </c>
      <c r="AR310" s="128" t="s">
        <v>83</v>
      </c>
      <c r="AT310" s="136" t="s">
        <v>72</v>
      </c>
      <c r="AU310" s="136" t="s">
        <v>73</v>
      </c>
      <c r="AY310" s="128" t="s">
        <v>139</v>
      </c>
      <c r="BK310" s="137">
        <f>BK311+BK317+BK324+BK349+BK373+BK378+BK382</f>
        <v>0</v>
      </c>
    </row>
    <row r="311" spans="1:65" s="12" customFormat="1" ht="22.9" customHeight="1">
      <c r="B311" s="127"/>
      <c r="D311" s="128" t="s">
        <v>72</v>
      </c>
      <c r="E311" s="138" t="s">
        <v>440</v>
      </c>
      <c r="F311" s="138" t="s">
        <v>441</v>
      </c>
      <c r="I311" s="130"/>
      <c r="J311" s="139">
        <f>BK311</f>
        <v>0</v>
      </c>
      <c r="L311" s="127"/>
      <c r="M311" s="132"/>
      <c r="N311" s="133"/>
      <c r="O311" s="133"/>
      <c r="P311" s="134">
        <f>SUM(P312:P316)</f>
        <v>0</v>
      </c>
      <c r="Q311" s="133"/>
      <c r="R311" s="134">
        <f>SUM(R312:R316)</f>
        <v>9.3449999999999991E-3</v>
      </c>
      <c r="S311" s="133"/>
      <c r="T311" s="135">
        <f>SUM(T312:T316)</f>
        <v>0</v>
      </c>
      <c r="AR311" s="128" t="s">
        <v>83</v>
      </c>
      <c r="AT311" s="136" t="s">
        <v>72</v>
      </c>
      <c r="AU311" s="136" t="s">
        <v>81</v>
      </c>
      <c r="AY311" s="128" t="s">
        <v>139</v>
      </c>
      <c r="BK311" s="137">
        <f>SUM(BK312:BK316)</f>
        <v>0</v>
      </c>
    </row>
    <row r="312" spans="1:65" s="2" customFormat="1" ht="22.15" customHeight="1">
      <c r="A312" s="32"/>
      <c r="B312" s="140"/>
      <c r="C312" s="141" t="s">
        <v>442</v>
      </c>
      <c r="D312" s="141" t="s">
        <v>142</v>
      </c>
      <c r="E312" s="142" t="s">
        <v>443</v>
      </c>
      <c r="F312" s="143" t="s">
        <v>444</v>
      </c>
      <c r="G312" s="144" t="s">
        <v>145</v>
      </c>
      <c r="H312" s="145">
        <v>26.7</v>
      </c>
      <c r="I312" s="146"/>
      <c r="J312" s="147">
        <f>ROUND(I312*H312,2)</f>
        <v>0</v>
      </c>
      <c r="K312" s="143" t="s">
        <v>146</v>
      </c>
      <c r="L312" s="33"/>
      <c r="M312" s="148" t="s">
        <v>1</v>
      </c>
      <c r="N312" s="149" t="s">
        <v>38</v>
      </c>
      <c r="O312" s="58"/>
      <c r="P312" s="150">
        <f>O312*H312</f>
        <v>0</v>
      </c>
      <c r="Q312" s="150">
        <v>3.5E-4</v>
      </c>
      <c r="R312" s="150">
        <f>Q312*H312</f>
        <v>9.3449999999999991E-3</v>
      </c>
      <c r="S312" s="150">
        <v>0</v>
      </c>
      <c r="T312" s="151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152" t="s">
        <v>260</v>
      </c>
      <c r="AT312" s="152" t="s">
        <v>142</v>
      </c>
      <c r="AU312" s="152" t="s">
        <v>83</v>
      </c>
      <c r="AY312" s="17" t="s">
        <v>139</v>
      </c>
      <c r="BE312" s="153">
        <f>IF(N312="základní",J312,0)</f>
        <v>0</v>
      </c>
      <c r="BF312" s="153">
        <f>IF(N312="snížená",J312,0)</f>
        <v>0</v>
      </c>
      <c r="BG312" s="153">
        <f>IF(N312="zákl. přenesená",J312,0)</f>
        <v>0</v>
      </c>
      <c r="BH312" s="153">
        <f>IF(N312="sníž. přenesená",J312,0)</f>
        <v>0</v>
      </c>
      <c r="BI312" s="153">
        <f>IF(N312="nulová",J312,0)</f>
        <v>0</v>
      </c>
      <c r="BJ312" s="17" t="s">
        <v>81</v>
      </c>
      <c r="BK312" s="153">
        <f>ROUND(I312*H312,2)</f>
        <v>0</v>
      </c>
      <c r="BL312" s="17" t="s">
        <v>260</v>
      </c>
      <c r="BM312" s="152" t="s">
        <v>445</v>
      </c>
    </row>
    <row r="313" spans="1:65" s="2" customFormat="1" ht="29.25">
      <c r="A313" s="32"/>
      <c r="B313" s="33"/>
      <c r="C313" s="32"/>
      <c r="D313" s="154" t="s">
        <v>149</v>
      </c>
      <c r="E313" s="32"/>
      <c r="F313" s="155" t="s">
        <v>446</v>
      </c>
      <c r="G313" s="32"/>
      <c r="H313" s="32"/>
      <c r="I313" s="156"/>
      <c r="J313" s="32"/>
      <c r="K313" s="32"/>
      <c r="L313" s="33"/>
      <c r="M313" s="157"/>
      <c r="N313" s="158"/>
      <c r="O313" s="58"/>
      <c r="P313" s="58"/>
      <c r="Q313" s="58"/>
      <c r="R313" s="58"/>
      <c r="S313" s="58"/>
      <c r="T313" s="59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T313" s="17" t="s">
        <v>149</v>
      </c>
      <c r="AU313" s="17" t="s">
        <v>83</v>
      </c>
    </row>
    <row r="314" spans="1:65" s="13" customFormat="1">
      <c r="B314" s="170"/>
      <c r="D314" s="154" t="s">
        <v>158</v>
      </c>
      <c r="E314" s="171" t="s">
        <v>1</v>
      </c>
      <c r="F314" s="172" t="s">
        <v>447</v>
      </c>
      <c r="H314" s="173">
        <v>26.7</v>
      </c>
      <c r="I314" s="174"/>
      <c r="L314" s="170"/>
      <c r="M314" s="175"/>
      <c r="N314" s="176"/>
      <c r="O314" s="176"/>
      <c r="P314" s="176"/>
      <c r="Q314" s="176"/>
      <c r="R314" s="176"/>
      <c r="S314" s="176"/>
      <c r="T314" s="177"/>
      <c r="AT314" s="171" t="s">
        <v>158</v>
      </c>
      <c r="AU314" s="171" t="s">
        <v>83</v>
      </c>
      <c r="AV314" s="13" t="s">
        <v>83</v>
      </c>
      <c r="AW314" s="13" t="s">
        <v>30</v>
      </c>
      <c r="AX314" s="13" t="s">
        <v>81</v>
      </c>
      <c r="AY314" s="171" t="s">
        <v>139</v>
      </c>
    </row>
    <row r="315" spans="1:65" s="2" customFormat="1" ht="30" customHeight="1">
      <c r="A315" s="32"/>
      <c r="B315" s="140"/>
      <c r="C315" s="141" t="s">
        <v>448</v>
      </c>
      <c r="D315" s="141" t="s">
        <v>142</v>
      </c>
      <c r="E315" s="142" t="s">
        <v>449</v>
      </c>
      <c r="F315" s="143" t="s">
        <v>450</v>
      </c>
      <c r="G315" s="144" t="s">
        <v>405</v>
      </c>
      <c r="H315" s="145">
        <v>8.9999999999999993E-3</v>
      </c>
      <c r="I315" s="146"/>
      <c r="J315" s="147">
        <f>ROUND(I315*H315,2)</f>
        <v>0</v>
      </c>
      <c r="K315" s="143" t="s">
        <v>146</v>
      </c>
      <c r="L315" s="33"/>
      <c r="M315" s="148" t="s">
        <v>1</v>
      </c>
      <c r="N315" s="149" t="s">
        <v>38</v>
      </c>
      <c r="O315" s="58"/>
      <c r="P315" s="150">
        <f>O315*H315</f>
        <v>0</v>
      </c>
      <c r="Q315" s="150">
        <v>0</v>
      </c>
      <c r="R315" s="150">
        <f>Q315*H315</f>
        <v>0</v>
      </c>
      <c r="S315" s="150">
        <v>0</v>
      </c>
      <c r="T315" s="151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152" t="s">
        <v>260</v>
      </c>
      <c r="AT315" s="152" t="s">
        <v>142</v>
      </c>
      <c r="AU315" s="152" t="s">
        <v>83</v>
      </c>
      <c r="AY315" s="17" t="s">
        <v>139</v>
      </c>
      <c r="BE315" s="153">
        <f>IF(N315="základní",J315,0)</f>
        <v>0</v>
      </c>
      <c r="BF315" s="153">
        <f>IF(N315="snížená",J315,0)</f>
        <v>0</v>
      </c>
      <c r="BG315" s="153">
        <f>IF(N315="zákl. přenesená",J315,0)</f>
        <v>0</v>
      </c>
      <c r="BH315" s="153">
        <f>IF(N315="sníž. přenesená",J315,0)</f>
        <v>0</v>
      </c>
      <c r="BI315" s="153">
        <f>IF(N315="nulová",J315,0)</f>
        <v>0</v>
      </c>
      <c r="BJ315" s="17" t="s">
        <v>81</v>
      </c>
      <c r="BK315" s="153">
        <f>ROUND(I315*H315,2)</f>
        <v>0</v>
      </c>
      <c r="BL315" s="17" t="s">
        <v>260</v>
      </c>
      <c r="BM315" s="152" t="s">
        <v>451</v>
      </c>
    </row>
    <row r="316" spans="1:65" s="2" customFormat="1" ht="29.25">
      <c r="A316" s="32"/>
      <c r="B316" s="33"/>
      <c r="C316" s="32"/>
      <c r="D316" s="154" t="s">
        <v>149</v>
      </c>
      <c r="E316" s="32"/>
      <c r="F316" s="155" t="s">
        <v>452</v>
      </c>
      <c r="G316" s="32"/>
      <c r="H316" s="32"/>
      <c r="I316" s="156"/>
      <c r="J316" s="32"/>
      <c r="K316" s="32"/>
      <c r="L316" s="33"/>
      <c r="M316" s="157"/>
      <c r="N316" s="158"/>
      <c r="O316" s="58"/>
      <c r="P316" s="58"/>
      <c r="Q316" s="58"/>
      <c r="R316" s="58"/>
      <c r="S316" s="58"/>
      <c r="T316" s="59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T316" s="17" t="s">
        <v>149</v>
      </c>
      <c r="AU316" s="17" t="s">
        <v>83</v>
      </c>
    </row>
    <row r="317" spans="1:65" s="12" customFormat="1" ht="22.9" customHeight="1">
      <c r="B317" s="127"/>
      <c r="D317" s="128" t="s">
        <v>72</v>
      </c>
      <c r="E317" s="138" t="s">
        <v>453</v>
      </c>
      <c r="F317" s="138" t="s">
        <v>454</v>
      </c>
      <c r="I317" s="130"/>
      <c r="J317" s="139">
        <f>BK317</f>
        <v>0</v>
      </c>
      <c r="L317" s="127"/>
      <c r="M317" s="132"/>
      <c r="N317" s="133"/>
      <c r="O317" s="133"/>
      <c r="P317" s="134">
        <f>SUM(P318:P323)</f>
        <v>0</v>
      </c>
      <c r="Q317" s="133"/>
      <c r="R317" s="134">
        <f>SUM(R318:R323)</f>
        <v>3.0542400000000001</v>
      </c>
      <c r="S317" s="133"/>
      <c r="T317" s="135">
        <f>SUM(T318:T323)</f>
        <v>0</v>
      </c>
      <c r="AR317" s="128" t="s">
        <v>83</v>
      </c>
      <c r="AT317" s="136" t="s">
        <v>72</v>
      </c>
      <c r="AU317" s="136" t="s">
        <v>81</v>
      </c>
      <c r="AY317" s="128" t="s">
        <v>139</v>
      </c>
      <c r="BK317" s="137">
        <f>SUM(BK318:BK323)</f>
        <v>0</v>
      </c>
    </row>
    <row r="318" spans="1:65" s="2" customFormat="1" ht="34.9" customHeight="1">
      <c r="A318" s="32"/>
      <c r="B318" s="140"/>
      <c r="C318" s="141" t="s">
        <v>455</v>
      </c>
      <c r="D318" s="141" t="s">
        <v>142</v>
      </c>
      <c r="E318" s="142" t="s">
        <v>456</v>
      </c>
      <c r="F318" s="143" t="s">
        <v>457</v>
      </c>
      <c r="G318" s="144" t="s">
        <v>145</v>
      </c>
      <c r="H318" s="145">
        <v>504</v>
      </c>
      <c r="I318" s="146"/>
      <c r="J318" s="147">
        <f>ROUND(I318*H318,2)</f>
        <v>0</v>
      </c>
      <c r="K318" s="143" t="s">
        <v>146</v>
      </c>
      <c r="L318" s="33"/>
      <c r="M318" s="148" t="s">
        <v>1</v>
      </c>
      <c r="N318" s="149" t="s">
        <v>38</v>
      </c>
      <c r="O318" s="58"/>
      <c r="P318" s="150">
        <f>O318*H318</f>
        <v>0</v>
      </c>
      <c r="Q318" s="150">
        <v>6.0600000000000003E-3</v>
      </c>
      <c r="R318" s="150">
        <f>Q318*H318</f>
        <v>3.0542400000000001</v>
      </c>
      <c r="S318" s="150">
        <v>0</v>
      </c>
      <c r="T318" s="151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152" t="s">
        <v>260</v>
      </c>
      <c r="AT318" s="152" t="s">
        <v>142</v>
      </c>
      <c r="AU318" s="152" t="s">
        <v>83</v>
      </c>
      <c r="AY318" s="17" t="s">
        <v>139</v>
      </c>
      <c r="BE318" s="153">
        <f>IF(N318="základní",J318,0)</f>
        <v>0</v>
      </c>
      <c r="BF318" s="153">
        <f>IF(N318="snížená",J318,0)</f>
        <v>0</v>
      </c>
      <c r="BG318" s="153">
        <f>IF(N318="zákl. přenesená",J318,0)</f>
        <v>0</v>
      </c>
      <c r="BH318" s="153">
        <f>IF(N318="sníž. přenesená",J318,0)</f>
        <v>0</v>
      </c>
      <c r="BI318" s="153">
        <f>IF(N318="nulová",J318,0)</f>
        <v>0</v>
      </c>
      <c r="BJ318" s="17" t="s">
        <v>81</v>
      </c>
      <c r="BK318" s="153">
        <f>ROUND(I318*H318,2)</f>
        <v>0</v>
      </c>
      <c r="BL318" s="17" t="s">
        <v>260</v>
      </c>
      <c r="BM318" s="152" t="s">
        <v>458</v>
      </c>
    </row>
    <row r="319" spans="1:65" s="2" customFormat="1" ht="29.25">
      <c r="A319" s="32"/>
      <c r="B319" s="33"/>
      <c r="C319" s="32"/>
      <c r="D319" s="154" t="s">
        <v>149</v>
      </c>
      <c r="E319" s="32"/>
      <c r="F319" s="155" t="s">
        <v>459</v>
      </c>
      <c r="G319" s="32"/>
      <c r="H319" s="32"/>
      <c r="I319" s="156"/>
      <c r="J319" s="32"/>
      <c r="K319" s="32"/>
      <c r="L319" s="33"/>
      <c r="M319" s="157"/>
      <c r="N319" s="158"/>
      <c r="O319" s="58"/>
      <c r="P319" s="58"/>
      <c r="Q319" s="58"/>
      <c r="R319" s="58"/>
      <c r="S319" s="58"/>
      <c r="T319" s="59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T319" s="17" t="s">
        <v>149</v>
      </c>
      <c r="AU319" s="17" t="s">
        <v>83</v>
      </c>
    </row>
    <row r="320" spans="1:65" s="2" customFormat="1" ht="19.5">
      <c r="A320" s="32"/>
      <c r="B320" s="33"/>
      <c r="C320" s="32"/>
      <c r="D320" s="154" t="s">
        <v>156</v>
      </c>
      <c r="E320" s="32"/>
      <c r="F320" s="169" t="s">
        <v>460</v>
      </c>
      <c r="G320" s="32"/>
      <c r="H320" s="32"/>
      <c r="I320" s="156"/>
      <c r="J320" s="32"/>
      <c r="K320" s="32"/>
      <c r="L320" s="33"/>
      <c r="M320" s="157"/>
      <c r="N320" s="158"/>
      <c r="O320" s="58"/>
      <c r="P320" s="58"/>
      <c r="Q320" s="58"/>
      <c r="R320" s="58"/>
      <c r="S320" s="58"/>
      <c r="T320" s="59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T320" s="17" t="s">
        <v>156</v>
      </c>
      <c r="AU320" s="17" t="s">
        <v>83</v>
      </c>
    </row>
    <row r="321" spans="1:65" s="13" customFormat="1">
      <c r="B321" s="170"/>
      <c r="D321" s="154" t="s">
        <v>158</v>
      </c>
      <c r="E321" s="171" t="s">
        <v>1</v>
      </c>
      <c r="F321" s="172" t="s">
        <v>89</v>
      </c>
      <c r="H321" s="173">
        <v>504</v>
      </c>
      <c r="I321" s="174"/>
      <c r="L321" s="170"/>
      <c r="M321" s="175"/>
      <c r="N321" s="176"/>
      <c r="O321" s="176"/>
      <c r="P321" s="176"/>
      <c r="Q321" s="176"/>
      <c r="R321" s="176"/>
      <c r="S321" s="176"/>
      <c r="T321" s="177"/>
      <c r="AT321" s="171" t="s">
        <v>158</v>
      </c>
      <c r="AU321" s="171" t="s">
        <v>83</v>
      </c>
      <c r="AV321" s="13" t="s">
        <v>83</v>
      </c>
      <c r="AW321" s="13" t="s">
        <v>30</v>
      </c>
      <c r="AX321" s="13" t="s">
        <v>81</v>
      </c>
      <c r="AY321" s="171" t="s">
        <v>139</v>
      </c>
    </row>
    <row r="322" spans="1:65" s="2" customFormat="1" ht="22.15" customHeight="1">
      <c r="A322" s="32"/>
      <c r="B322" s="140"/>
      <c r="C322" s="141" t="s">
        <v>461</v>
      </c>
      <c r="D322" s="141" t="s">
        <v>142</v>
      </c>
      <c r="E322" s="142" t="s">
        <v>462</v>
      </c>
      <c r="F322" s="143" t="s">
        <v>463</v>
      </c>
      <c r="G322" s="144" t="s">
        <v>405</v>
      </c>
      <c r="H322" s="145">
        <v>3.0539999999999998</v>
      </c>
      <c r="I322" s="146"/>
      <c r="J322" s="147">
        <f>ROUND(I322*H322,2)</f>
        <v>0</v>
      </c>
      <c r="K322" s="143" t="s">
        <v>146</v>
      </c>
      <c r="L322" s="33"/>
      <c r="M322" s="148" t="s">
        <v>1</v>
      </c>
      <c r="N322" s="149" t="s">
        <v>38</v>
      </c>
      <c r="O322" s="58"/>
      <c r="P322" s="150">
        <f>O322*H322</f>
        <v>0</v>
      </c>
      <c r="Q322" s="150">
        <v>0</v>
      </c>
      <c r="R322" s="150">
        <f>Q322*H322</f>
        <v>0</v>
      </c>
      <c r="S322" s="150">
        <v>0</v>
      </c>
      <c r="T322" s="151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152" t="s">
        <v>260</v>
      </c>
      <c r="AT322" s="152" t="s">
        <v>142</v>
      </c>
      <c r="AU322" s="152" t="s">
        <v>83</v>
      </c>
      <c r="AY322" s="17" t="s">
        <v>139</v>
      </c>
      <c r="BE322" s="153">
        <f>IF(N322="základní",J322,0)</f>
        <v>0</v>
      </c>
      <c r="BF322" s="153">
        <f>IF(N322="snížená",J322,0)</f>
        <v>0</v>
      </c>
      <c r="BG322" s="153">
        <f>IF(N322="zákl. přenesená",J322,0)</f>
        <v>0</v>
      </c>
      <c r="BH322" s="153">
        <f>IF(N322="sníž. přenesená",J322,0)</f>
        <v>0</v>
      </c>
      <c r="BI322" s="153">
        <f>IF(N322="nulová",J322,0)</f>
        <v>0</v>
      </c>
      <c r="BJ322" s="17" t="s">
        <v>81</v>
      </c>
      <c r="BK322" s="153">
        <f>ROUND(I322*H322,2)</f>
        <v>0</v>
      </c>
      <c r="BL322" s="17" t="s">
        <v>260</v>
      </c>
      <c r="BM322" s="152" t="s">
        <v>464</v>
      </c>
    </row>
    <row r="323" spans="1:65" s="2" customFormat="1" ht="29.25">
      <c r="A323" s="32"/>
      <c r="B323" s="33"/>
      <c r="C323" s="32"/>
      <c r="D323" s="154" t="s">
        <v>149</v>
      </c>
      <c r="E323" s="32"/>
      <c r="F323" s="155" t="s">
        <v>465</v>
      </c>
      <c r="G323" s="32"/>
      <c r="H323" s="32"/>
      <c r="I323" s="156"/>
      <c r="J323" s="32"/>
      <c r="K323" s="32"/>
      <c r="L323" s="33"/>
      <c r="M323" s="157"/>
      <c r="N323" s="158"/>
      <c r="O323" s="58"/>
      <c r="P323" s="58"/>
      <c r="Q323" s="58"/>
      <c r="R323" s="58"/>
      <c r="S323" s="58"/>
      <c r="T323" s="59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T323" s="17" t="s">
        <v>149</v>
      </c>
      <c r="AU323" s="17" t="s">
        <v>83</v>
      </c>
    </row>
    <row r="324" spans="1:65" s="12" customFormat="1" ht="22.9" customHeight="1">
      <c r="B324" s="127"/>
      <c r="D324" s="128" t="s">
        <v>72</v>
      </c>
      <c r="E324" s="138" t="s">
        <v>466</v>
      </c>
      <c r="F324" s="138" t="s">
        <v>467</v>
      </c>
      <c r="I324" s="130"/>
      <c r="J324" s="139">
        <f>BK324</f>
        <v>0</v>
      </c>
      <c r="L324" s="127"/>
      <c r="M324" s="132"/>
      <c r="N324" s="133"/>
      <c r="O324" s="133"/>
      <c r="P324" s="134">
        <f>SUM(P325:P348)</f>
        <v>0</v>
      </c>
      <c r="Q324" s="133"/>
      <c r="R324" s="134">
        <f>SUM(R325:R348)</f>
        <v>0</v>
      </c>
      <c r="S324" s="133"/>
      <c r="T324" s="135">
        <f>SUM(T325:T348)</f>
        <v>0</v>
      </c>
      <c r="AR324" s="128" t="s">
        <v>83</v>
      </c>
      <c r="AT324" s="136" t="s">
        <v>72</v>
      </c>
      <c r="AU324" s="136" t="s">
        <v>81</v>
      </c>
      <c r="AY324" s="128" t="s">
        <v>139</v>
      </c>
      <c r="BK324" s="137">
        <f>SUM(BK325:BK348)</f>
        <v>0</v>
      </c>
    </row>
    <row r="325" spans="1:65" s="2" customFormat="1" ht="14.45" customHeight="1">
      <c r="A325" s="32"/>
      <c r="B325" s="140"/>
      <c r="C325" s="141" t="s">
        <v>468</v>
      </c>
      <c r="D325" s="141" t="s">
        <v>142</v>
      </c>
      <c r="E325" s="142" t="s">
        <v>469</v>
      </c>
      <c r="F325" s="143" t="s">
        <v>470</v>
      </c>
      <c r="G325" s="144" t="s">
        <v>165</v>
      </c>
      <c r="H325" s="145">
        <v>190</v>
      </c>
      <c r="I325" s="146"/>
      <c r="J325" s="147">
        <f>ROUND(I325*H325,2)</f>
        <v>0</v>
      </c>
      <c r="K325" s="143" t="s">
        <v>1</v>
      </c>
      <c r="L325" s="33"/>
      <c r="M325" s="148" t="s">
        <v>1</v>
      </c>
      <c r="N325" s="149" t="s">
        <v>38</v>
      </c>
      <c r="O325" s="58"/>
      <c r="P325" s="150">
        <f>O325*H325</f>
        <v>0</v>
      </c>
      <c r="Q325" s="150">
        <v>0</v>
      </c>
      <c r="R325" s="150">
        <f>Q325*H325</f>
        <v>0</v>
      </c>
      <c r="S325" s="150">
        <v>0</v>
      </c>
      <c r="T325" s="151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152" t="s">
        <v>260</v>
      </c>
      <c r="AT325" s="152" t="s">
        <v>142</v>
      </c>
      <c r="AU325" s="152" t="s">
        <v>83</v>
      </c>
      <c r="AY325" s="17" t="s">
        <v>139</v>
      </c>
      <c r="BE325" s="153">
        <f>IF(N325="základní",J325,0)</f>
        <v>0</v>
      </c>
      <c r="BF325" s="153">
        <f>IF(N325="snížená",J325,0)</f>
        <v>0</v>
      </c>
      <c r="BG325" s="153">
        <f>IF(N325="zákl. přenesená",J325,0)</f>
        <v>0</v>
      </c>
      <c r="BH325" s="153">
        <f>IF(N325="sníž. přenesená",J325,0)</f>
        <v>0</v>
      </c>
      <c r="BI325" s="153">
        <f>IF(N325="nulová",J325,0)</f>
        <v>0</v>
      </c>
      <c r="BJ325" s="17" t="s">
        <v>81</v>
      </c>
      <c r="BK325" s="153">
        <f>ROUND(I325*H325,2)</f>
        <v>0</v>
      </c>
      <c r="BL325" s="17" t="s">
        <v>260</v>
      </c>
      <c r="BM325" s="152" t="s">
        <v>471</v>
      </c>
    </row>
    <row r="326" spans="1:65" s="2" customFormat="1">
      <c r="A326" s="32"/>
      <c r="B326" s="33"/>
      <c r="C326" s="32"/>
      <c r="D326" s="154" t="s">
        <v>149</v>
      </c>
      <c r="E326" s="32"/>
      <c r="F326" s="155" t="s">
        <v>470</v>
      </c>
      <c r="G326" s="32"/>
      <c r="H326" s="32"/>
      <c r="I326" s="156"/>
      <c r="J326" s="32"/>
      <c r="K326" s="32"/>
      <c r="L326" s="33"/>
      <c r="M326" s="157"/>
      <c r="N326" s="158"/>
      <c r="O326" s="58"/>
      <c r="P326" s="58"/>
      <c r="Q326" s="58"/>
      <c r="R326" s="58"/>
      <c r="S326" s="58"/>
      <c r="T326" s="59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T326" s="17" t="s">
        <v>149</v>
      </c>
      <c r="AU326" s="17" t="s">
        <v>83</v>
      </c>
    </row>
    <row r="327" spans="1:65" s="2" customFormat="1" ht="19.899999999999999" customHeight="1">
      <c r="A327" s="32"/>
      <c r="B327" s="140"/>
      <c r="C327" s="141" t="s">
        <v>472</v>
      </c>
      <c r="D327" s="141" t="s">
        <v>142</v>
      </c>
      <c r="E327" s="142" t="s">
        <v>473</v>
      </c>
      <c r="F327" s="143" t="s">
        <v>474</v>
      </c>
      <c r="G327" s="144" t="s">
        <v>165</v>
      </c>
      <c r="H327" s="145">
        <v>40</v>
      </c>
      <c r="I327" s="146"/>
      <c r="J327" s="147">
        <f>ROUND(I327*H327,2)</f>
        <v>0</v>
      </c>
      <c r="K327" s="143" t="s">
        <v>1</v>
      </c>
      <c r="L327" s="33"/>
      <c r="M327" s="148" t="s">
        <v>1</v>
      </c>
      <c r="N327" s="149" t="s">
        <v>38</v>
      </c>
      <c r="O327" s="58"/>
      <c r="P327" s="150">
        <f>O327*H327</f>
        <v>0</v>
      </c>
      <c r="Q327" s="150">
        <v>0</v>
      </c>
      <c r="R327" s="150">
        <f>Q327*H327</f>
        <v>0</v>
      </c>
      <c r="S327" s="150">
        <v>0</v>
      </c>
      <c r="T327" s="151">
        <f>S327*H327</f>
        <v>0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R327" s="152" t="s">
        <v>260</v>
      </c>
      <c r="AT327" s="152" t="s">
        <v>142</v>
      </c>
      <c r="AU327" s="152" t="s">
        <v>83</v>
      </c>
      <c r="AY327" s="17" t="s">
        <v>139</v>
      </c>
      <c r="BE327" s="153">
        <f>IF(N327="základní",J327,0)</f>
        <v>0</v>
      </c>
      <c r="BF327" s="153">
        <f>IF(N327="snížená",J327,0)</f>
        <v>0</v>
      </c>
      <c r="BG327" s="153">
        <f>IF(N327="zákl. přenesená",J327,0)</f>
        <v>0</v>
      </c>
      <c r="BH327" s="153">
        <f>IF(N327="sníž. přenesená",J327,0)</f>
        <v>0</v>
      </c>
      <c r="BI327" s="153">
        <f>IF(N327="nulová",J327,0)</f>
        <v>0</v>
      </c>
      <c r="BJ327" s="17" t="s">
        <v>81</v>
      </c>
      <c r="BK327" s="153">
        <f>ROUND(I327*H327,2)</f>
        <v>0</v>
      </c>
      <c r="BL327" s="17" t="s">
        <v>260</v>
      </c>
      <c r="BM327" s="152" t="s">
        <v>475</v>
      </c>
    </row>
    <row r="328" spans="1:65" s="2" customFormat="1">
      <c r="A328" s="32"/>
      <c r="B328" s="33"/>
      <c r="C328" s="32"/>
      <c r="D328" s="154" t="s">
        <v>149</v>
      </c>
      <c r="E328" s="32"/>
      <c r="F328" s="155" t="s">
        <v>474</v>
      </c>
      <c r="G328" s="32"/>
      <c r="H328" s="32"/>
      <c r="I328" s="156"/>
      <c r="J328" s="32"/>
      <c r="K328" s="32"/>
      <c r="L328" s="33"/>
      <c r="M328" s="157"/>
      <c r="N328" s="158"/>
      <c r="O328" s="58"/>
      <c r="P328" s="58"/>
      <c r="Q328" s="58"/>
      <c r="R328" s="58"/>
      <c r="S328" s="58"/>
      <c r="T328" s="59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T328" s="17" t="s">
        <v>149</v>
      </c>
      <c r="AU328" s="17" t="s">
        <v>83</v>
      </c>
    </row>
    <row r="329" spans="1:65" s="2" customFormat="1" ht="19.899999999999999" customHeight="1">
      <c r="A329" s="32"/>
      <c r="B329" s="140"/>
      <c r="C329" s="141" t="s">
        <v>476</v>
      </c>
      <c r="D329" s="141" t="s">
        <v>142</v>
      </c>
      <c r="E329" s="142" t="s">
        <v>477</v>
      </c>
      <c r="F329" s="143" t="s">
        <v>478</v>
      </c>
      <c r="G329" s="144" t="s">
        <v>165</v>
      </c>
      <c r="H329" s="145">
        <v>190</v>
      </c>
      <c r="I329" s="146"/>
      <c r="J329" s="147">
        <f>ROUND(I329*H329,2)</f>
        <v>0</v>
      </c>
      <c r="K329" s="143" t="s">
        <v>1</v>
      </c>
      <c r="L329" s="33"/>
      <c r="M329" s="148" t="s">
        <v>1</v>
      </c>
      <c r="N329" s="149" t="s">
        <v>38</v>
      </c>
      <c r="O329" s="58"/>
      <c r="P329" s="150">
        <f>O329*H329</f>
        <v>0</v>
      </c>
      <c r="Q329" s="150">
        <v>0</v>
      </c>
      <c r="R329" s="150">
        <f>Q329*H329</f>
        <v>0</v>
      </c>
      <c r="S329" s="150">
        <v>0</v>
      </c>
      <c r="T329" s="151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52" t="s">
        <v>260</v>
      </c>
      <c r="AT329" s="152" t="s">
        <v>142</v>
      </c>
      <c r="AU329" s="152" t="s">
        <v>83</v>
      </c>
      <c r="AY329" s="17" t="s">
        <v>139</v>
      </c>
      <c r="BE329" s="153">
        <f>IF(N329="základní",J329,0)</f>
        <v>0</v>
      </c>
      <c r="BF329" s="153">
        <f>IF(N329="snížená",J329,0)</f>
        <v>0</v>
      </c>
      <c r="BG329" s="153">
        <f>IF(N329="zákl. přenesená",J329,0)</f>
        <v>0</v>
      </c>
      <c r="BH329" s="153">
        <f>IF(N329="sníž. přenesená",J329,0)</f>
        <v>0</v>
      </c>
      <c r="BI329" s="153">
        <f>IF(N329="nulová",J329,0)</f>
        <v>0</v>
      </c>
      <c r="BJ329" s="17" t="s">
        <v>81</v>
      </c>
      <c r="BK329" s="153">
        <f>ROUND(I329*H329,2)</f>
        <v>0</v>
      </c>
      <c r="BL329" s="17" t="s">
        <v>260</v>
      </c>
      <c r="BM329" s="152" t="s">
        <v>479</v>
      </c>
    </row>
    <row r="330" spans="1:65" s="2" customFormat="1">
      <c r="A330" s="32"/>
      <c r="B330" s="33"/>
      <c r="C330" s="32"/>
      <c r="D330" s="154" t="s">
        <v>149</v>
      </c>
      <c r="E330" s="32"/>
      <c r="F330" s="155" t="s">
        <v>478</v>
      </c>
      <c r="G330" s="32"/>
      <c r="H330" s="32"/>
      <c r="I330" s="156"/>
      <c r="J330" s="32"/>
      <c r="K330" s="32"/>
      <c r="L330" s="33"/>
      <c r="M330" s="157"/>
      <c r="N330" s="158"/>
      <c r="O330" s="58"/>
      <c r="P330" s="58"/>
      <c r="Q330" s="58"/>
      <c r="R330" s="58"/>
      <c r="S330" s="58"/>
      <c r="T330" s="59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T330" s="17" t="s">
        <v>149</v>
      </c>
      <c r="AU330" s="17" t="s">
        <v>83</v>
      </c>
    </row>
    <row r="331" spans="1:65" s="2" customFormat="1" ht="22.15" customHeight="1">
      <c r="A331" s="32"/>
      <c r="B331" s="140"/>
      <c r="C331" s="141" t="s">
        <v>480</v>
      </c>
      <c r="D331" s="141" t="s">
        <v>142</v>
      </c>
      <c r="E331" s="142" t="s">
        <v>481</v>
      </c>
      <c r="F331" s="143" t="s">
        <v>482</v>
      </c>
      <c r="G331" s="144" t="s">
        <v>165</v>
      </c>
      <c r="H331" s="145">
        <v>48</v>
      </c>
      <c r="I331" s="146"/>
      <c r="J331" s="147">
        <f>ROUND(I331*H331,2)</f>
        <v>0</v>
      </c>
      <c r="K331" s="143" t="s">
        <v>1</v>
      </c>
      <c r="L331" s="33"/>
      <c r="M331" s="148" t="s">
        <v>1</v>
      </c>
      <c r="N331" s="149" t="s">
        <v>38</v>
      </c>
      <c r="O331" s="58"/>
      <c r="P331" s="150">
        <f>O331*H331</f>
        <v>0</v>
      </c>
      <c r="Q331" s="150">
        <v>0</v>
      </c>
      <c r="R331" s="150">
        <f>Q331*H331</f>
        <v>0</v>
      </c>
      <c r="S331" s="150">
        <v>0</v>
      </c>
      <c r="T331" s="151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152" t="s">
        <v>260</v>
      </c>
      <c r="AT331" s="152" t="s">
        <v>142</v>
      </c>
      <c r="AU331" s="152" t="s">
        <v>83</v>
      </c>
      <c r="AY331" s="17" t="s">
        <v>139</v>
      </c>
      <c r="BE331" s="153">
        <f>IF(N331="základní",J331,0)</f>
        <v>0</v>
      </c>
      <c r="BF331" s="153">
        <f>IF(N331="snížená",J331,0)</f>
        <v>0</v>
      </c>
      <c r="BG331" s="153">
        <f>IF(N331="zákl. přenesená",J331,0)</f>
        <v>0</v>
      </c>
      <c r="BH331" s="153">
        <f>IF(N331="sníž. přenesená",J331,0)</f>
        <v>0</v>
      </c>
      <c r="BI331" s="153">
        <f>IF(N331="nulová",J331,0)</f>
        <v>0</v>
      </c>
      <c r="BJ331" s="17" t="s">
        <v>81</v>
      </c>
      <c r="BK331" s="153">
        <f>ROUND(I331*H331,2)</f>
        <v>0</v>
      </c>
      <c r="BL331" s="17" t="s">
        <v>260</v>
      </c>
      <c r="BM331" s="152" t="s">
        <v>483</v>
      </c>
    </row>
    <row r="332" spans="1:65" s="2" customFormat="1">
      <c r="A332" s="32"/>
      <c r="B332" s="33"/>
      <c r="C332" s="32"/>
      <c r="D332" s="154" t="s">
        <v>149</v>
      </c>
      <c r="E332" s="32"/>
      <c r="F332" s="155" t="s">
        <v>482</v>
      </c>
      <c r="G332" s="32"/>
      <c r="H332" s="32"/>
      <c r="I332" s="156"/>
      <c r="J332" s="32"/>
      <c r="K332" s="32"/>
      <c r="L332" s="33"/>
      <c r="M332" s="157"/>
      <c r="N332" s="158"/>
      <c r="O332" s="58"/>
      <c r="P332" s="58"/>
      <c r="Q332" s="58"/>
      <c r="R332" s="58"/>
      <c r="S332" s="58"/>
      <c r="T332" s="59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T332" s="17" t="s">
        <v>149</v>
      </c>
      <c r="AU332" s="17" t="s">
        <v>83</v>
      </c>
    </row>
    <row r="333" spans="1:65" s="2" customFormat="1" ht="14.45" customHeight="1">
      <c r="A333" s="32"/>
      <c r="B333" s="140"/>
      <c r="C333" s="141" t="s">
        <v>484</v>
      </c>
      <c r="D333" s="141" t="s">
        <v>142</v>
      </c>
      <c r="E333" s="142" t="s">
        <v>485</v>
      </c>
      <c r="F333" s="143" t="s">
        <v>486</v>
      </c>
      <c r="G333" s="144" t="s">
        <v>487</v>
      </c>
      <c r="H333" s="145">
        <v>32</v>
      </c>
      <c r="I333" s="146"/>
      <c r="J333" s="147">
        <f>ROUND(I333*H333,2)</f>
        <v>0</v>
      </c>
      <c r="K333" s="143" t="s">
        <v>1</v>
      </c>
      <c r="L333" s="33"/>
      <c r="M333" s="148" t="s">
        <v>1</v>
      </c>
      <c r="N333" s="149" t="s">
        <v>38</v>
      </c>
      <c r="O333" s="58"/>
      <c r="P333" s="150">
        <f>O333*H333</f>
        <v>0</v>
      </c>
      <c r="Q333" s="150">
        <v>0</v>
      </c>
      <c r="R333" s="150">
        <f>Q333*H333</f>
        <v>0</v>
      </c>
      <c r="S333" s="150">
        <v>0</v>
      </c>
      <c r="T333" s="151">
        <f>S333*H333</f>
        <v>0</v>
      </c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R333" s="152" t="s">
        <v>260</v>
      </c>
      <c r="AT333" s="152" t="s">
        <v>142</v>
      </c>
      <c r="AU333" s="152" t="s">
        <v>83</v>
      </c>
      <c r="AY333" s="17" t="s">
        <v>139</v>
      </c>
      <c r="BE333" s="153">
        <f>IF(N333="základní",J333,0)</f>
        <v>0</v>
      </c>
      <c r="BF333" s="153">
        <f>IF(N333="snížená",J333,0)</f>
        <v>0</v>
      </c>
      <c r="BG333" s="153">
        <f>IF(N333="zákl. přenesená",J333,0)</f>
        <v>0</v>
      </c>
      <c r="BH333" s="153">
        <f>IF(N333="sníž. přenesená",J333,0)</f>
        <v>0</v>
      </c>
      <c r="BI333" s="153">
        <f>IF(N333="nulová",J333,0)</f>
        <v>0</v>
      </c>
      <c r="BJ333" s="17" t="s">
        <v>81</v>
      </c>
      <c r="BK333" s="153">
        <f>ROUND(I333*H333,2)</f>
        <v>0</v>
      </c>
      <c r="BL333" s="17" t="s">
        <v>260</v>
      </c>
      <c r="BM333" s="152" t="s">
        <v>488</v>
      </c>
    </row>
    <row r="334" spans="1:65" s="2" customFormat="1">
      <c r="A334" s="32"/>
      <c r="B334" s="33"/>
      <c r="C334" s="32"/>
      <c r="D334" s="154" t="s">
        <v>149</v>
      </c>
      <c r="E334" s="32"/>
      <c r="F334" s="155" t="s">
        <v>486</v>
      </c>
      <c r="G334" s="32"/>
      <c r="H334" s="32"/>
      <c r="I334" s="156"/>
      <c r="J334" s="32"/>
      <c r="K334" s="32"/>
      <c r="L334" s="33"/>
      <c r="M334" s="157"/>
      <c r="N334" s="158"/>
      <c r="O334" s="58"/>
      <c r="P334" s="58"/>
      <c r="Q334" s="58"/>
      <c r="R334" s="58"/>
      <c r="S334" s="58"/>
      <c r="T334" s="59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T334" s="17" t="s">
        <v>149</v>
      </c>
      <c r="AU334" s="17" t="s">
        <v>83</v>
      </c>
    </row>
    <row r="335" spans="1:65" s="2" customFormat="1" ht="14.45" customHeight="1">
      <c r="A335" s="32"/>
      <c r="B335" s="140"/>
      <c r="C335" s="141" t="s">
        <v>489</v>
      </c>
      <c r="D335" s="141" t="s">
        <v>142</v>
      </c>
      <c r="E335" s="142" t="s">
        <v>490</v>
      </c>
      <c r="F335" s="143" t="s">
        <v>491</v>
      </c>
      <c r="G335" s="144" t="s">
        <v>165</v>
      </c>
      <c r="H335" s="145">
        <v>10</v>
      </c>
      <c r="I335" s="146"/>
      <c r="J335" s="147">
        <f>ROUND(I335*H335,2)</f>
        <v>0</v>
      </c>
      <c r="K335" s="143" t="s">
        <v>1</v>
      </c>
      <c r="L335" s="33"/>
      <c r="M335" s="148" t="s">
        <v>1</v>
      </c>
      <c r="N335" s="149" t="s">
        <v>38</v>
      </c>
      <c r="O335" s="58"/>
      <c r="P335" s="150">
        <f>O335*H335</f>
        <v>0</v>
      </c>
      <c r="Q335" s="150">
        <v>0</v>
      </c>
      <c r="R335" s="150">
        <f>Q335*H335</f>
        <v>0</v>
      </c>
      <c r="S335" s="150">
        <v>0</v>
      </c>
      <c r="T335" s="151">
        <f>S335*H335</f>
        <v>0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152" t="s">
        <v>260</v>
      </c>
      <c r="AT335" s="152" t="s">
        <v>142</v>
      </c>
      <c r="AU335" s="152" t="s">
        <v>83</v>
      </c>
      <c r="AY335" s="17" t="s">
        <v>139</v>
      </c>
      <c r="BE335" s="153">
        <f>IF(N335="základní",J335,0)</f>
        <v>0</v>
      </c>
      <c r="BF335" s="153">
        <f>IF(N335="snížená",J335,0)</f>
        <v>0</v>
      </c>
      <c r="BG335" s="153">
        <f>IF(N335="zákl. přenesená",J335,0)</f>
        <v>0</v>
      </c>
      <c r="BH335" s="153">
        <f>IF(N335="sníž. přenesená",J335,0)</f>
        <v>0</v>
      </c>
      <c r="BI335" s="153">
        <f>IF(N335="nulová",J335,0)</f>
        <v>0</v>
      </c>
      <c r="BJ335" s="17" t="s">
        <v>81</v>
      </c>
      <c r="BK335" s="153">
        <f>ROUND(I335*H335,2)</f>
        <v>0</v>
      </c>
      <c r="BL335" s="17" t="s">
        <v>260</v>
      </c>
      <c r="BM335" s="152" t="s">
        <v>492</v>
      </c>
    </row>
    <row r="336" spans="1:65" s="2" customFormat="1">
      <c r="A336" s="32"/>
      <c r="B336" s="33"/>
      <c r="C336" s="32"/>
      <c r="D336" s="154" t="s">
        <v>149</v>
      </c>
      <c r="E336" s="32"/>
      <c r="F336" s="155" t="s">
        <v>491</v>
      </c>
      <c r="G336" s="32"/>
      <c r="H336" s="32"/>
      <c r="I336" s="156"/>
      <c r="J336" s="32"/>
      <c r="K336" s="32"/>
      <c r="L336" s="33"/>
      <c r="M336" s="157"/>
      <c r="N336" s="158"/>
      <c r="O336" s="58"/>
      <c r="P336" s="58"/>
      <c r="Q336" s="58"/>
      <c r="R336" s="58"/>
      <c r="S336" s="58"/>
      <c r="T336" s="59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T336" s="17" t="s">
        <v>149</v>
      </c>
      <c r="AU336" s="17" t="s">
        <v>83</v>
      </c>
    </row>
    <row r="337" spans="1:65" s="2" customFormat="1" ht="14.45" customHeight="1">
      <c r="A337" s="32"/>
      <c r="B337" s="140"/>
      <c r="C337" s="141" t="s">
        <v>493</v>
      </c>
      <c r="D337" s="141" t="s">
        <v>142</v>
      </c>
      <c r="E337" s="142" t="s">
        <v>494</v>
      </c>
      <c r="F337" s="143" t="s">
        <v>495</v>
      </c>
      <c r="G337" s="144" t="s">
        <v>487</v>
      </c>
      <c r="H337" s="145">
        <v>10</v>
      </c>
      <c r="I337" s="146"/>
      <c r="J337" s="147">
        <f>ROUND(I337*H337,2)</f>
        <v>0</v>
      </c>
      <c r="K337" s="143" t="s">
        <v>1</v>
      </c>
      <c r="L337" s="33"/>
      <c r="M337" s="148" t="s">
        <v>1</v>
      </c>
      <c r="N337" s="149" t="s">
        <v>38</v>
      </c>
      <c r="O337" s="58"/>
      <c r="P337" s="150">
        <f>O337*H337</f>
        <v>0</v>
      </c>
      <c r="Q337" s="150">
        <v>0</v>
      </c>
      <c r="R337" s="150">
        <f>Q337*H337</f>
        <v>0</v>
      </c>
      <c r="S337" s="150">
        <v>0</v>
      </c>
      <c r="T337" s="151">
        <f>S337*H337</f>
        <v>0</v>
      </c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R337" s="152" t="s">
        <v>260</v>
      </c>
      <c r="AT337" s="152" t="s">
        <v>142</v>
      </c>
      <c r="AU337" s="152" t="s">
        <v>83</v>
      </c>
      <c r="AY337" s="17" t="s">
        <v>139</v>
      </c>
      <c r="BE337" s="153">
        <f>IF(N337="základní",J337,0)</f>
        <v>0</v>
      </c>
      <c r="BF337" s="153">
        <f>IF(N337="snížená",J337,0)</f>
        <v>0</v>
      </c>
      <c r="BG337" s="153">
        <f>IF(N337="zákl. přenesená",J337,0)</f>
        <v>0</v>
      </c>
      <c r="BH337" s="153">
        <f>IF(N337="sníž. přenesená",J337,0)</f>
        <v>0</v>
      </c>
      <c r="BI337" s="153">
        <f>IF(N337="nulová",J337,0)</f>
        <v>0</v>
      </c>
      <c r="BJ337" s="17" t="s">
        <v>81</v>
      </c>
      <c r="BK337" s="153">
        <f>ROUND(I337*H337,2)</f>
        <v>0</v>
      </c>
      <c r="BL337" s="17" t="s">
        <v>260</v>
      </c>
      <c r="BM337" s="152" t="s">
        <v>496</v>
      </c>
    </row>
    <row r="338" spans="1:65" s="2" customFormat="1">
      <c r="A338" s="32"/>
      <c r="B338" s="33"/>
      <c r="C338" s="32"/>
      <c r="D338" s="154" t="s">
        <v>149</v>
      </c>
      <c r="E338" s="32"/>
      <c r="F338" s="155" t="s">
        <v>495</v>
      </c>
      <c r="G338" s="32"/>
      <c r="H338" s="32"/>
      <c r="I338" s="156"/>
      <c r="J338" s="32"/>
      <c r="K338" s="32"/>
      <c r="L338" s="33"/>
      <c r="M338" s="157"/>
      <c r="N338" s="158"/>
      <c r="O338" s="58"/>
      <c r="P338" s="58"/>
      <c r="Q338" s="58"/>
      <c r="R338" s="58"/>
      <c r="S338" s="58"/>
      <c r="T338" s="59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T338" s="17" t="s">
        <v>149</v>
      </c>
      <c r="AU338" s="17" t="s">
        <v>83</v>
      </c>
    </row>
    <row r="339" spans="1:65" s="2" customFormat="1" ht="14.45" customHeight="1">
      <c r="A339" s="32"/>
      <c r="B339" s="140"/>
      <c r="C339" s="141" t="s">
        <v>497</v>
      </c>
      <c r="D339" s="141" t="s">
        <v>142</v>
      </c>
      <c r="E339" s="142" t="s">
        <v>498</v>
      </c>
      <c r="F339" s="143" t="s">
        <v>499</v>
      </c>
      <c r="G339" s="144" t="s">
        <v>487</v>
      </c>
      <c r="H339" s="145">
        <v>205</v>
      </c>
      <c r="I339" s="146"/>
      <c r="J339" s="147">
        <f>ROUND(I339*H339,2)</f>
        <v>0</v>
      </c>
      <c r="K339" s="143" t="s">
        <v>1</v>
      </c>
      <c r="L339" s="33"/>
      <c r="M339" s="148" t="s">
        <v>1</v>
      </c>
      <c r="N339" s="149" t="s">
        <v>38</v>
      </c>
      <c r="O339" s="58"/>
      <c r="P339" s="150">
        <f>O339*H339</f>
        <v>0</v>
      </c>
      <c r="Q339" s="150">
        <v>0</v>
      </c>
      <c r="R339" s="150">
        <f>Q339*H339</f>
        <v>0</v>
      </c>
      <c r="S339" s="150">
        <v>0</v>
      </c>
      <c r="T339" s="151">
        <f>S339*H339</f>
        <v>0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R339" s="152" t="s">
        <v>260</v>
      </c>
      <c r="AT339" s="152" t="s">
        <v>142</v>
      </c>
      <c r="AU339" s="152" t="s">
        <v>83</v>
      </c>
      <c r="AY339" s="17" t="s">
        <v>139</v>
      </c>
      <c r="BE339" s="153">
        <f>IF(N339="základní",J339,0)</f>
        <v>0</v>
      </c>
      <c r="BF339" s="153">
        <f>IF(N339="snížená",J339,0)</f>
        <v>0</v>
      </c>
      <c r="BG339" s="153">
        <f>IF(N339="zákl. přenesená",J339,0)</f>
        <v>0</v>
      </c>
      <c r="BH339" s="153">
        <f>IF(N339="sníž. přenesená",J339,0)</f>
        <v>0</v>
      </c>
      <c r="BI339" s="153">
        <f>IF(N339="nulová",J339,0)</f>
        <v>0</v>
      </c>
      <c r="BJ339" s="17" t="s">
        <v>81</v>
      </c>
      <c r="BK339" s="153">
        <f>ROUND(I339*H339,2)</f>
        <v>0</v>
      </c>
      <c r="BL339" s="17" t="s">
        <v>260</v>
      </c>
      <c r="BM339" s="152" t="s">
        <v>500</v>
      </c>
    </row>
    <row r="340" spans="1:65" s="2" customFormat="1">
      <c r="A340" s="32"/>
      <c r="B340" s="33"/>
      <c r="C340" s="32"/>
      <c r="D340" s="154" t="s">
        <v>149</v>
      </c>
      <c r="E340" s="32"/>
      <c r="F340" s="155" t="s">
        <v>499</v>
      </c>
      <c r="G340" s="32"/>
      <c r="H340" s="32"/>
      <c r="I340" s="156"/>
      <c r="J340" s="32"/>
      <c r="K340" s="32"/>
      <c r="L340" s="33"/>
      <c r="M340" s="157"/>
      <c r="N340" s="158"/>
      <c r="O340" s="58"/>
      <c r="P340" s="58"/>
      <c r="Q340" s="58"/>
      <c r="R340" s="58"/>
      <c r="S340" s="58"/>
      <c r="T340" s="59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T340" s="17" t="s">
        <v>149</v>
      </c>
      <c r="AU340" s="17" t="s">
        <v>83</v>
      </c>
    </row>
    <row r="341" spans="1:65" s="2" customFormat="1" ht="19.899999999999999" customHeight="1">
      <c r="A341" s="32"/>
      <c r="B341" s="140"/>
      <c r="C341" s="141" t="s">
        <v>501</v>
      </c>
      <c r="D341" s="141" t="s">
        <v>142</v>
      </c>
      <c r="E341" s="142" t="s">
        <v>502</v>
      </c>
      <c r="F341" s="143" t="s">
        <v>503</v>
      </c>
      <c r="G341" s="144" t="s">
        <v>487</v>
      </c>
      <c r="H341" s="145">
        <v>5</v>
      </c>
      <c r="I341" s="146"/>
      <c r="J341" s="147">
        <f>ROUND(I341*H341,2)</f>
        <v>0</v>
      </c>
      <c r="K341" s="143" t="s">
        <v>1</v>
      </c>
      <c r="L341" s="33"/>
      <c r="M341" s="148" t="s">
        <v>1</v>
      </c>
      <c r="N341" s="149" t="s">
        <v>38</v>
      </c>
      <c r="O341" s="58"/>
      <c r="P341" s="150">
        <f>O341*H341</f>
        <v>0</v>
      </c>
      <c r="Q341" s="150">
        <v>0</v>
      </c>
      <c r="R341" s="150">
        <f>Q341*H341</f>
        <v>0</v>
      </c>
      <c r="S341" s="150">
        <v>0</v>
      </c>
      <c r="T341" s="151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152" t="s">
        <v>260</v>
      </c>
      <c r="AT341" s="152" t="s">
        <v>142</v>
      </c>
      <c r="AU341" s="152" t="s">
        <v>83</v>
      </c>
      <c r="AY341" s="17" t="s">
        <v>139</v>
      </c>
      <c r="BE341" s="153">
        <f>IF(N341="základní",J341,0)</f>
        <v>0</v>
      </c>
      <c r="BF341" s="153">
        <f>IF(N341="snížená",J341,0)</f>
        <v>0</v>
      </c>
      <c r="BG341" s="153">
        <f>IF(N341="zákl. přenesená",J341,0)</f>
        <v>0</v>
      </c>
      <c r="BH341" s="153">
        <f>IF(N341="sníž. přenesená",J341,0)</f>
        <v>0</v>
      </c>
      <c r="BI341" s="153">
        <f>IF(N341="nulová",J341,0)</f>
        <v>0</v>
      </c>
      <c r="BJ341" s="17" t="s">
        <v>81</v>
      </c>
      <c r="BK341" s="153">
        <f>ROUND(I341*H341,2)</f>
        <v>0</v>
      </c>
      <c r="BL341" s="17" t="s">
        <v>260</v>
      </c>
      <c r="BM341" s="152" t="s">
        <v>504</v>
      </c>
    </row>
    <row r="342" spans="1:65" s="2" customFormat="1">
      <c r="A342" s="32"/>
      <c r="B342" s="33"/>
      <c r="C342" s="32"/>
      <c r="D342" s="154" t="s">
        <v>149</v>
      </c>
      <c r="E342" s="32"/>
      <c r="F342" s="155" t="s">
        <v>503</v>
      </c>
      <c r="G342" s="32"/>
      <c r="H342" s="32"/>
      <c r="I342" s="156"/>
      <c r="J342" s="32"/>
      <c r="K342" s="32"/>
      <c r="L342" s="33"/>
      <c r="M342" s="157"/>
      <c r="N342" s="158"/>
      <c r="O342" s="58"/>
      <c r="P342" s="58"/>
      <c r="Q342" s="58"/>
      <c r="R342" s="58"/>
      <c r="S342" s="58"/>
      <c r="T342" s="59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T342" s="17" t="s">
        <v>149</v>
      </c>
      <c r="AU342" s="17" t="s">
        <v>83</v>
      </c>
    </row>
    <row r="343" spans="1:65" s="2" customFormat="1" ht="14.45" customHeight="1">
      <c r="A343" s="32"/>
      <c r="B343" s="140"/>
      <c r="C343" s="141" t="s">
        <v>505</v>
      </c>
      <c r="D343" s="141" t="s">
        <v>142</v>
      </c>
      <c r="E343" s="142" t="s">
        <v>506</v>
      </c>
      <c r="F343" s="143" t="s">
        <v>507</v>
      </c>
      <c r="G343" s="144" t="s">
        <v>508</v>
      </c>
      <c r="H343" s="145">
        <v>1</v>
      </c>
      <c r="I343" s="146"/>
      <c r="J343" s="147">
        <f>ROUND(I343*H343,2)</f>
        <v>0</v>
      </c>
      <c r="K343" s="143" t="s">
        <v>1</v>
      </c>
      <c r="L343" s="33"/>
      <c r="M343" s="148" t="s">
        <v>1</v>
      </c>
      <c r="N343" s="149" t="s">
        <v>38</v>
      </c>
      <c r="O343" s="58"/>
      <c r="P343" s="150">
        <f>O343*H343</f>
        <v>0</v>
      </c>
      <c r="Q343" s="150">
        <v>0</v>
      </c>
      <c r="R343" s="150">
        <f>Q343*H343</f>
        <v>0</v>
      </c>
      <c r="S343" s="150">
        <v>0</v>
      </c>
      <c r="T343" s="151">
        <f>S343*H343</f>
        <v>0</v>
      </c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R343" s="152" t="s">
        <v>260</v>
      </c>
      <c r="AT343" s="152" t="s">
        <v>142</v>
      </c>
      <c r="AU343" s="152" t="s">
        <v>83</v>
      </c>
      <c r="AY343" s="17" t="s">
        <v>139</v>
      </c>
      <c r="BE343" s="153">
        <f>IF(N343="základní",J343,0)</f>
        <v>0</v>
      </c>
      <c r="BF343" s="153">
        <f>IF(N343="snížená",J343,0)</f>
        <v>0</v>
      </c>
      <c r="BG343" s="153">
        <f>IF(N343="zákl. přenesená",J343,0)</f>
        <v>0</v>
      </c>
      <c r="BH343" s="153">
        <f>IF(N343="sníž. přenesená",J343,0)</f>
        <v>0</v>
      </c>
      <c r="BI343" s="153">
        <f>IF(N343="nulová",J343,0)</f>
        <v>0</v>
      </c>
      <c r="BJ343" s="17" t="s">
        <v>81</v>
      </c>
      <c r="BK343" s="153">
        <f>ROUND(I343*H343,2)</f>
        <v>0</v>
      </c>
      <c r="BL343" s="17" t="s">
        <v>260</v>
      </c>
      <c r="BM343" s="152" t="s">
        <v>509</v>
      </c>
    </row>
    <row r="344" spans="1:65" s="2" customFormat="1">
      <c r="A344" s="32"/>
      <c r="B344" s="33"/>
      <c r="C344" s="32"/>
      <c r="D344" s="154" t="s">
        <v>149</v>
      </c>
      <c r="E344" s="32"/>
      <c r="F344" s="155" t="s">
        <v>507</v>
      </c>
      <c r="G344" s="32"/>
      <c r="H344" s="32"/>
      <c r="I344" s="156"/>
      <c r="J344" s="32"/>
      <c r="K344" s="32"/>
      <c r="L344" s="33"/>
      <c r="M344" s="157"/>
      <c r="N344" s="158"/>
      <c r="O344" s="58"/>
      <c r="P344" s="58"/>
      <c r="Q344" s="58"/>
      <c r="R344" s="58"/>
      <c r="S344" s="58"/>
      <c r="T344" s="59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T344" s="17" t="s">
        <v>149</v>
      </c>
      <c r="AU344" s="17" t="s">
        <v>83</v>
      </c>
    </row>
    <row r="345" spans="1:65" s="2" customFormat="1" ht="14.45" customHeight="1">
      <c r="A345" s="32"/>
      <c r="B345" s="140"/>
      <c r="C345" s="141" t="s">
        <v>510</v>
      </c>
      <c r="D345" s="141" t="s">
        <v>142</v>
      </c>
      <c r="E345" s="142" t="s">
        <v>511</v>
      </c>
      <c r="F345" s="143" t="s">
        <v>512</v>
      </c>
      <c r="G345" s="144" t="s">
        <v>508</v>
      </c>
      <c r="H345" s="145">
        <v>1</v>
      </c>
      <c r="I345" s="146"/>
      <c r="J345" s="147">
        <f>ROUND(I345*H345,2)</f>
        <v>0</v>
      </c>
      <c r="K345" s="143" t="s">
        <v>1</v>
      </c>
      <c r="L345" s="33"/>
      <c r="M345" s="148" t="s">
        <v>1</v>
      </c>
      <c r="N345" s="149" t="s">
        <v>38</v>
      </c>
      <c r="O345" s="58"/>
      <c r="P345" s="150">
        <f>O345*H345</f>
        <v>0</v>
      </c>
      <c r="Q345" s="150">
        <v>0</v>
      </c>
      <c r="R345" s="150">
        <f>Q345*H345</f>
        <v>0</v>
      </c>
      <c r="S345" s="150">
        <v>0</v>
      </c>
      <c r="T345" s="151">
        <f>S345*H345</f>
        <v>0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R345" s="152" t="s">
        <v>260</v>
      </c>
      <c r="AT345" s="152" t="s">
        <v>142</v>
      </c>
      <c r="AU345" s="152" t="s">
        <v>83</v>
      </c>
      <c r="AY345" s="17" t="s">
        <v>139</v>
      </c>
      <c r="BE345" s="153">
        <f>IF(N345="základní",J345,0)</f>
        <v>0</v>
      </c>
      <c r="BF345" s="153">
        <f>IF(N345="snížená",J345,0)</f>
        <v>0</v>
      </c>
      <c r="BG345" s="153">
        <f>IF(N345="zákl. přenesená",J345,0)</f>
        <v>0</v>
      </c>
      <c r="BH345" s="153">
        <f>IF(N345="sníž. přenesená",J345,0)</f>
        <v>0</v>
      </c>
      <c r="BI345" s="153">
        <f>IF(N345="nulová",J345,0)</f>
        <v>0</v>
      </c>
      <c r="BJ345" s="17" t="s">
        <v>81</v>
      </c>
      <c r="BK345" s="153">
        <f>ROUND(I345*H345,2)</f>
        <v>0</v>
      </c>
      <c r="BL345" s="17" t="s">
        <v>260</v>
      </c>
      <c r="BM345" s="152" t="s">
        <v>513</v>
      </c>
    </row>
    <row r="346" spans="1:65" s="2" customFormat="1">
      <c r="A346" s="32"/>
      <c r="B346" s="33"/>
      <c r="C346" s="32"/>
      <c r="D346" s="154" t="s">
        <v>149</v>
      </c>
      <c r="E346" s="32"/>
      <c r="F346" s="155" t="s">
        <v>512</v>
      </c>
      <c r="G346" s="32"/>
      <c r="H346" s="32"/>
      <c r="I346" s="156"/>
      <c r="J346" s="32"/>
      <c r="K346" s="32"/>
      <c r="L346" s="33"/>
      <c r="M346" s="157"/>
      <c r="N346" s="158"/>
      <c r="O346" s="58"/>
      <c r="P346" s="58"/>
      <c r="Q346" s="58"/>
      <c r="R346" s="58"/>
      <c r="S346" s="58"/>
      <c r="T346" s="59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T346" s="17" t="s">
        <v>149</v>
      </c>
      <c r="AU346" s="17" t="s">
        <v>83</v>
      </c>
    </row>
    <row r="347" spans="1:65" s="2" customFormat="1" ht="14.45" customHeight="1">
      <c r="A347" s="32"/>
      <c r="B347" s="140"/>
      <c r="C347" s="141" t="s">
        <v>514</v>
      </c>
      <c r="D347" s="141" t="s">
        <v>142</v>
      </c>
      <c r="E347" s="142" t="s">
        <v>515</v>
      </c>
      <c r="F347" s="143" t="s">
        <v>516</v>
      </c>
      <c r="G347" s="144" t="s">
        <v>517</v>
      </c>
      <c r="H347" s="145">
        <v>10</v>
      </c>
      <c r="I347" s="146"/>
      <c r="J347" s="147">
        <f>ROUND(I347*H347,2)</f>
        <v>0</v>
      </c>
      <c r="K347" s="143" t="s">
        <v>1</v>
      </c>
      <c r="L347" s="33"/>
      <c r="M347" s="148" t="s">
        <v>1</v>
      </c>
      <c r="N347" s="149" t="s">
        <v>38</v>
      </c>
      <c r="O347" s="58"/>
      <c r="P347" s="150">
        <f>O347*H347</f>
        <v>0</v>
      </c>
      <c r="Q347" s="150">
        <v>0</v>
      </c>
      <c r="R347" s="150">
        <f>Q347*H347</f>
        <v>0</v>
      </c>
      <c r="S347" s="150">
        <v>0</v>
      </c>
      <c r="T347" s="151">
        <f>S347*H347</f>
        <v>0</v>
      </c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R347" s="152" t="s">
        <v>260</v>
      </c>
      <c r="AT347" s="152" t="s">
        <v>142</v>
      </c>
      <c r="AU347" s="152" t="s">
        <v>83</v>
      </c>
      <c r="AY347" s="17" t="s">
        <v>139</v>
      </c>
      <c r="BE347" s="153">
        <f>IF(N347="základní",J347,0)</f>
        <v>0</v>
      </c>
      <c r="BF347" s="153">
        <f>IF(N347="snížená",J347,0)</f>
        <v>0</v>
      </c>
      <c r="BG347" s="153">
        <f>IF(N347="zákl. přenesená",J347,0)</f>
        <v>0</v>
      </c>
      <c r="BH347" s="153">
        <f>IF(N347="sníž. přenesená",J347,0)</f>
        <v>0</v>
      </c>
      <c r="BI347" s="153">
        <f>IF(N347="nulová",J347,0)</f>
        <v>0</v>
      </c>
      <c r="BJ347" s="17" t="s">
        <v>81</v>
      </c>
      <c r="BK347" s="153">
        <f>ROUND(I347*H347,2)</f>
        <v>0</v>
      </c>
      <c r="BL347" s="17" t="s">
        <v>260</v>
      </c>
      <c r="BM347" s="152" t="s">
        <v>518</v>
      </c>
    </row>
    <row r="348" spans="1:65" s="2" customFormat="1">
      <c r="A348" s="32"/>
      <c r="B348" s="33"/>
      <c r="C348" s="32"/>
      <c r="D348" s="154" t="s">
        <v>149</v>
      </c>
      <c r="E348" s="32"/>
      <c r="F348" s="155" t="s">
        <v>516</v>
      </c>
      <c r="G348" s="32"/>
      <c r="H348" s="32"/>
      <c r="I348" s="156"/>
      <c r="J348" s="32"/>
      <c r="K348" s="32"/>
      <c r="L348" s="33"/>
      <c r="M348" s="157"/>
      <c r="N348" s="158"/>
      <c r="O348" s="58"/>
      <c r="P348" s="58"/>
      <c r="Q348" s="58"/>
      <c r="R348" s="58"/>
      <c r="S348" s="58"/>
      <c r="T348" s="59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T348" s="17" t="s">
        <v>149</v>
      </c>
      <c r="AU348" s="17" t="s">
        <v>83</v>
      </c>
    </row>
    <row r="349" spans="1:65" s="12" customFormat="1" ht="22.9" customHeight="1">
      <c r="B349" s="127"/>
      <c r="D349" s="128" t="s">
        <v>72</v>
      </c>
      <c r="E349" s="138" t="s">
        <v>519</v>
      </c>
      <c r="F349" s="138" t="s">
        <v>520</v>
      </c>
      <c r="I349" s="130"/>
      <c r="J349" s="139">
        <f>BK349</f>
        <v>0</v>
      </c>
      <c r="L349" s="127"/>
      <c r="M349" s="132"/>
      <c r="N349" s="133"/>
      <c r="O349" s="133"/>
      <c r="P349" s="134">
        <f>SUM(P350:P372)</f>
        <v>0</v>
      </c>
      <c r="Q349" s="133"/>
      <c r="R349" s="134">
        <f>SUM(R350:R372)</f>
        <v>0.23952630000000003</v>
      </c>
      <c r="S349" s="133"/>
      <c r="T349" s="135">
        <f>SUM(T350:T372)</f>
        <v>0.11306735</v>
      </c>
      <c r="AR349" s="128" t="s">
        <v>83</v>
      </c>
      <c r="AT349" s="136" t="s">
        <v>72</v>
      </c>
      <c r="AU349" s="136" t="s">
        <v>81</v>
      </c>
      <c r="AY349" s="128" t="s">
        <v>139</v>
      </c>
      <c r="BK349" s="137">
        <f>SUM(BK350:BK372)</f>
        <v>0</v>
      </c>
    </row>
    <row r="350" spans="1:65" s="2" customFormat="1" ht="22.15" customHeight="1">
      <c r="A350" s="32"/>
      <c r="B350" s="140"/>
      <c r="C350" s="141" t="s">
        <v>521</v>
      </c>
      <c r="D350" s="141" t="s">
        <v>142</v>
      </c>
      <c r="E350" s="142" t="s">
        <v>522</v>
      </c>
      <c r="F350" s="143" t="s">
        <v>523</v>
      </c>
      <c r="G350" s="144" t="s">
        <v>165</v>
      </c>
      <c r="H350" s="145">
        <v>108.25</v>
      </c>
      <c r="I350" s="146"/>
      <c r="J350" s="147">
        <f>ROUND(I350*H350,2)</f>
        <v>0</v>
      </c>
      <c r="K350" s="143" t="s">
        <v>146</v>
      </c>
      <c r="L350" s="33"/>
      <c r="M350" s="148" t="s">
        <v>1</v>
      </c>
      <c r="N350" s="149" t="s">
        <v>38</v>
      </c>
      <c r="O350" s="58"/>
      <c r="P350" s="150">
        <f>O350*H350</f>
        <v>0</v>
      </c>
      <c r="Q350" s="150">
        <v>0</v>
      </c>
      <c r="R350" s="150">
        <f>Q350*H350</f>
        <v>0</v>
      </c>
      <c r="S350" s="150">
        <v>0</v>
      </c>
      <c r="T350" s="151">
        <f>S350*H350</f>
        <v>0</v>
      </c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R350" s="152" t="s">
        <v>260</v>
      </c>
      <c r="AT350" s="152" t="s">
        <v>142</v>
      </c>
      <c r="AU350" s="152" t="s">
        <v>83</v>
      </c>
      <c r="AY350" s="17" t="s">
        <v>139</v>
      </c>
      <c r="BE350" s="153">
        <f>IF(N350="základní",J350,0)</f>
        <v>0</v>
      </c>
      <c r="BF350" s="153">
        <f>IF(N350="snížená",J350,0)</f>
        <v>0</v>
      </c>
      <c r="BG350" s="153">
        <f>IF(N350="zákl. přenesená",J350,0)</f>
        <v>0</v>
      </c>
      <c r="BH350" s="153">
        <f>IF(N350="sníž. přenesená",J350,0)</f>
        <v>0</v>
      </c>
      <c r="BI350" s="153">
        <f>IF(N350="nulová",J350,0)</f>
        <v>0</v>
      </c>
      <c r="BJ350" s="17" t="s">
        <v>81</v>
      </c>
      <c r="BK350" s="153">
        <f>ROUND(I350*H350,2)</f>
        <v>0</v>
      </c>
      <c r="BL350" s="17" t="s">
        <v>260</v>
      </c>
      <c r="BM350" s="152" t="s">
        <v>524</v>
      </c>
    </row>
    <row r="351" spans="1:65" s="2" customFormat="1">
      <c r="A351" s="32"/>
      <c r="B351" s="33"/>
      <c r="C351" s="32"/>
      <c r="D351" s="154" t="s">
        <v>149</v>
      </c>
      <c r="E351" s="32"/>
      <c r="F351" s="155" t="s">
        <v>525</v>
      </c>
      <c r="G351" s="32"/>
      <c r="H351" s="32"/>
      <c r="I351" s="156"/>
      <c r="J351" s="32"/>
      <c r="K351" s="32"/>
      <c r="L351" s="33"/>
      <c r="M351" s="157"/>
      <c r="N351" s="158"/>
      <c r="O351" s="58"/>
      <c r="P351" s="58"/>
      <c r="Q351" s="58"/>
      <c r="R351" s="58"/>
      <c r="S351" s="58"/>
      <c r="T351" s="59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T351" s="17" t="s">
        <v>149</v>
      </c>
      <c r="AU351" s="17" t="s">
        <v>83</v>
      </c>
    </row>
    <row r="352" spans="1:65" s="2" customFormat="1" ht="29.25">
      <c r="A352" s="32"/>
      <c r="B352" s="33"/>
      <c r="C352" s="32"/>
      <c r="D352" s="154" t="s">
        <v>156</v>
      </c>
      <c r="E352" s="32"/>
      <c r="F352" s="169" t="s">
        <v>526</v>
      </c>
      <c r="G352" s="32"/>
      <c r="H352" s="32"/>
      <c r="I352" s="156"/>
      <c r="J352" s="32"/>
      <c r="K352" s="32"/>
      <c r="L352" s="33"/>
      <c r="M352" s="157"/>
      <c r="N352" s="158"/>
      <c r="O352" s="58"/>
      <c r="P352" s="58"/>
      <c r="Q352" s="58"/>
      <c r="R352" s="58"/>
      <c r="S352" s="58"/>
      <c r="T352" s="59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T352" s="17" t="s">
        <v>156</v>
      </c>
      <c r="AU352" s="17" t="s">
        <v>83</v>
      </c>
    </row>
    <row r="353" spans="1:65" s="13" customFormat="1">
      <c r="B353" s="170"/>
      <c r="D353" s="154" t="s">
        <v>158</v>
      </c>
      <c r="E353" s="171" t="s">
        <v>1</v>
      </c>
      <c r="F353" s="172" t="s">
        <v>527</v>
      </c>
      <c r="H353" s="173">
        <v>108.25</v>
      </c>
      <c r="I353" s="174"/>
      <c r="L353" s="170"/>
      <c r="M353" s="175"/>
      <c r="N353" s="176"/>
      <c r="O353" s="176"/>
      <c r="P353" s="176"/>
      <c r="Q353" s="176"/>
      <c r="R353" s="176"/>
      <c r="S353" s="176"/>
      <c r="T353" s="177"/>
      <c r="AT353" s="171" t="s">
        <v>158</v>
      </c>
      <c r="AU353" s="171" t="s">
        <v>83</v>
      </c>
      <c r="AV353" s="13" t="s">
        <v>83</v>
      </c>
      <c r="AW353" s="13" t="s">
        <v>30</v>
      </c>
      <c r="AX353" s="13" t="s">
        <v>81</v>
      </c>
      <c r="AY353" s="171" t="s">
        <v>139</v>
      </c>
    </row>
    <row r="354" spans="1:65" s="2" customFormat="1" ht="14.45" customHeight="1">
      <c r="A354" s="32"/>
      <c r="B354" s="140"/>
      <c r="C354" s="141" t="s">
        <v>528</v>
      </c>
      <c r="D354" s="141" t="s">
        <v>142</v>
      </c>
      <c r="E354" s="142" t="s">
        <v>529</v>
      </c>
      <c r="F354" s="143" t="s">
        <v>530</v>
      </c>
      <c r="G354" s="144" t="s">
        <v>165</v>
      </c>
      <c r="H354" s="145">
        <v>67.704999999999998</v>
      </c>
      <c r="I354" s="146"/>
      <c r="J354" s="147">
        <f>ROUND(I354*H354,2)</f>
        <v>0</v>
      </c>
      <c r="K354" s="143" t="s">
        <v>146</v>
      </c>
      <c r="L354" s="33"/>
      <c r="M354" s="148" t="s">
        <v>1</v>
      </c>
      <c r="N354" s="149" t="s">
        <v>38</v>
      </c>
      <c r="O354" s="58"/>
      <c r="P354" s="150">
        <f>O354*H354</f>
        <v>0</v>
      </c>
      <c r="Q354" s="150">
        <v>0</v>
      </c>
      <c r="R354" s="150">
        <f>Q354*H354</f>
        <v>0</v>
      </c>
      <c r="S354" s="150">
        <v>1.67E-3</v>
      </c>
      <c r="T354" s="151">
        <f>S354*H354</f>
        <v>0.11306735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152" t="s">
        <v>260</v>
      </c>
      <c r="AT354" s="152" t="s">
        <v>142</v>
      </c>
      <c r="AU354" s="152" t="s">
        <v>83</v>
      </c>
      <c r="AY354" s="17" t="s">
        <v>139</v>
      </c>
      <c r="BE354" s="153">
        <f>IF(N354="základní",J354,0)</f>
        <v>0</v>
      </c>
      <c r="BF354" s="153">
        <f>IF(N354="snížená",J354,0)</f>
        <v>0</v>
      </c>
      <c r="BG354" s="153">
        <f>IF(N354="zákl. přenesená",J354,0)</f>
        <v>0</v>
      </c>
      <c r="BH354" s="153">
        <f>IF(N354="sníž. přenesená",J354,0)</f>
        <v>0</v>
      </c>
      <c r="BI354" s="153">
        <f>IF(N354="nulová",J354,0)</f>
        <v>0</v>
      </c>
      <c r="BJ354" s="17" t="s">
        <v>81</v>
      </c>
      <c r="BK354" s="153">
        <f>ROUND(I354*H354,2)</f>
        <v>0</v>
      </c>
      <c r="BL354" s="17" t="s">
        <v>260</v>
      </c>
      <c r="BM354" s="152" t="s">
        <v>531</v>
      </c>
    </row>
    <row r="355" spans="1:65" s="2" customFormat="1">
      <c r="A355" s="32"/>
      <c r="B355" s="33"/>
      <c r="C355" s="32"/>
      <c r="D355" s="154" t="s">
        <v>149</v>
      </c>
      <c r="E355" s="32"/>
      <c r="F355" s="155" t="s">
        <v>532</v>
      </c>
      <c r="G355" s="32"/>
      <c r="H355" s="32"/>
      <c r="I355" s="156"/>
      <c r="J355" s="32"/>
      <c r="K355" s="32"/>
      <c r="L355" s="33"/>
      <c r="M355" s="157"/>
      <c r="N355" s="158"/>
      <c r="O355" s="58"/>
      <c r="P355" s="58"/>
      <c r="Q355" s="58"/>
      <c r="R355" s="58"/>
      <c r="S355" s="58"/>
      <c r="T355" s="59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T355" s="17" t="s">
        <v>149</v>
      </c>
      <c r="AU355" s="17" t="s">
        <v>83</v>
      </c>
    </row>
    <row r="356" spans="1:65" s="13" customFormat="1">
      <c r="B356" s="170"/>
      <c r="D356" s="154" t="s">
        <v>158</v>
      </c>
      <c r="E356" s="171" t="s">
        <v>1</v>
      </c>
      <c r="F356" s="172" t="s">
        <v>533</v>
      </c>
      <c r="H356" s="173">
        <v>60.48</v>
      </c>
      <c r="I356" s="174"/>
      <c r="L356" s="170"/>
      <c r="M356" s="175"/>
      <c r="N356" s="176"/>
      <c r="O356" s="176"/>
      <c r="P356" s="176"/>
      <c r="Q356" s="176"/>
      <c r="R356" s="176"/>
      <c r="S356" s="176"/>
      <c r="T356" s="177"/>
      <c r="AT356" s="171" t="s">
        <v>158</v>
      </c>
      <c r="AU356" s="171" t="s">
        <v>83</v>
      </c>
      <c r="AV356" s="13" t="s">
        <v>83</v>
      </c>
      <c r="AW356" s="13" t="s">
        <v>30</v>
      </c>
      <c r="AX356" s="13" t="s">
        <v>73</v>
      </c>
      <c r="AY356" s="171" t="s">
        <v>139</v>
      </c>
    </row>
    <row r="357" spans="1:65" s="13" customFormat="1">
      <c r="B357" s="170"/>
      <c r="D357" s="154" t="s">
        <v>158</v>
      </c>
      <c r="E357" s="171" t="s">
        <v>1</v>
      </c>
      <c r="F357" s="172" t="s">
        <v>534</v>
      </c>
      <c r="H357" s="173">
        <v>7.2249999999999996</v>
      </c>
      <c r="I357" s="174"/>
      <c r="L357" s="170"/>
      <c r="M357" s="175"/>
      <c r="N357" s="176"/>
      <c r="O357" s="176"/>
      <c r="P357" s="176"/>
      <c r="Q357" s="176"/>
      <c r="R357" s="176"/>
      <c r="S357" s="176"/>
      <c r="T357" s="177"/>
      <c r="AT357" s="171" t="s">
        <v>158</v>
      </c>
      <c r="AU357" s="171" t="s">
        <v>83</v>
      </c>
      <c r="AV357" s="13" t="s">
        <v>83</v>
      </c>
      <c r="AW357" s="13" t="s">
        <v>30</v>
      </c>
      <c r="AX357" s="13" t="s">
        <v>73</v>
      </c>
      <c r="AY357" s="171" t="s">
        <v>139</v>
      </c>
    </row>
    <row r="358" spans="1:65" s="14" customFormat="1">
      <c r="B358" s="178"/>
      <c r="D358" s="154" t="s">
        <v>158</v>
      </c>
      <c r="E358" s="179" t="s">
        <v>1</v>
      </c>
      <c r="F358" s="180" t="s">
        <v>187</v>
      </c>
      <c r="H358" s="181">
        <v>67.704999999999998</v>
      </c>
      <c r="I358" s="182"/>
      <c r="L358" s="178"/>
      <c r="M358" s="183"/>
      <c r="N358" s="184"/>
      <c r="O358" s="184"/>
      <c r="P358" s="184"/>
      <c r="Q358" s="184"/>
      <c r="R358" s="184"/>
      <c r="S358" s="184"/>
      <c r="T358" s="185"/>
      <c r="AT358" s="179" t="s">
        <v>158</v>
      </c>
      <c r="AU358" s="179" t="s">
        <v>83</v>
      </c>
      <c r="AV358" s="14" t="s">
        <v>147</v>
      </c>
      <c r="AW358" s="14" t="s">
        <v>30</v>
      </c>
      <c r="AX358" s="14" t="s">
        <v>81</v>
      </c>
      <c r="AY358" s="179" t="s">
        <v>139</v>
      </c>
    </row>
    <row r="359" spans="1:65" s="2" customFormat="1" ht="19.899999999999999" customHeight="1">
      <c r="A359" s="32"/>
      <c r="B359" s="140"/>
      <c r="C359" s="141" t="s">
        <v>535</v>
      </c>
      <c r="D359" s="141" t="s">
        <v>142</v>
      </c>
      <c r="E359" s="142" t="s">
        <v>536</v>
      </c>
      <c r="F359" s="143" t="s">
        <v>537</v>
      </c>
      <c r="G359" s="144" t="s">
        <v>165</v>
      </c>
      <c r="H359" s="145">
        <v>108.25</v>
      </c>
      <c r="I359" s="146"/>
      <c r="J359" s="147">
        <f>ROUND(I359*H359,2)</f>
        <v>0</v>
      </c>
      <c r="K359" s="143" t="s">
        <v>146</v>
      </c>
      <c r="L359" s="33"/>
      <c r="M359" s="148" t="s">
        <v>1</v>
      </c>
      <c r="N359" s="149" t="s">
        <v>38</v>
      </c>
      <c r="O359" s="58"/>
      <c r="P359" s="150">
        <f>O359*H359</f>
        <v>0</v>
      </c>
      <c r="Q359" s="150">
        <v>5.6999999999999998E-4</v>
      </c>
      <c r="R359" s="150">
        <f>Q359*H359</f>
        <v>6.17025E-2</v>
      </c>
      <c r="S359" s="150">
        <v>0</v>
      </c>
      <c r="T359" s="151">
        <f>S359*H359</f>
        <v>0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R359" s="152" t="s">
        <v>260</v>
      </c>
      <c r="AT359" s="152" t="s">
        <v>142</v>
      </c>
      <c r="AU359" s="152" t="s">
        <v>83</v>
      </c>
      <c r="AY359" s="17" t="s">
        <v>139</v>
      </c>
      <c r="BE359" s="153">
        <f>IF(N359="základní",J359,0)</f>
        <v>0</v>
      </c>
      <c r="BF359" s="153">
        <f>IF(N359="snížená",J359,0)</f>
        <v>0</v>
      </c>
      <c r="BG359" s="153">
        <f>IF(N359="zákl. přenesená",J359,0)</f>
        <v>0</v>
      </c>
      <c r="BH359" s="153">
        <f>IF(N359="sníž. přenesená",J359,0)</f>
        <v>0</v>
      </c>
      <c r="BI359" s="153">
        <f>IF(N359="nulová",J359,0)</f>
        <v>0</v>
      </c>
      <c r="BJ359" s="17" t="s">
        <v>81</v>
      </c>
      <c r="BK359" s="153">
        <f>ROUND(I359*H359,2)</f>
        <v>0</v>
      </c>
      <c r="BL359" s="17" t="s">
        <v>260</v>
      </c>
      <c r="BM359" s="152" t="s">
        <v>538</v>
      </c>
    </row>
    <row r="360" spans="1:65" s="2" customFormat="1" ht="19.5">
      <c r="A360" s="32"/>
      <c r="B360" s="33"/>
      <c r="C360" s="32"/>
      <c r="D360" s="154" t="s">
        <v>149</v>
      </c>
      <c r="E360" s="32"/>
      <c r="F360" s="155" t="s">
        <v>539</v>
      </c>
      <c r="G360" s="32"/>
      <c r="H360" s="32"/>
      <c r="I360" s="156"/>
      <c r="J360" s="32"/>
      <c r="K360" s="32"/>
      <c r="L360" s="33"/>
      <c r="M360" s="157"/>
      <c r="N360" s="158"/>
      <c r="O360" s="58"/>
      <c r="P360" s="58"/>
      <c r="Q360" s="58"/>
      <c r="R360" s="58"/>
      <c r="S360" s="58"/>
      <c r="T360" s="59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T360" s="17" t="s">
        <v>149</v>
      </c>
      <c r="AU360" s="17" t="s">
        <v>83</v>
      </c>
    </row>
    <row r="361" spans="1:65" s="13" customFormat="1">
      <c r="B361" s="170"/>
      <c r="D361" s="154" t="s">
        <v>158</v>
      </c>
      <c r="E361" s="171" t="s">
        <v>1</v>
      </c>
      <c r="F361" s="172" t="s">
        <v>540</v>
      </c>
      <c r="H361" s="173">
        <v>108.25</v>
      </c>
      <c r="I361" s="174"/>
      <c r="L361" s="170"/>
      <c r="M361" s="175"/>
      <c r="N361" s="176"/>
      <c r="O361" s="176"/>
      <c r="P361" s="176"/>
      <c r="Q361" s="176"/>
      <c r="R361" s="176"/>
      <c r="S361" s="176"/>
      <c r="T361" s="177"/>
      <c r="AT361" s="171" t="s">
        <v>158</v>
      </c>
      <c r="AU361" s="171" t="s">
        <v>83</v>
      </c>
      <c r="AV361" s="13" t="s">
        <v>83</v>
      </c>
      <c r="AW361" s="13" t="s">
        <v>30</v>
      </c>
      <c r="AX361" s="13" t="s">
        <v>81</v>
      </c>
      <c r="AY361" s="171" t="s">
        <v>139</v>
      </c>
    </row>
    <row r="362" spans="1:65" s="2" customFormat="1" ht="19.899999999999999" customHeight="1">
      <c r="A362" s="32"/>
      <c r="B362" s="140"/>
      <c r="C362" s="141" t="s">
        <v>541</v>
      </c>
      <c r="D362" s="141" t="s">
        <v>142</v>
      </c>
      <c r="E362" s="142" t="s">
        <v>542</v>
      </c>
      <c r="F362" s="143" t="s">
        <v>543</v>
      </c>
      <c r="G362" s="144" t="s">
        <v>165</v>
      </c>
      <c r="H362" s="145">
        <v>60</v>
      </c>
      <c r="I362" s="146"/>
      <c r="J362" s="147">
        <f>ROUND(I362*H362,2)</f>
        <v>0</v>
      </c>
      <c r="K362" s="143" t="s">
        <v>146</v>
      </c>
      <c r="L362" s="33"/>
      <c r="M362" s="148" t="s">
        <v>1</v>
      </c>
      <c r="N362" s="149" t="s">
        <v>38</v>
      </c>
      <c r="O362" s="58"/>
      <c r="P362" s="150">
        <f>O362*H362</f>
        <v>0</v>
      </c>
      <c r="Q362" s="150">
        <v>1.1100000000000001E-3</v>
      </c>
      <c r="R362" s="150">
        <f>Q362*H362</f>
        <v>6.6600000000000006E-2</v>
      </c>
      <c r="S362" s="150">
        <v>0</v>
      </c>
      <c r="T362" s="151">
        <f>S362*H362</f>
        <v>0</v>
      </c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R362" s="152" t="s">
        <v>260</v>
      </c>
      <c r="AT362" s="152" t="s">
        <v>142</v>
      </c>
      <c r="AU362" s="152" t="s">
        <v>83</v>
      </c>
      <c r="AY362" s="17" t="s">
        <v>139</v>
      </c>
      <c r="BE362" s="153">
        <f>IF(N362="základní",J362,0)</f>
        <v>0</v>
      </c>
      <c r="BF362" s="153">
        <f>IF(N362="snížená",J362,0)</f>
        <v>0</v>
      </c>
      <c r="BG362" s="153">
        <f>IF(N362="zákl. přenesená",J362,0)</f>
        <v>0</v>
      </c>
      <c r="BH362" s="153">
        <f>IF(N362="sníž. přenesená",J362,0)</f>
        <v>0</v>
      </c>
      <c r="BI362" s="153">
        <f>IF(N362="nulová",J362,0)</f>
        <v>0</v>
      </c>
      <c r="BJ362" s="17" t="s">
        <v>81</v>
      </c>
      <c r="BK362" s="153">
        <f>ROUND(I362*H362,2)</f>
        <v>0</v>
      </c>
      <c r="BL362" s="17" t="s">
        <v>260</v>
      </c>
      <c r="BM362" s="152" t="s">
        <v>544</v>
      </c>
    </row>
    <row r="363" spans="1:65" s="2" customFormat="1" ht="19.5">
      <c r="A363" s="32"/>
      <c r="B363" s="33"/>
      <c r="C363" s="32"/>
      <c r="D363" s="154" t="s">
        <v>149</v>
      </c>
      <c r="E363" s="32"/>
      <c r="F363" s="155" t="s">
        <v>545</v>
      </c>
      <c r="G363" s="32"/>
      <c r="H363" s="32"/>
      <c r="I363" s="156"/>
      <c r="J363" s="32"/>
      <c r="K363" s="32"/>
      <c r="L363" s="33"/>
      <c r="M363" s="157"/>
      <c r="N363" s="158"/>
      <c r="O363" s="58"/>
      <c r="P363" s="58"/>
      <c r="Q363" s="58"/>
      <c r="R363" s="58"/>
      <c r="S363" s="58"/>
      <c r="T363" s="59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T363" s="17" t="s">
        <v>149</v>
      </c>
      <c r="AU363" s="17" t="s">
        <v>83</v>
      </c>
    </row>
    <row r="364" spans="1:65" s="13" customFormat="1">
      <c r="B364" s="170"/>
      <c r="D364" s="154" t="s">
        <v>158</v>
      </c>
      <c r="E364" s="171" t="s">
        <v>1</v>
      </c>
      <c r="F364" s="172" t="s">
        <v>546</v>
      </c>
      <c r="H364" s="173">
        <v>60</v>
      </c>
      <c r="I364" s="174"/>
      <c r="L364" s="170"/>
      <c r="M364" s="175"/>
      <c r="N364" s="176"/>
      <c r="O364" s="176"/>
      <c r="P364" s="176"/>
      <c r="Q364" s="176"/>
      <c r="R364" s="176"/>
      <c r="S364" s="176"/>
      <c r="T364" s="177"/>
      <c r="AT364" s="171" t="s">
        <v>158</v>
      </c>
      <c r="AU364" s="171" t="s">
        <v>83</v>
      </c>
      <c r="AV364" s="13" t="s">
        <v>83</v>
      </c>
      <c r="AW364" s="13" t="s">
        <v>30</v>
      </c>
      <c r="AX364" s="13" t="s">
        <v>81</v>
      </c>
      <c r="AY364" s="171" t="s">
        <v>139</v>
      </c>
    </row>
    <row r="365" spans="1:65" s="2" customFormat="1" ht="22.15" customHeight="1">
      <c r="A365" s="32"/>
      <c r="B365" s="140"/>
      <c r="C365" s="141" t="s">
        <v>547</v>
      </c>
      <c r="D365" s="141" t="s">
        <v>142</v>
      </c>
      <c r="E365" s="142" t="s">
        <v>548</v>
      </c>
      <c r="F365" s="143" t="s">
        <v>549</v>
      </c>
      <c r="G365" s="144" t="s">
        <v>165</v>
      </c>
      <c r="H365" s="145">
        <v>7.2249999999999996</v>
      </c>
      <c r="I365" s="146"/>
      <c r="J365" s="147">
        <f>ROUND(I365*H365,2)</f>
        <v>0</v>
      </c>
      <c r="K365" s="143" t="s">
        <v>146</v>
      </c>
      <c r="L365" s="33"/>
      <c r="M365" s="148" t="s">
        <v>1</v>
      </c>
      <c r="N365" s="149" t="s">
        <v>38</v>
      </c>
      <c r="O365" s="58"/>
      <c r="P365" s="150">
        <f>O365*H365</f>
        <v>0</v>
      </c>
      <c r="Q365" s="150">
        <v>1.08E-3</v>
      </c>
      <c r="R365" s="150">
        <f>Q365*H365</f>
        <v>7.803E-3</v>
      </c>
      <c r="S365" s="150">
        <v>0</v>
      </c>
      <c r="T365" s="151">
        <f>S365*H365</f>
        <v>0</v>
      </c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R365" s="152" t="s">
        <v>260</v>
      </c>
      <c r="AT365" s="152" t="s">
        <v>142</v>
      </c>
      <c r="AU365" s="152" t="s">
        <v>83</v>
      </c>
      <c r="AY365" s="17" t="s">
        <v>139</v>
      </c>
      <c r="BE365" s="153">
        <f>IF(N365="základní",J365,0)</f>
        <v>0</v>
      </c>
      <c r="BF365" s="153">
        <f>IF(N365="snížená",J365,0)</f>
        <v>0</v>
      </c>
      <c r="BG365" s="153">
        <f>IF(N365="zákl. přenesená",J365,0)</f>
        <v>0</v>
      </c>
      <c r="BH365" s="153">
        <f>IF(N365="sníž. přenesená",J365,0)</f>
        <v>0</v>
      </c>
      <c r="BI365" s="153">
        <f>IF(N365="nulová",J365,0)</f>
        <v>0</v>
      </c>
      <c r="BJ365" s="17" t="s">
        <v>81</v>
      </c>
      <c r="BK365" s="153">
        <f>ROUND(I365*H365,2)</f>
        <v>0</v>
      </c>
      <c r="BL365" s="17" t="s">
        <v>260</v>
      </c>
      <c r="BM365" s="152" t="s">
        <v>550</v>
      </c>
    </row>
    <row r="366" spans="1:65" s="2" customFormat="1" ht="19.5">
      <c r="A366" s="32"/>
      <c r="B366" s="33"/>
      <c r="C366" s="32"/>
      <c r="D366" s="154" t="s">
        <v>149</v>
      </c>
      <c r="E366" s="32"/>
      <c r="F366" s="155" t="s">
        <v>551</v>
      </c>
      <c r="G366" s="32"/>
      <c r="H366" s="32"/>
      <c r="I366" s="156"/>
      <c r="J366" s="32"/>
      <c r="K366" s="32"/>
      <c r="L366" s="33"/>
      <c r="M366" s="157"/>
      <c r="N366" s="158"/>
      <c r="O366" s="58"/>
      <c r="P366" s="58"/>
      <c r="Q366" s="58"/>
      <c r="R366" s="58"/>
      <c r="S366" s="58"/>
      <c r="T366" s="59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T366" s="17" t="s">
        <v>149</v>
      </c>
      <c r="AU366" s="17" t="s">
        <v>83</v>
      </c>
    </row>
    <row r="367" spans="1:65" s="13" customFormat="1">
      <c r="B367" s="170"/>
      <c r="D367" s="154" t="s">
        <v>158</v>
      </c>
      <c r="E367" s="171" t="s">
        <v>1</v>
      </c>
      <c r="F367" s="172" t="s">
        <v>534</v>
      </c>
      <c r="H367" s="173">
        <v>7.2249999999999996</v>
      </c>
      <c r="I367" s="174"/>
      <c r="L367" s="170"/>
      <c r="M367" s="175"/>
      <c r="N367" s="176"/>
      <c r="O367" s="176"/>
      <c r="P367" s="176"/>
      <c r="Q367" s="176"/>
      <c r="R367" s="176"/>
      <c r="S367" s="176"/>
      <c r="T367" s="177"/>
      <c r="AT367" s="171" t="s">
        <v>158</v>
      </c>
      <c r="AU367" s="171" t="s">
        <v>83</v>
      </c>
      <c r="AV367" s="13" t="s">
        <v>83</v>
      </c>
      <c r="AW367" s="13" t="s">
        <v>30</v>
      </c>
      <c r="AX367" s="13" t="s">
        <v>81</v>
      </c>
      <c r="AY367" s="171" t="s">
        <v>139</v>
      </c>
    </row>
    <row r="368" spans="1:65" s="2" customFormat="1" ht="22.15" customHeight="1">
      <c r="A368" s="32"/>
      <c r="B368" s="140"/>
      <c r="C368" s="141" t="s">
        <v>552</v>
      </c>
      <c r="D368" s="141" t="s">
        <v>142</v>
      </c>
      <c r="E368" s="142" t="s">
        <v>553</v>
      </c>
      <c r="F368" s="143" t="s">
        <v>554</v>
      </c>
      <c r="G368" s="144" t="s">
        <v>165</v>
      </c>
      <c r="H368" s="145">
        <v>60.48</v>
      </c>
      <c r="I368" s="146"/>
      <c r="J368" s="147">
        <f>ROUND(I368*H368,2)</f>
        <v>0</v>
      </c>
      <c r="K368" s="143" t="s">
        <v>146</v>
      </c>
      <c r="L368" s="33"/>
      <c r="M368" s="148" t="s">
        <v>1</v>
      </c>
      <c r="N368" s="149" t="s">
        <v>38</v>
      </c>
      <c r="O368" s="58"/>
      <c r="P368" s="150">
        <f>O368*H368</f>
        <v>0</v>
      </c>
      <c r="Q368" s="150">
        <v>1.7099999999999999E-3</v>
      </c>
      <c r="R368" s="150">
        <f>Q368*H368</f>
        <v>0.10342079999999999</v>
      </c>
      <c r="S368" s="150">
        <v>0</v>
      </c>
      <c r="T368" s="151">
        <f>S368*H368</f>
        <v>0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152" t="s">
        <v>260</v>
      </c>
      <c r="AT368" s="152" t="s">
        <v>142</v>
      </c>
      <c r="AU368" s="152" t="s">
        <v>83</v>
      </c>
      <c r="AY368" s="17" t="s">
        <v>139</v>
      </c>
      <c r="BE368" s="153">
        <f>IF(N368="základní",J368,0)</f>
        <v>0</v>
      </c>
      <c r="BF368" s="153">
        <f>IF(N368="snížená",J368,0)</f>
        <v>0</v>
      </c>
      <c r="BG368" s="153">
        <f>IF(N368="zákl. přenesená",J368,0)</f>
        <v>0</v>
      </c>
      <c r="BH368" s="153">
        <f>IF(N368="sníž. přenesená",J368,0)</f>
        <v>0</v>
      </c>
      <c r="BI368" s="153">
        <f>IF(N368="nulová",J368,0)</f>
        <v>0</v>
      </c>
      <c r="BJ368" s="17" t="s">
        <v>81</v>
      </c>
      <c r="BK368" s="153">
        <f>ROUND(I368*H368,2)</f>
        <v>0</v>
      </c>
      <c r="BL368" s="17" t="s">
        <v>260</v>
      </c>
      <c r="BM368" s="152" t="s">
        <v>555</v>
      </c>
    </row>
    <row r="369" spans="1:65" s="2" customFormat="1" ht="19.5">
      <c r="A369" s="32"/>
      <c r="B369" s="33"/>
      <c r="C369" s="32"/>
      <c r="D369" s="154" t="s">
        <v>149</v>
      </c>
      <c r="E369" s="32"/>
      <c r="F369" s="155" t="s">
        <v>556</v>
      </c>
      <c r="G369" s="32"/>
      <c r="H369" s="32"/>
      <c r="I369" s="156"/>
      <c r="J369" s="32"/>
      <c r="K369" s="32"/>
      <c r="L369" s="33"/>
      <c r="M369" s="157"/>
      <c r="N369" s="158"/>
      <c r="O369" s="58"/>
      <c r="P369" s="58"/>
      <c r="Q369" s="58"/>
      <c r="R369" s="58"/>
      <c r="S369" s="58"/>
      <c r="T369" s="59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T369" s="17" t="s">
        <v>149</v>
      </c>
      <c r="AU369" s="17" t="s">
        <v>83</v>
      </c>
    </row>
    <row r="370" spans="1:65" s="13" customFormat="1">
      <c r="B370" s="170"/>
      <c r="D370" s="154" t="s">
        <v>158</v>
      </c>
      <c r="E370" s="171" t="s">
        <v>1</v>
      </c>
      <c r="F370" s="172" t="s">
        <v>533</v>
      </c>
      <c r="H370" s="173">
        <v>60.48</v>
      </c>
      <c r="I370" s="174"/>
      <c r="L370" s="170"/>
      <c r="M370" s="175"/>
      <c r="N370" s="176"/>
      <c r="O370" s="176"/>
      <c r="P370" s="176"/>
      <c r="Q370" s="176"/>
      <c r="R370" s="176"/>
      <c r="S370" s="176"/>
      <c r="T370" s="177"/>
      <c r="AT370" s="171" t="s">
        <v>158</v>
      </c>
      <c r="AU370" s="171" t="s">
        <v>83</v>
      </c>
      <c r="AV370" s="13" t="s">
        <v>83</v>
      </c>
      <c r="AW370" s="13" t="s">
        <v>30</v>
      </c>
      <c r="AX370" s="13" t="s">
        <v>81</v>
      </c>
      <c r="AY370" s="171" t="s">
        <v>139</v>
      </c>
    </row>
    <row r="371" spans="1:65" s="2" customFormat="1" ht="22.15" customHeight="1">
      <c r="A371" s="32"/>
      <c r="B371" s="140"/>
      <c r="C371" s="141" t="s">
        <v>557</v>
      </c>
      <c r="D371" s="141" t="s">
        <v>142</v>
      </c>
      <c r="E371" s="142" t="s">
        <v>558</v>
      </c>
      <c r="F371" s="143" t="s">
        <v>559</v>
      </c>
      <c r="G371" s="144" t="s">
        <v>405</v>
      </c>
      <c r="H371" s="145">
        <v>0.24</v>
      </c>
      <c r="I371" s="146"/>
      <c r="J371" s="147">
        <f>ROUND(I371*H371,2)</f>
        <v>0</v>
      </c>
      <c r="K371" s="143" t="s">
        <v>146</v>
      </c>
      <c r="L371" s="33"/>
      <c r="M371" s="148" t="s">
        <v>1</v>
      </c>
      <c r="N371" s="149" t="s">
        <v>38</v>
      </c>
      <c r="O371" s="58"/>
      <c r="P371" s="150">
        <f>O371*H371</f>
        <v>0</v>
      </c>
      <c r="Q371" s="150">
        <v>0</v>
      </c>
      <c r="R371" s="150">
        <f>Q371*H371</f>
        <v>0</v>
      </c>
      <c r="S371" s="150">
        <v>0</v>
      </c>
      <c r="T371" s="151">
        <f>S371*H371</f>
        <v>0</v>
      </c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R371" s="152" t="s">
        <v>260</v>
      </c>
      <c r="AT371" s="152" t="s">
        <v>142</v>
      </c>
      <c r="AU371" s="152" t="s">
        <v>83</v>
      </c>
      <c r="AY371" s="17" t="s">
        <v>139</v>
      </c>
      <c r="BE371" s="153">
        <f>IF(N371="základní",J371,0)</f>
        <v>0</v>
      </c>
      <c r="BF371" s="153">
        <f>IF(N371="snížená",J371,0)</f>
        <v>0</v>
      </c>
      <c r="BG371" s="153">
        <f>IF(N371="zákl. přenesená",J371,0)</f>
        <v>0</v>
      </c>
      <c r="BH371" s="153">
        <f>IF(N371="sníž. přenesená",J371,0)</f>
        <v>0</v>
      </c>
      <c r="BI371" s="153">
        <f>IF(N371="nulová",J371,0)</f>
        <v>0</v>
      </c>
      <c r="BJ371" s="17" t="s">
        <v>81</v>
      </c>
      <c r="BK371" s="153">
        <f>ROUND(I371*H371,2)</f>
        <v>0</v>
      </c>
      <c r="BL371" s="17" t="s">
        <v>260</v>
      </c>
      <c r="BM371" s="152" t="s">
        <v>560</v>
      </c>
    </row>
    <row r="372" spans="1:65" s="2" customFormat="1" ht="29.25">
      <c r="A372" s="32"/>
      <c r="B372" s="33"/>
      <c r="C372" s="32"/>
      <c r="D372" s="154" t="s">
        <v>149</v>
      </c>
      <c r="E372" s="32"/>
      <c r="F372" s="155" t="s">
        <v>561</v>
      </c>
      <c r="G372" s="32"/>
      <c r="H372" s="32"/>
      <c r="I372" s="156"/>
      <c r="J372" s="32"/>
      <c r="K372" s="32"/>
      <c r="L372" s="33"/>
      <c r="M372" s="157"/>
      <c r="N372" s="158"/>
      <c r="O372" s="58"/>
      <c r="P372" s="58"/>
      <c r="Q372" s="58"/>
      <c r="R372" s="58"/>
      <c r="S372" s="58"/>
      <c r="T372" s="59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T372" s="17" t="s">
        <v>149</v>
      </c>
      <c r="AU372" s="17" t="s">
        <v>83</v>
      </c>
    </row>
    <row r="373" spans="1:65" s="12" customFormat="1" ht="22.9" customHeight="1">
      <c r="B373" s="127"/>
      <c r="D373" s="128" t="s">
        <v>72</v>
      </c>
      <c r="E373" s="138" t="s">
        <v>562</v>
      </c>
      <c r="F373" s="138" t="s">
        <v>563</v>
      </c>
      <c r="I373" s="130"/>
      <c r="J373" s="139">
        <f>BK373</f>
        <v>0</v>
      </c>
      <c r="L373" s="127"/>
      <c r="M373" s="132"/>
      <c r="N373" s="133"/>
      <c r="O373" s="133"/>
      <c r="P373" s="134">
        <f>SUM(P374:P377)</f>
        <v>0</v>
      </c>
      <c r="Q373" s="133"/>
      <c r="R373" s="134">
        <f>SUM(R374:R377)</f>
        <v>0</v>
      </c>
      <c r="S373" s="133"/>
      <c r="T373" s="135">
        <f>SUM(T374:T377)</f>
        <v>1.6467000000000001</v>
      </c>
      <c r="AR373" s="128" t="s">
        <v>83</v>
      </c>
      <c r="AT373" s="136" t="s">
        <v>72</v>
      </c>
      <c r="AU373" s="136" t="s">
        <v>81</v>
      </c>
      <c r="AY373" s="128" t="s">
        <v>139</v>
      </c>
      <c r="BK373" s="137">
        <f>SUM(BK374:BK377)</f>
        <v>0</v>
      </c>
    </row>
    <row r="374" spans="1:65" s="2" customFormat="1" ht="14.45" customHeight="1">
      <c r="A374" s="32"/>
      <c r="B374" s="140"/>
      <c r="C374" s="141" t="s">
        <v>564</v>
      </c>
      <c r="D374" s="141" t="s">
        <v>142</v>
      </c>
      <c r="E374" s="142" t="s">
        <v>565</v>
      </c>
      <c r="F374" s="143" t="s">
        <v>566</v>
      </c>
      <c r="G374" s="144" t="s">
        <v>145</v>
      </c>
      <c r="H374" s="145">
        <v>548.9</v>
      </c>
      <c r="I374" s="146"/>
      <c r="J374" s="147">
        <f>ROUND(I374*H374,2)</f>
        <v>0</v>
      </c>
      <c r="K374" s="143" t="s">
        <v>146</v>
      </c>
      <c r="L374" s="33"/>
      <c r="M374" s="148" t="s">
        <v>1</v>
      </c>
      <c r="N374" s="149" t="s">
        <v>38</v>
      </c>
      <c r="O374" s="58"/>
      <c r="P374" s="150">
        <f>O374*H374</f>
        <v>0</v>
      </c>
      <c r="Q374" s="150">
        <v>0</v>
      </c>
      <c r="R374" s="150">
        <f>Q374*H374</f>
        <v>0</v>
      </c>
      <c r="S374" s="150">
        <v>3.0000000000000001E-3</v>
      </c>
      <c r="T374" s="151">
        <f>S374*H374</f>
        <v>1.6467000000000001</v>
      </c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R374" s="152" t="s">
        <v>260</v>
      </c>
      <c r="AT374" s="152" t="s">
        <v>142</v>
      </c>
      <c r="AU374" s="152" t="s">
        <v>83</v>
      </c>
      <c r="AY374" s="17" t="s">
        <v>139</v>
      </c>
      <c r="BE374" s="153">
        <f>IF(N374="základní",J374,0)</f>
        <v>0</v>
      </c>
      <c r="BF374" s="153">
        <f>IF(N374="snížená",J374,0)</f>
        <v>0</v>
      </c>
      <c r="BG374" s="153">
        <f>IF(N374="zákl. přenesená",J374,0)</f>
        <v>0</v>
      </c>
      <c r="BH374" s="153">
        <f>IF(N374="sníž. přenesená",J374,0)</f>
        <v>0</v>
      </c>
      <c r="BI374" s="153">
        <f>IF(N374="nulová",J374,0)</f>
        <v>0</v>
      </c>
      <c r="BJ374" s="17" t="s">
        <v>81</v>
      </c>
      <c r="BK374" s="153">
        <f>ROUND(I374*H374,2)</f>
        <v>0</v>
      </c>
      <c r="BL374" s="17" t="s">
        <v>260</v>
      </c>
      <c r="BM374" s="152" t="s">
        <v>567</v>
      </c>
    </row>
    <row r="375" spans="1:65" s="2" customFormat="1">
      <c r="A375" s="32"/>
      <c r="B375" s="33"/>
      <c r="C375" s="32"/>
      <c r="D375" s="154" t="s">
        <v>149</v>
      </c>
      <c r="E375" s="32"/>
      <c r="F375" s="155" t="s">
        <v>568</v>
      </c>
      <c r="G375" s="32"/>
      <c r="H375" s="32"/>
      <c r="I375" s="156"/>
      <c r="J375" s="32"/>
      <c r="K375" s="32"/>
      <c r="L375" s="33"/>
      <c r="M375" s="157"/>
      <c r="N375" s="158"/>
      <c r="O375" s="58"/>
      <c r="P375" s="58"/>
      <c r="Q375" s="58"/>
      <c r="R375" s="58"/>
      <c r="S375" s="58"/>
      <c r="T375" s="59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T375" s="17" t="s">
        <v>149</v>
      </c>
      <c r="AU375" s="17" t="s">
        <v>83</v>
      </c>
    </row>
    <row r="376" spans="1:65" s="2" customFormat="1" ht="29.25">
      <c r="A376" s="32"/>
      <c r="B376" s="33"/>
      <c r="C376" s="32"/>
      <c r="D376" s="154" t="s">
        <v>156</v>
      </c>
      <c r="E376" s="32"/>
      <c r="F376" s="169" t="s">
        <v>569</v>
      </c>
      <c r="G376" s="32"/>
      <c r="H376" s="32"/>
      <c r="I376" s="156"/>
      <c r="J376" s="32"/>
      <c r="K376" s="32"/>
      <c r="L376" s="33"/>
      <c r="M376" s="157"/>
      <c r="N376" s="158"/>
      <c r="O376" s="58"/>
      <c r="P376" s="58"/>
      <c r="Q376" s="58"/>
      <c r="R376" s="58"/>
      <c r="S376" s="58"/>
      <c r="T376" s="59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T376" s="17" t="s">
        <v>156</v>
      </c>
      <c r="AU376" s="17" t="s">
        <v>83</v>
      </c>
    </row>
    <row r="377" spans="1:65" s="13" customFormat="1">
      <c r="B377" s="170"/>
      <c r="D377" s="154" t="s">
        <v>158</v>
      </c>
      <c r="E377" s="171" t="s">
        <v>1</v>
      </c>
      <c r="F377" s="172" t="s">
        <v>86</v>
      </c>
      <c r="H377" s="173">
        <v>548.9</v>
      </c>
      <c r="I377" s="174"/>
      <c r="L377" s="170"/>
      <c r="M377" s="175"/>
      <c r="N377" s="176"/>
      <c r="O377" s="176"/>
      <c r="P377" s="176"/>
      <c r="Q377" s="176"/>
      <c r="R377" s="176"/>
      <c r="S377" s="176"/>
      <c r="T377" s="177"/>
      <c r="AT377" s="171" t="s">
        <v>158</v>
      </c>
      <c r="AU377" s="171" t="s">
        <v>83</v>
      </c>
      <c r="AV377" s="13" t="s">
        <v>83</v>
      </c>
      <c r="AW377" s="13" t="s">
        <v>30</v>
      </c>
      <c r="AX377" s="13" t="s">
        <v>81</v>
      </c>
      <c r="AY377" s="171" t="s">
        <v>139</v>
      </c>
    </row>
    <row r="378" spans="1:65" s="12" customFormat="1" ht="22.9" customHeight="1">
      <c r="B378" s="127"/>
      <c r="D378" s="128" t="s">
        <v>72</v>
      </c>
      <c r="E378" s="138" t="s">
        <v>570</v>
      </c>
      <c r="F378" s="138" t="s">
        <v>571</v>
      </c>
      <c r="I378" s="130"/>
      <c r="J378" s="139">
        <f>BK378</f>
        <v>0</v>
      </c>
      <c r="L378" s="127"/>
      <c r="M378" s="132"/>
      <c r="N378" s="133"/>
      <c r="O378" s="133"/>
      <c r="P378" s="134">
        <f>SUM(P379:P381)</f>
        <v>0</v>
      </c>
      <c r="Q378" s="133"/>
      <c r="R378" s="134">
        <f>SUM(R379:R381)</f>
        <v>0</v>
      </c>
      <c r="S378" s="133"/>
      <c r="T378" s="135">
        <f>SUM(T379:T381)</f>
        <v>0</v>
      </c>
      <c r="AR378" s="128" t="s">
        <v>83</v>
      </c>
      <c r="AT378" s="136" t="s">
        <v>72</v>
      </c>
      <c r="AU378" s="136" t="s">
        <v>81</v>
      </c>
      <c r="AY378" s="128" t="s">
        <v>139</v>
      </c>
      <c r="BK378" s="137">
        <f>SUM(BK379:BK381)</f>
        <v>0</v>
      </c>
    </row>
    <row r="379" spans="1:65" s="2" customFormat="1" ht="14.45" customHeight="1">
      <c r="A379" s="32"/>
      <c r="B379" s="140"/>
      <c r="C379" s="141" t="s">
        <v>572</v>
      </c>
      <c r="D379" s="141" t="s">
        <v>142</v>
      </c>
      <c r="E379" s="142" t="s">
        <v>573</v>
      </c>
      <c r="F379" s="143" t="s">
        <v>574</v>
      </c>
      <c r="G379" s="144" t="s">
        <v>165</v>
      </c>
      <c r="H379" s="145">
        <v>326.10000000000002</v>
      </c>
      <c r="I379" s="146"/>
      <c r="J379" s="147">
        <f>ROUND(I379*H379,2)</f>
        <v>0</v>
      </c>
      <c r="K379" s="143" t="s">
        <v>146</v>
      </c>
      <c r="L379" s="33"/>
      <c r="M379" s="148" t="s">
        <v>1</v>
      </c>
      <c r="N379" s="149" t="s">
        <v>38</v>
      </c>
      <c r="O379" s="58"/>
      <c r="P379" s="150">
        <f>O379*H379</f>
        <v>0</v>
      </c>
      <c r="Q379" s="150">
        <v>0</v>
      </c>
      <c r="R379" s="150">
        <f>Q379*H379</f>
        <v>0</v>
      </c>
      <c r="S379" s="150">
        <v>0</v>
      </c>
      <c r="T379" s="151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152" t="s">
        <v>260</v>
      </c>
      <c r="AT379" s="152" t="s">
        <v>142</v>
      </c>
      <c r="AU379" s="152" t="s">
        <v>83</v>
      </c>
      <c r="AY379" s="17" t="s">
        <v>139</v>
      </c>
      <c r="BE379" s="153">
        <f>IF(N379="základní",J379,0)</f>
        <v>0</v>
      </c>
      <c r="BF379" s="153">
        <f>IF(N379="snížená",J379,0)</f>
        <v>0</v>
      </c>
      <c r="BG379" s="153">
        <f>IF(N379="zákl. přenesená",J379,0)</f>
        <v>0</v>
      </c>
      <c r="BH379" s="153">
        <f>IF(N379="sníž. přenesená",J379,0)</f>
        <v>0</v>
      </c>
      <c r="BI379" s="153">
        <f>IF(N379="nulová",J379,0)</f>
        <v>0</v>
      </c>
      <c r="BJ379" s="17" t="s">
        <v>81</v>
      </c>
      <c r="BK379" s="153">
        <f>ROUND(I379*H379,2)</f>
        <v>0</v>
      </c>
      <c r="BL379" s="17" t="s">
        <v>260</v>
      </c>
      <c r="BM379" s="152" t="s">
        <v>575</v>
      </c>
    </row>
    <row r="380" spans="1:65" s="2" customFormat="1">
      <c r="A380" s="32"/>
      <c r="B380" s="33"/>
      <c r="C380" s="32"/>
      <c r="D380" s="154" t="s">
        <v>149</v>
      </c>
      <c r="E380" s="32"/>
      <c r="F380" s="155" t="s">
        <v>576</v>
      </c>
      <c r="G380" s="32"/>
      <c r="H380" s="32"/>
      <c r="I380" s="156"/>
      <c r="J380" s="32"/>
      <c r="K380" s="32"/>
      <c r="L380" s="33"/>
      <c r="M380" s="157"/>
      <c r="N380" s="158"/>
      <c r="O380" s="58"/>
      <c r="P380" s="58"/>
      <c r="Q380" s="58"/>
      <c r="R380" s="58"/>
      <c r="S380" s="58"/>
      <c r="T380" s="59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T380" s="17" t="s">
        <v>149</v>
      </c>
      <c r="AU380" s="17" t="s">
        <v>83</v>
      </c>
    </row>
    <row r="381" spans="1:65" s="13" customFormat="1">
      <c r="B381" s="170"/>
      <c r="D381" s="154" t="s">
        <v>158</v>
      </c>
      <c r="E381" s="171" t="s">
        <v>1</v>
      </c>
      <c r="F381" s="172" t="s">
        <v>577</v>
      </c>
      <c r="H381" s="173">
        <v>326.10000000000002</v>
      </c>
      <c r="I381" s="174"/>
      <c r="L381" s="170"/>
      <c r="M381" s="175"/>
      <c r="N381" s="176"/>
      <c r="O381" s="176"/>
      <c r="P381" s="176"/>
      <c r="Q381" s="176"/>
      <c r="R381" s="176"/>
      <c r="S381" s="176"/>
      <c r="T381" s="177"/>
      <c r="AT381" s="171" t="s">
        <v>158</v>
      </c>
      <c r="AU381" s="171" t="s">
        <v>83</v>
      </c>
      <c r="AV381" s="13" t="s">
        <v>83</v>
      </c>
      <c r="AW381" s="13" t="s">
        <v>30</v>
      </c>
      <c r="AX381" s="13" t="s">
        <v>81</v>
      </c>
      <c r="AY381" s="171" t="s">
        <v>139</v>
      </c>
    </row>
    <row r="382" spans="1:65" s="12" customFormat="1" ht="22.9" customHeight="1">
      <c r="B382" s="127"/>
      <c r="D382" s="128" t="s">
        <v>72</v>
      </c>
      <c r="E382" s="138" t="s">
        <v>578</v>
      </c>
      <c r="F382" s="138" t="s">
        <v>579</v>
      </c>
      <c r="I382" s="130"/>
      <c r="J382" s="139">
        <f>BK382</f>
        <v>0</v>
      </c>
      <c r="L382" s="127"/>
      <c r="M382" s="132"/>
      <c r="N382" s="133"/>
      <c r="O382" s="133"/>
      <c r="P382" s="134">
        <f>SUM(P383:P391)</f>
        <v>0</v>
      </c>
      <c r="Q382" s="133"/>
      <c r="R382" s="134">
        <f>SUM(R383:R391)</f>
        <v>1.26688</v>
      </c>
      <c r="S382" s="133"/>
      <c r="T382" s="135">
        <f>SUM(T383:T391)</f>
        <v>0</v>
      </c>
      <c r="AR382" s="128" t="s">
        <v>83</v>
      </c>
      <c r="AT382" s="136" t="s">
        <v>72</v>
      </c>
      <c r="AU382" s="136" t="s">
        <v>81</v>
      </c>
      <c r="AY382" s="128" t="s">
        <v>139</v>
      </c>
      <c r="BK382" s="137">
        <f>SUM(BK383:BK391)</f>
        <v>0</v>
      </c>
    </row>
    <row r="383" spans="1:65" s="2" customFormat="1" ht="22.15" customHeight="1">
      <c r="A383" s="32"/>
      <c r="B383" s="140"/>
      <c r="C383" s="141" t="s">
        <v>580</v>
      </c>
      <c r="D383" s="141" t="s">
        <v>142</v>
      </c>
      <c r="E383" s="142" t="s">
        <v>581</v>
      </c>
      <c r="F383" s="143" t="s">
        <v>582</v>
      </c>
      <c r="G383" s="144" t="s">
        <v>145</v>
      </c>
      <c r="H383" s="145">
        <v>592</v>
      </c>
      <c r="I383" s="146"/>
      <c r="J383" s="147">
        <f>ROUND(I383*H383,2)</f>
        <v>0</v>
      </c>
      <c r="K383" s="143" t="s">
        <v>146</v>
      </c>
      <c r="L383" s="33"/>
      <c r="M383" s="148" t="s">
        <v>1</v>
      </c>
      <c r="N383" s="149" t="s">
        <v>38</v>
      </c>
      <c r="O383" s="58"/>
      <c r="P383" s="150">
        <f>O383*H383</f>
        <v>0</v>
      </c>
      <c r="Q383" s="150">
        <v>6.8000000000000005E-4</v>
      </c>
      <c r="R383" s="150">
        <f>Q383*H383</f>
        <v>0.40256000000000003</v>
      </c>
      <c r="S383" s="150">
        <v>0</v>
      </c>
      <c r="T383" s="151">
        <f>S383*H383</f>
        <v>0</v>
      </c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R383" s="152" t="s">
        <v>260</v>
      </c>
      <c r="AT383" s="152" t="s">
        <v>142</v>
      </c>
      <c r="AU383" s="152" t="s">
        <v>83</v>
      </c>
      <c r="AY383" s="17" t="s">
        <v>139</v>
      </c>
      <c r="BE383" s="153">
        <f>IF(N383="základní",J383,0)</f>
        <v>0</v>
      </c>
      <c r="BF383" s="153">
        <f>IF(N383="snížená",J383,0)</f>
        <v>0</v>
      </c>
      <c r="BG383" s="153">
        <f>IF(N383="zákl. přenesená",J383,0)</f>
        <v>0</v>
      </c>
      <c r="BH383" s="153">
        <f>IF(N383="sníž. přenesená",J383,0)</f>
        <v>0</v>
      </c>
      <c r="BI383" s="153">
        <f>IF(N383="nulová",J383,0)</f>
        <v>0</v>
      </c>
      <c r="BJ383" s="17" t="s">
        <v>81</v>
      </c>
      <c r="BK383" s="153">
        <f>ROUND(I383*H383,2)</f>
        <v>0</v>
      </c>
      <c r="BL383" s="17" t="s">
        <v>260</v>
      </c>
      <c r="BM383" s="152" t="s">
        <v>583</v>
      </c>
    </row>
    <row r="384" spans="1:65" s="2" customFormat="1" ht="29.25">
      <c r="A384" s="32"/>
      <c r="B384" s="33"/>
      <c r="C384" s="32"/>
      <c r="D384" s="154" t="s">
        <v>149</v>
      </c>
      <c r="E384" s="32"/>
      <c r="F384" s="155" t="s">
        <v>584</v>
      </c>
      <c r="G384" s="32"/>
      <c r="H384" s="32"/>
      <c r="I384" s="156"/>
      <c r="J384" s="32"/>
      <c r="K384" s="32"/>
      <c r="L384" s="33"/>
      <c r="M384" s="157"/>
      <c r="N384" s="158"/>
      <c r="O384" s="58"/>
      <c r="P384" s="58"/>
      <c r="Q384" s="58"/>
      <c r="R384" s="58"/>
      <c r="S384" s="58"/>
      <c r="T384" s="59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T384" s="17" t="s">
        <v>149</v>
      </c>
      <c r="AU384" s="17" t="s">
        <v>83</v>
      </c>
    </row>
    <row r="385" spans="1:65" s="13" customFormat="1">
      <c r="B385" s="170"/>
      <c r="D385" s="154" t="s">
        <v>158</v>
      </c>
      <c r="E385" s="171" t="s">
        <v>1</v>
      </c>
      <c r="F385" s="172" t="s">
        <v>95</v>
      </c>
      <c r="H385" s="173">
        <v>592</v>
      </c>
      <c r="I385" s="174"/>
      <c r="L385" s="170"/>
      <c r="M385" s="175"/>
      <c r="N385" s="176"/>
      <c r="O385" s="176"/>
      <c r="P385" s="176"/>
      <c r="Q385" s="176"/>
      <c r="R385" s="176"/>
      <c r="S385" s="176"/>
      <c r="T385" s="177"/>
      <c r="AT385" s="171" t="s">
        <v>158</v>
      </c>
      <c r="AU385" s="171" t="s">
        <v>83</v>
      </c>
      <c r="AV385" s="13" t="s">
        <v>83</v>
      </c>
      <c r="AW385" s="13" t="s">
        <v>30</v>
      </c>
      <c r="AX385" s="13" t="s">
        <v>81</v>
      </c>
      <c r="AY385" s="171" t="s">
        <v>139</v>
      </c>
    </row>
    <row r="386" spans="1:65" s="2" customFormat="1" ht="22.15" customHeight="1">
      <c r="A386" s="32"/>
      <c r="B386" s="140"/>
      <c r="C386" s="141" t="s">
        <v>585</v>
      </c>
      <c r="D386" s="141" t="s">
        <v>142</v>
      </c>
      <c r="E386" s="142" t="s">
        <v>586</v>
      </c>
      <c r="F386" s="143" t="s">
        <v>587</v>
      </c>
      <c r="G386" s="144" t="s">
        <v>145</v>
      </c>
      <c r="H386" s="145">
        <v>592</v>
      </c>
      <c r="I386" s="146"/>
      <c r="J386" s="147">
        <f>ROUND(I386*H386,2)</f>
        <v>0</v>
      </c>
      <c r="K386" s="143" t="s">
        <v>146</v>
      </c>
      <c r="L386" s="33"/>
      <c r="M386" s="148" t="s">
        <v>1</v>
      </c>
      <c r="N386" s="149" t="s">
        <v>38</v>
      </c>
      <c r="O386" s="58"/>
      <c r="P386" s="150">
        <f>O386*H386</f>
        <v>0</v>
      </c>
      <c r="Q386" s="150">
        <v>7.3999999999999999E-4</v>
      </c>
      <c r="R386" s="150">
        <f>Q386*H386</f>
        <v>0.43807999999999997</v>
      </c>
      <c r="S386" s="150">
        <v>0</v>
      </c>
      <c r="T386" s="151">
        <f>S386*H386</f>
        <v>0</v>
      </c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R386" s="152" t="s">
        <v>260</v>
      </c>
      <c r="AT386" s="152" t="s">
        <v>142</v>
      </c>
      <c r="AU386" s="152" t="s">
        <v>83</v>
      </c>
      <c r="AY386" s="17" t="s">
        <v>139</v>
      </c>
      <c r="BE386" s="153">
        <f>IF(N386="základní",J386,0)</f>
        <v>0</v>
      </c>
      <c r="BF386" s="153">
        <f>IF(N386="snížená",J386,0)</f>
        <v>0</v>
      </c>
      <c r="BG386" s="153">
        <f>IF(N386="zákl. přenesená",J386,0)</f>
        <v>0</v>
      </c>
      <c r="BH386" s="153">
        <f>IF(N386="sníž. přenesená",J386,0)</f>
        <v>0</v>
      </c>
      <c r="BI386" s="153">
        <f>IF(N386="nulová",J386,0)</f>
        <v>0</v>
      </c>
      <c r="BJ386" s="17" t="s">
        <v>81</v>
      </c>
      <c r="BK386" s="153">
        <f>ROUND(I386*H386,2)</f>
        <v>0</v>
      </c>
      <c r="BL386" s="17" t="s">
        <v>260</v>
      </c>
      <c r="BM386" s="152" t="s">
        <v>588</v>
      </c>
    </row>
    <row r="387" spans="1:65" s="2" customFormat="1" ht="19.5">
      <c r="A387" s="32"/>
      <c r="B387" s="33"/>
      <c r="C387" s="32"/>
      <c r="D387" s="154" t="s">
        <v>149</v>
      </c>
      <c r="E387" s="32"/>
      <c r="F387" s="155" t="s">
        <v>589</v>
      </c>
      <c r="G387" s="32"/>
      <c r="H387" s="32"/>
      <c r="I387" s="156"/>
      <c r="J387" s="32"/>
      <c r="K387" s="32"/>
      <c r="L387" s="33"/>
      <c r="M387" s="157"/>
      <c r="N387" s="158"/>
      <c r="O387" s="58"/>
      <c r="P387" s="58"/>
      <c r="Q387" s="58"/>
      <c r="R387" s="58"/>
      <c r="S387" s="58"/>
      <c r="T387" s="59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T387" s="17" t="s">
        <v>149</v>
      </c>
      <c r="AU387" s="17" t="s">
        <v>83</v>
      </c>
    </row>
    <row r="388" spans="1:65" s="13" customFormat="1">
      <c r="B388" s="170"/>
      <c r="D388" s="154" t="s">
        <v>158</v>
      </c>
      <c r="E388" s="171" t="s">
        <v>1</v>
      </c>
      <c r="F388" s="172" t="s">
        <v>95</v>
      </c>
      <c r="H388" s="173">
        <v>592</v>
      </c>
      <c r="I388" s="174"/>
      <c r="L388" s="170"/>
      <c r="M388" s="175"/>
      <c r="N388" s="176"/>
      <c r="O388" s="176"/>
      <c r="P388" s="176"/>
      <c r="Q388" s="176"/>
      <c r="R388" s="176"/>
      <c r="S388" s="176"/>
      <c r="T388" s="177"/>
      <c r="AT388" s="171" t="s">
        <v>158</v>
      </c>
      <c r="AU388" s="171" t="s">
        <v>83</v>
      </c>
      <c r="AV388" s="13" t="s">
        <v>83</v>
      </c>
      <c r="AW388" s="13" t="s">
        <v>30</v>
      </c>
      <c r="AX388" s="13" t="s">
        <v>81</v>
      </c>
      <c r="AY388" s="171" t="s">
        <v>139</v>
      </c>
    </row>
    <row r="389" spans="1:65" s="2" customFormat="1" ht="22.15" customHeight="1">
      <c r="A389" s="32"/>
      <c r="B389" s="140"/>
      <c r="C389" s="141" t="s">
        <v>590</v>
      </c>
      <c r="D389" s="141" t="s">
        <v>142</v>
      </c>
      <c r="E389" s="142" t="s">
        <v>591</v>
      </c>
      <c r="F389" s="143" t="s">
        <v>592</v>
      </c>
      <c r="G389" s="144" t="s">
        <v>145</v>
      </c>
      <c r="H389" s="145">
        <v>592</v>
      </c>
      <c r="I389" s="146"/>
      <c r="J389" s="147">
        <f>ROUND(I389*H389,2)</f>
        <v>0</v>
      </c>
      <c r="K389" s="143" t="s">
        <v>146</v>
      </c>
      <c r="L389" s="33"/>
      <c r="M389" s="148" t="s">
        <v>1</v>
      </c>
      <c r="N389" s="149" t="s">
        <v>38</v>
      </c>
      <c r="O389" s="58"/>
      <c r="P389" s="150">
        <f>O389*H389</f>
        <v>0</v>
      </c>
      <c r="Q389" s="150">
        <v>7.2000000000000005E-4</v>
      </c>
      <c r="R389" s="150">
        <f>Q389*H389</f>
        <v>0.42624000000000001</v>
      </c>
      <c r="S389" s="150">
        <v>0</v>
      </c>
      <c r="T389" s="151">
        <f>S389*H389</f>
        <v>0</v>
      </c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R389" s="152" t="s">
        <v>260</v>
      </c>
      <c r="AT389" s="152" t="s">
        <v>142</v>
      </c>
      <c r="AU389" s="152" t="s">
        <v>83</v>
      </c>
      <c r="AY389" s="17" t="s">
        <v>139</v>
      </c>
      <c r="BE389" s="153">
        <f>IF(N389="základní",J389,0)</f>
        <v>0</v>
      </c>
      <c r="BF389" s="153">
        <f>IF(N389="snížená",J389,0)</f>
        <v>0</v>
      </c>
      <c r="BG389" s="153">
        <f>IF(N389="zákl. přenesená",J389,0)</f>
        <v>0</v>
      </c>
      <c r="BH389" s="153">
        <f>IF(N389="sníž. přenesená",J389,0)</f>
        <v>0</v>
      </c>
      <c r="BI389" s="153">
        <f>IF(N389="nulová",J389,0)</f>
        <v>0</v>
      </c>
      <c r="BJ389" s="17" t="s">
        <v>81</v>
      </c>
      <c r="BK389" s="153">
        <f>ROUND(I389*H389,2)</f>
        <v>0</v>
      </c>
      <c r="BL389" s="17" t="s">
        <v>260</v>
      </c>
      <c r="BM389" s="152" t="s">
        <v>593</v>
      </c>
    </row>
    <row r="390" spans="1:65" s="2" customFormat="1" ht="19.5">
      <c r="A390" s="32"/>
      <c r="B390" s="33"/>
      <c r="C390" s="32"/>
      <c r="D390" s="154" t="s">
        <v>149</v>
      </c>
      <c r="E390" s="32"/>
      <c r="F390" s="155" t="s">
        <v>594</v>
      </c>
      <c r="G390" s="32"/>
      <c r="H390" s="32"/>
      <c r="I390" s="156"/>
      <c r="J390" s="32"/>
      <c r="K390" s="32"/>
      <c r="L390" s="33"/>
      <c r="M390" s="157"/>
      <c r="N390" s="158"/>
      <c r="O390" s="58"/>
      <c r="P390" s="58"/>
      <c r="Q390" s="58"/>
      <c r="R390" s="58"/>
      <c r="S390" s="58"/>
      <c r="T390" s="59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T390" s="17" t="s">
        <v>149</v>
      </c>
      <c r="AU390" s="17" t="s">
        <v>83</v>
      </c>
    </row>
    <row r="391" spans="1:65" s="13" customFormat="1">
      <c r="B391" s="170"/>
      <c r="D391" s="154" t="s">
        <v>158</v>
      </c>
      <c r="E391" s="171" t="s">
        <v>1</v>
      </c>
      <c r="F391" s="172" t="s">
        <v>95</v>
      </c>
      <c r="H391" s="173">
        <v>592</v>
      </c>
      <c r="I391" s="174"/>
      <c r="L391" s="170"/>
      <c r="M391" s="175"/>
      <c r="N391" s="176"/>
      <c r="O391" s="176"/>
      <c r="P391" s="176"/>
      <c r="Q391" s="176"/>
      <c r="R391" s="176"/>
      <c r="S391" s="176"/>
      <c r="T391" s="177"/>
      <c r="AT391" s="171" t="s">
        <v>158</v>
      </c>
      <c r="AU391" s="171" t="s">
        <v>83</v>
      </c>
      <c r="AV391" s="13" t="s">
        <v>83</v>
      </c>
      <c r="AW391" s="13" t="s">
        <v>30</v>
      </c>
      <c r="AX391" s="13" t="s">
        <v>81</v>
      </c>
      <c r="AY391" s="171" t="s">
        <v>139</v>
      </c>
    </row>
    <row r="392" spans="1:65" s="12" customFormat="1" ht="25.9" customHeight="1">
      <c r="B392" s="127"/>
      <c r="D392" s="128" t="s">
        <v>72</v>
      </c>
      <c r="E392" s="129" t="s">
        <v>595</v>
      </c>
      <c r="F392" s="129" t="s">
        <v>596</v>
      </c>
      <c r="I392" s="130"/>
      <c r="J392" s="131">
        <f>BK392</f>
        <v>0</v>
      </c>
      <c r="L392" s="127"/>
      <c r="M392" s="132"/>
      <c r="N392" s="133"/>
      <c r="O392" s="133"/>
      <c r="P392" s="134">
        <f>P393+P399+P402</f>
        <v>0</v>
      </c>
      <c r="Q392" s="133"/>
      <c r="R392" s="134">
        <f>R393+R399+R402</f>
        <v>0</v>
      </c>
      <c r="S392" s="133"/>
      <c r="T392" s="135">
        <f>T393+T399+T402</f>
        <v>0</v>
      </c>
      <c r="AR392" s="128" t="s">
        <v>140</v>
      </c>
      <c r="AT392" s="136" t="s">
        <v>72</v>
      </c>
      <c r="AU392" s="136" t="s">
        <v>73</v>
      </c>
      <c r="AY392" s="128" t="s">
        <v>139</v>
      </c>
      <c r="BK392" s="137">
        <f>BK393+BK399+BK402</f>
        <v>0</v>
      </c>
    </row>
    <row r="393" spans="1:65" s="12" customFormat="1" ht="22.9" customHeight="1">
      <c r="B393" s="127"/>
      <c r="D393" s="128" t="s">
        <v>72</v>
      </c>
      <c r="E393" s="138" t="s">
        <v>597</v>
      </c>
      <c r="F393" s="138" t="s">
        <v>598</v>
      </c>
      <c r="I393" s="130"/>
      <c r="J393" s="139">
        <f>BK393</f>
        <v>0</v>
      </c>
      <c r="L393" s="127"/>
      <c r="M393" s="132"/>
      <c r="N393" s="133"/>
      <c r="O393" s="133"/>
      <c r="P393" s="134">
        <f>SUM(P394:P398)</f>
        <v>0</v>
      </c>
      <c r="Q393" s="133"/>
      <c r="R393" s="134">
        <f>SUM(R394:R398)</f>
        <v>0</v>
      </c>
      <c r="S393" s="133"/>
      <c r="T393" s="135">
        <f>SUM(T394:T398)</f>
        <v>0</v>
      </c>
      <c r="AR393" s="128" t="s">
        <v>140</v>
      </c>
      <c r="AT393" s="136" t="s">
        <v>72</v>
      </c>
      <c r="AU393" s="136" t="s">
        <v>81</v>
      </c>
      <c r="AY393" s="128" t="s">
        <v>139</v>
      </c>
      <c r="BK393" s="137">
        <f>SUM(BK394:BK398)</f>
        <v>0</v>
      </c>
    </row>
    <row r="394" spans="1:65" s="2" customFormat="1" ht="14.45" customHeight="1">
      <c r="A394" s="32"/>
      <c r="B394" s="140"/>
      <c r="C394" s="141" t="s">
        <v>599</v>
      </c>
      <c r="D394" s="141" t="s">
        <v>142</v>
      </c>
      <c r="E394" s="142" t="s">
        <v>600</v>
      </c>
      <c r="F394" s="143" t="s">
        <v>601</v>
      </c>
      <c r="G394" s="144" t="s">
        <v>508</v>
      </c>
      <c r="H394" s="145">
        <v>1</v>
      </c>
      <c r="I394" s="146"/>
      <c r="J394" s="147">
        <f>ROUND(I394*H394,2)</f>
        <v>0</v>
      </c>
      <c r="K394" s="143" t="s">
        <v>146</v>
      </c>
      <c r="L394" s="33"/>
      <c r="M394" s="148" t="s">
        <v>1</v>
      </c>
      <c r="N394" s="149" t="s">
        <v>38</v>
      </c>
      <c r="O394" s="58"/>
      <c r="P394" s="150">
        <f>O394*H394</f>
        <v>0</v>
      </c>
      <c r="Q394" s="150">
        <v>0</v>
      </c>
      <c r="R394" s="150">
        <f>Q394*H394</f>
        <v>0</v>
      </c>
      <c r="S394" s="150">
        <v>0</v>
      </c>
      <c r="T394" s="151">
        <f>S394*H394</f>
        <v>0</v>
      </c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R394" s="152" t="s">
        <v>602</v>
      </c>
      <c r="AT394" s="152" t="s">
        <v>142</v>
      </c>
      <c r="AU394" s="152" t="s">
        <v>83</v>
      </c>
      <c r="AY394" s="17" t="s">
        <v>139</v>
      </c>
      <c r="BE394" s="153">
        <f>IF(N394="základní",J394,0)</f>
        <v>0</v>
      </c>
      <c r="BF394" s="153">
        <f>IF(N394="snížená",J394,0)</f>
        <v>0</v>
      </c>
      <c r="BG394" s="153">
        <f>IF(N394="zákl. přenesená",J394,0)</f>
        <v>0</v>
      </c>
      <c r="BH394" s="153">
        <f>IF(N394="sníž. přenesená",J394,0)</f>
        <v>0</v>
      </c>
      <c r="BI394" s="153">
        <f>IF(N394="nulová",J394,0)</f>
        <v>0</v>
      </c>
      <c r="BJ394" s="17" t="s">
        <v>81</v>
      </c>
      <c r="BK394" s="153">
        <f>ROUND(I394*H394,2)</f>
        <v>0</v>
      </c>
      <c r="BL394" s="17" t="s">
        <v>602</v>
      </c>
      <c r="BM394" s="152" t="s">
        <v>603</v>
      </c>
    </row>
    <row r="395" spans="1:65" s="2" customFormat="1">
      <c r="A395" s="32"/>
      <c r="B395" s="33"/>
      <c r="C395" s="32"/>
      <c r="D395" s="154" t="s">
        <v>149</v>
      </c>
      <c r="E395" s="32"/>
      <c r="F395" s="155" t="s">
        <v>601</v>
      </c>
      <c r="G395" s="32"/>
      <c r="H395" s="32"/>
      <c r="I395" s="156"/>
      <c r="J395" s="32"/>
      <c r="K395" s="32"/>
      <c r="L395" s="33"/>
      <c r="M395" s="157"/>
      <c r="N395" s="158"/>
      <c r="O395" s="58"/>
      <c r="P395" s="58"/>
      <c r="Q395" s="58"/>
      <c r="R395" s="58"/>
      <c r="S395" s="58"/>
      <c r="T395" s="59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T395" s="17" t="s">
        <v>149</v>
      </c>
      <c r="AU395" s="17" t="s">
        <v>83</v>
      </c>
    </row>
    <row r="396" spans="1:65" s="2" customFormat="1" ht="14.45" customHeight="1">
      <c r="A396" s="32"/>
      <c r="B396" s="140"/>
      <c r="C396" s="141" t="s">
        <v>604</v>
      </c>
      <c r="D396" s="141" t="s">
        <v>142</v>
      </c>
      <c r="E396" s="142" t="s">
        <v>605</v>
      </c>
      <c r="F396" s="143" t="s">
        <v>606</v>
      </c>
      <c r="G396" s="144" t="s">
        <v>508</v>
      </c>
      <c r="H396" s="145">
        <v>1</v>
      </c>
      <c r="I396" s="146"/>
      <c r="J396" s="147">
        <f>ROUND(I396*H396,2)</f>
        <v>0</v>
      </c>
      <c r="K396" s="143" t="s">
        <v>146</v>
      </c>
      <c r="L396" s="33"/>
      <c r="M396" s="148" t="s">
        <v>1</v>
      </c>
      <c r="N396" s="149" t="s">
        <v>38</v>
      </c>
      <c r="O396" s="58"/>
      <c r="P396" s="150">
        <f>O396*H396</f>
        <v>0</v>
      </c>
      <c r="Q396" s="150">
        <v>0</v>
      </c>
      <c r="R396" s="150">
        <f>Q396*H396</f>
        <v>0</v>
      </c>
      <c r="S396" s="150">
        <v>0</v>
      </c>
      <c r="T396" s="151">
        <f>S396*H396</f>
        <v>0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R396" s="152" t="s">
        <v>602</v>
      </c>
      <c r="AT396" s="152" t="s">
        <v>142</v>
      </c>
      <c r="AU396" s="152" t="s">
        <v>83</v>
      </c>
      <c r="AY396" s="17" t="s">
        <v>139</v>
      </c>
      <c r="BE396" s="153">
        <f>IF(N396="základní",J396,0)</f>
        <v>0</v>
      </c>
      <c r="BF396" s="153">
        <f>IF(N396="snížená",J396,0)</f>
        <v>0</v>
      </c>
      <c r="BG396" s="153">
        <f>IF(N396="zákl. přenesená",J396,0)</f>
        <v>0</v>
      </c>
      <c r="BH396" s="153">
        <f>IF(N396="sníž. přenesená",J396,0)</f>
        <v>0</v>
      </c>
      <c r="BI396" s="153">
        <f>IF(N396="nulová",J396,0)</f>
        <v>0</v>
      </c>
      <c r="BJ396" s="17" t="s">
        <v>81</v>
      </c>
      <c r="BK396" s="153">
        <f>ROUND(I396*H396,2)</f>
        <v>0</v>
      </c>
      <c r="BL396" s="17" t="s">
        <v>602</v>
      </c>
      <c r="BM396" s="152" t="s">
        <v>607</v>
      </c>
    </row>
    <row r="397" spans="1:65" s="2" customFormat="1">
      <c r="A397" s="32"/>
      <c r="B397" s="33"/>
      <c r="C397" s="32"/>
      <c r="D397" s="154" t="s">
        <v>149</v>
      </c>
      <c r="E397" s="32"/>
      <c r="F397" s="155" t="s">
        <v>606</v>
      </c>
      <c r="G397" s="32"/>
      <c r="H397" s="32"/>
      <c r="I397" s="156"/>
      <c r="J397" s="32"/>
      <c r="K397" s="32"/>
      <c r="L397" s="33"/>
      <c r="M397" s="157"/>
      <c r="N397" s="158"/>
      <c r="O397" s="58"/>
      <c r="P397" s="58"/>
      <c r="Q397" s="58"/>
      <c r="R397" s="58"/>
      <c r="S397" s="58"/>
      <c r="T397" s="59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T397" s="17" t="s">
        <v>149</v>
      </c>
      <c r="AU397" s="17" t="s">
        <v>83</v>
      </c>
    </row>
    <row r="398" spans="1:65" s="2" customFormat="1" ht="29.25">
      <c r="A398" s="32"/>
      <c r="B398" s="33"/>
      <c r="C398" s="32"/>
      <c r="D398" s="154" t="s">
        <v>156</v>
      </c>
      <c r="E398" s="32"/>
      <c r="F398" s="169" t="s">
        <v>608</v>
      </c>
      <c r="G398" s="32"/>
      <c r="H398" s="32"/>
      <c r="I398" s="156"/>
      <c r="J398" s="32"/>
      <c r="K398" s="32"/>
      <c r="L398" s="33"/>
      <c r="M398" s="157"/>
      <c r="N398" s="158"/>
      <c r="O398" s="58"/>
      <c r="P398" s="58"/>
      <c r="Q398" s="58"/>
      <c r="R398" s="58"/>
      <c r="S398" s="58"/>
      <c r="T398" s="59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T398" s="17" t="s">
        <v>156</v>
      </c>
      <c r="AU398" s="17" t="s">
        <v>83</v>
      </c>
    </row>
    <row r="399" spans="1:65" s="12" customFormat="1" ht="22.9" customHeight="1">
      <c r="B399" s="127"/>
      <c r="D399" s="128" t="s">
        <v>72</v>
      </c>
      <c r="E399" s="138" t="s">
        <v>609</v>
      </c>
      <c r="F399" s="138" t="s">
        <v>610</v>
      </c>
      <c r="I399" s="130"/>
      <c r="J399" s="139">
        <f>BK399</f>
        <v>0</v>
      </c>
      <c r="L399" s="127"/>
      <c r="M399" s="132"/>
      <c r="N399" s="133"/>
      <c r="O399" s="133"/>
      <c r="P399" s="134">
        <f>SUM(P400:P401)</f>
        <v>0</v>
      </c>
      <c r="Q399" s="133"/>
      <c r="R399" s="134">
        <f>SUM(R400:R401)</f>
        <v>0</v>
      </c>
      <c r="S399" s="133"/>
      <c r="T399" s="135">
        <f>SUM(T400:T401)</f>
        <v>0</v>
      </c>
      <c r="AR399" s="128" t="s">
        <v>140</v>
      </c>
      <c r="AT399" s="136" t="s">
        <v>72</v>
      </c>
      <c r="AU399" s="136" t="s">
        <v>81</v>
      </c>
      <c r="AY399" s="128" t="s">
        <v>139</v>
      </c>
      <c r="BK399" s="137">
        <f>SUM(BK400:BK401)</f>
        <v>0</v>
      </c>
    </row>
    <row r="400" spans="1:65" s="2" customFormat="1" ht="14.45" customHeight="1">
      <c r="A400" s="32"/>
      <c r="B400" s="140"/>
      <c r="C400" s="141" t="s">
        <v>611</v>
      </c>
      <c r="D400" s="141" t="s">
        <v>142</v>
      </c>
      <c r="E400" s="142" t="s">
        <v>612</v>
      </c>
      <c r="F400" s="143" t="s">
        <v>610</v>
      </c>
      <c r="G400" s="144" t="s">
        <v>508</v>
      </c>
      <c r="H400" s="145">
        <v>1</v>
      </c>
      <c r="I400" s="146"/>
      <c r="J400" s="147">
        <f>ROUND(I400*H400,2)</f>
        <v>0</v>
      </c>
      <c r="K400" s="143" t="s">
        <v>146</v>
      </c>
      <c r="L400" s="33"/>
      <c r="M400" s="148" t="s">
        <v>1</v>
      </c>
      <c r="N400" s="149" t="s">
        <v>38</v>
      </c>
      <c r="O400" s="58"/>
      <c r="P400" s="150">
        <f>O400*H400</f>
        <v>0</v>
      </c>
      <c r="Q400" s="150">
        <v>0</v>
      </c>
      <c r="R400" s="150">
        <f>Q400*H400</f>
        <v>0</v>
      </c>
      <c r="S400" s="150">
        <v>0</v>
      </c>
      <c r="T400" s="151">
        <f>S400*H400</f>
        <v>0</v>
      </c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R400" s="152" t="s">
        <v>602</v>
      </c>
      <c r="AT400" s="152" t="s">
        <v>142</v>
      </c>
      <c r="AU400" s="152" t="s">
        <v>83</v>
      </c>
      <c r="AY400" s="17" t="s">
        <v>139</v>
      </c>
      <c r="BE400" s="153">
        <f>IF(N400="základní",J400,0)</f>
        <v>0</v>
      </c>
      <c r="BF400" s="153">
        <f>IF(N400="snížená",J400,0)</f>
        <v>0</v>
      </c>
      <c r="BG400" s="153">
        <f>IF(N400="zákl. přenesená",J400,0)</f>
        <v>0</v>
      </c>
      <c r="BH400" s="153">
        <f>IF(N400="sníž. přenesená",J400,0)</f>
        <v>0</v>
      </c>
      <c r="BI400" s="153">
        <f>IF(N400="nulová",J400,0)</f>
        <v>0</v>
      </c>
      <c r="BJ400" s="17" t="s">
        <v>81</v>
      </c>
      <c r="BK400" s="153">
        <f>ROUND(I400*H400,2)</f>
        <v>0</v>
      </c>
      <c r="BL400" s="17" t="s">
        <v>602</v>
      </c>
      <c r="BM400" s="152" t="s">
        <v>613</v>
      </c>
    </row>
    <row r="401" spans="1:65" s="2" customFormat="1">
      <c r="A401" s="32"/>
      <c r="B401" s="33"/>
      <c r="C401" s="32"/>
      <c r="D401" s="154" t="s">
        <v>149</v>
      </c>
      <c r="E401" s="32"/>
      <c r="F401" s="155" t="s">
        <v>610</v>
      </c>
      <c r="G401" s="32"/>
      <c r="H401" s="32"/>
      <c r="I401" s="156"/>
      <c r="J401" s="32"/>
      <c r="K401" s="32"/>
      <c r="L401" s="33"/>
      <c r="M401" s="157"/>
      <c r="N401" s="158"/>
      <c r="O401" s="58"/>
      <c r="P401" s="58"/>
      <c r="Q401" s="58"/>
      <c r="R401" s="58"/>
      <c r="S401" s="58"/>
      <c r="T401" s="59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T401" s="17" t="s">
        <v>149</v>
      </c>
      <c r="AU401" s="17" t="s">
        <v>83</v>
      </c>
    </row>
    <row r="402" spans="1:65" s="12" customFormat="1" ht="22.9" customHeight="1">
      <c r="B402" s="127"/>
      <c r="D402" s="128" t="s">
        <v>72</v>
      </c>
      <c r="E402" s="138" t="s">
        <v>614</v>
      </c>
      <c r="F402" s="138" t="s">
        <v>615</v>
      </c>
      <c r="I402" s="130"/>
      <c r="J402" s="139">
        <f>BK402</f>
        <v>0</v>
      </c>
      <c r="L402" s="127"/>
      <c r="M402" s="132"/>
      <c r="N402" s="133"/>
      <c r="O402" s="133"/>
      <c r="P402" s="134">
        <f>SUM(P403:P404)</f>
        <v>0</v>
      </c>
      <c r="Q402" s="133"/>
      <c r="R402" s="134">
        <f>SUM(R403:R404)</f>
        <v>0</v>
      </c>
      <c r="S402" s="133"/>
      <c r="T402" s="135">
        <f>SUM(T403:T404)</f>
        <v>0</v>
      </c>
      <c r="AR402" s="128" t="s">
        <v>140</v>
      </c>
      <c r="AT402" s="136" t="s">
        <v>72</v>
      </c>
      <c r="AU402" s="136" t="s">
        <v>81</v>
      </c>
      <c r="AY402" s="128" t="s">
        <v>139</v>
      </c>
      <c r="BK402" s="137">
        <f>SUM(BK403:BK404)</f>
        <v>0</v>
      </c>
    </row>
    <row r="403" spans="1:65" s="2" customFormat="1" ht="14.45" customHeight="1">
      <c r="A403" s="32"/>
      <c r="B403" s="140"/>
      <c r="C403" s="141" t="s">
        <v>616</v>
      </c>
      <c r="D403" s="141" t="s">
        <v>142</v>
      </c>
      <c r="E403" s="142" t="s">
        <v>617</v>
      </c>
      <c r="F403" s="143" t="s">
        <v>615</v>
      </c>
      <c r="G403" s="144" t="s">
        <v>508</v>
      </c>
      <c r="H403" s="145">
        <v>1</v>
      </c>
      <c r="I403" s="146"/>
      <c r="J403" s="147">
        <f>ROUND(I403*H403,2)</f>
        <v>0</v>
      </c>
      <c r="K403" s="143" t="s">
        <v>146</v>
      </c>
      <c r="L403" s="33"/>
      <c r="M403" s="148" t="s">
        <v>1</v>
      </c>
      <c r="N403" s="149" t="s">
        <v>38</v>
      </c>
      <c r="O403" s="58"/>
      <c r="P403" s="150">
        <f>O403*H403</f>
        <v>0</v>
      </c>
      <c r="Q403" s="150">
        <v>0</v>
      </c>
      <c r="R403" s="150">
        <f>Q403*H403</f>
        <v>0</v>
      </c>
      <c r="S403" s="150">
        <v>0</v>
      </c>
      <c r="T403" s="151">
        <f>S403*H403</f>
        <v>0</v>
      </c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R403" s="152" t="s">
        <v>602</v>
      </c>
      <c r="AT403" s="152" t="s">
        <v>142</v>
      </c>
      <c r="AU403" s="152" t="s">
        <v>83</v>
      </c>
      <c r="AY403" s="17" t="s">
        <v>139</v>
      </c>
      <c r="BE403" s="153">
        <f>IF(N403="základní",J403,0)</f>
        <v>0</v>
      </c>
      <c r="BF403" s="153">
        <f>IF(N403="snížená",J403,0)</f>
        <v>0</v>
      </c>
      <c r="BG403" s="153">
        <f>IF(N403="zákl. přenesená",J403,0)</f>
        <v>0</v>
      </c>
      <c r="BH403" s="153">
        <f>IF(N403="sníž. přenesená",J403,0)</f>
        <v>0</v>
      </c>
      <c r="BI403" s="153">
        <f>IF(N403="nulová",J403,0)</f>
        <v>0</v>
      </c>
      <c r="BJ403" s="17" t="s">
        <v>81</v>
      </c>
      <c r="BK403" s="153">
        <f>ROUND(I403*H403,2)</f>
        <v>0</v>
      </c>
      <c r="BL403" s="17" t="s">
        <v>602</v>
      </c>
      <c r="BM403" s="152" t="s">
        <v>618</v>
      </c>
    </row>
    <row r="404" spans="1:65" s="2" customFormat="1">
      <c r="A404" s="32"/>
      <c r="B404" s="33"/>
      <c r="C404" s="32"/>
      <c r="D404" s="154" t="s">
        <v>149</v>
      </c>
      <c r="E404" s="32"/>
      <c r="F404" s="155" t="s">
        <v>615</v>
      </c>
      <c r="G404" s="32"/>
      <c r="H404" s="32"/>
      <c r="I404" s="156"/>
      <c r="J404" s="32"/>
      <c r="K404" s="32"/>
      <c r="L404" s="33"/>
      <c r="M404" s="193"/>
      <c r="N404" s="194"/>
      <c r="O404" s="195"/>
      <c r="P404" s="195"/>
      <c r="Q404" s="195"/>
      <c r="R404" s="195"/>
      <c r="S404" s="195"/>
      <c r="T404" s="196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T404" s="17" t="s">
        <v>149</v>
      </c>
      <c r="AU404" s="17" t="s">
        <v>83</v>
      </c>
    </row>
    <row r="405" spans="1:65" s="2" customFormat="1" ht="6.95" customHeight="1">
      <c r="A405" s="32"/>
      <c r="B405" s="47"/>
      <c r="C405" s="48"/>
      <c r="D405" s="48"/>
      <c r="E405" s="48"/>
      <c r="F405" s="48"/>
      <c r="G405" s="48"/>
      <c r="H405" s="48"/>
      <c r="I405" s="48"/>
      <c r="J405" s="48"/>
      <c r="K405" s="48"/>
      <c r="L405" s="33"/>
      <c r="M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</row>
  </sheetData>
  <autoFilter ref="C133:K404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abSelected="1" topLeftCell="A85" workbookViewId="0"/>
  </sheetViews>
  <sheetFormatPr defaultRowHeight="11.25"/>
  <cols>
    <col min="1" max="1" width="8.83203125" style="1" customWidth="1"/>
    <col min="2" max="2" width="1.6640625" style="1" customWidth="1"/>
    <col min="3" max="3" width="26.6640625" style="1" customWidth="1"/>
    <col min="4" max="4" width="81.1640625" style="1" customWidth="1"/>
    <col min="5" max="5" width="14.33203125" style="1" customWidth="1"/>
    <col min="6" max="6" width="21.5" style="1" customWidth="1"/>
    <col min="7" max="7" width="1.6640625" style="1" customWidth="1"/>
    <col min="8" max="8" width="8.8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8"/>
      <c r="C3" s="19"/>
      <c r="D3" s="19"/>
      <c r="E3" s="19"/>
      <c r="F3" s="19"/>
      <c r="G3" s="19"/>
      <c r="H3" s="20"/>
    </row>
    <row r="4" spans="1:8" s="1" customFormat="1" ht="24.95" customHeight="1">
      <c r="B4" s="20"/>
      <c r="C4" s="21" t="s">
        <v>619</v>
      </c>
      <c r="H4" s="20"/>
    </row>
    <row r="5" spans="1:8" s="1" customFormat="1" ht="12" customHeight="1">
      <c r="B5" s="20"/>
      <c r="C5" s="24" t="s">
        <v>13</v>
      </c>
      <c r="D5" s="240" t="s">
        <v>14</v>
      </c>
      <c r="E5" s="206"/>
      <c r="F5" s="206"/>
      <c r="H5" s="20"/>
    </row>
    <row r="6" spans="1:8" s="1" customFormat="1" ht="36.950000000000003" customHeight="1">
      <c r="B6" s="20"/>
      <c r="C6" s="26" t="s">
        <v>16</v>
      </c>
      <c r="D6" s="237" t="s">
        <v>17</v>
      </c>
      <c r="E6" s="206"/>
      <c r="F6" s="206"/>
      <c r="H6" s="20"/>
    </row>
    <row r="7" spans="1:8" s="1" customFormat="1" ht="14.45" customHeight="1">
      <c r="B7" s="20"/>
      <c r="C7" s="27" t="s">
        <v>22</v>
      </c>
      <c r="D7" s="55" t="str">
        <f>'Rekapitulace stavby'!AN8</f>
        <v>Vyplň údaj</v>
      </c>
      <c r="H7" s="20"/>
    </row>
    <row r="8" spans="1:8" s="2" customFormat="1" ht="10.9" customHeight="1">
      <c r="A8" s="32"/>
      <c r="B8" s="33"/>
      <c r="C8" s="32"/>
      <c r="D8" s="32"/>
      <c r="E8" s="32"/>
      <c r="F8" s="32"/>
      <c r="G8" s="32"/>
      <c r="H8" s="33"/>
    </row>
    <row r="9" spans="1:8" s="11" customFormat="1" ht="29.25" customHeight="1">
      <c r="A9" s="117"/>
      <c r="B9" s="118"/>
      <c r="C9" s="119" t="s">
        <v>54</v>
      </c>
      <c r="D9" s="120" t="s">
        <v>55</v>
      </c>
      <c r="E9" s="120" t="s">
        <v>126</v>
      </c>
      <c r="F9" s="121" t="s">
        <v>620</v>
      </c>
      <c r="G9" s="117"/>
      <c r="H9" s="118"/>
    </row>
    <row r="10" spans="1:8" s="2" customFormat="1" ht="26.45" customHeight="1">
      <c r="A10" s="32"/>
      <c r="B10" s="33"/>
      <c r="C10" s="197" t="s">
        <v>621</v>
      </c>
      <c r="D10" s="197" t="s">
        <v>79</v>
      </c>
      <c r="E10" s="32"/>
      <c r="F10" s="32"/>
      <c r="G10" s="32"/>
      <c r="H10" s="33"/>
    </row>
    <row r="11" spans="1:8" s="2" customFormat="1" ht="16.899999999999999" customHeight="1">
      <c r="A11" s="32"/>
      <c r="B11" s="33"/>
      <c r="C11" s="198" t="s">
        <v>86</v>
      </c>
      <c r="D11" s="199" t="s">
        <v>1</v>
      </c>
      <c r="E11" s="200" t="s">
        <v>1</v>
      </c>
      <c r="F11" s="201">
        <v>548.9</v>
      </c>
      <c r="G11" s="32"/>
      <c r="H11" s="33"/>
    </row>
    <row r="12" spans="1:8" s="2" customFormat="1" ht="16.899999999999999" customHeight="1">
      <c r="A12" s="32"/>
      <c r="B12" s="33"/>
      <c r="C12" s="202" t="s">
        <v>1</v>
      </c>
      <c r="D12" s="202" t="s">
        <v>368</v>
      </c>
      <c r="E12" s="17" t="s">
        <v>1</v>
      </c>
      <c r="F12" s="203">
        <v>140</v>
      </c>
      <c r="G12" s="32"/>
      <c r="H12" s="33"/>
    </row>
    <row r="13" spans="1:8" s="2" customFormat="1" ht="16.899999999999999" customHeight="1">
      <c r="A13" s="32"/>
      <c r="B13" s="33"/>
      <c r="C13" s="202" t="s">
        <v>1</v>
      </c>
      <c r="D13" s="202" t="s">
        <v>369</v>
      </c>
      <c r="E13" s="17" t="s">
        <v>1</v>
      </c>
      <c r="F13" s="203">
        <v>36.799999999999997</v>
      </c>
      <c r="G13" s="32"/>
      <c r="H13" s="33"/>
    </row>
    <row r="14" spans="1:8" s="2" customFormat="1" ht="16.899999999999999" customHeight="1">
      <c r="A14" s="32"/>
      <c r="B14" s="33"/>
      <c r="C14" s="202" t="s">
        <v>1</v>
      </c>
      <c r="D14" s="202" t="s">
        <v>370</v>
      </c>
      <c r="E14" s="17" t="s">
        <v>1</v>
      </c>
      <c r="F14" s="203">
        <v>17</v>
      </c>
      <c r="G14" s="32"/>
      <c r="H14" s="33"/>
    </row>
    <row r="15" spans="1:8" s="2" customFormat="1" ht="16.899999999999999" customHeight="1">
      <c r="A15" s="32"/>
      <c r="B15" s="33"/>
      <c r="C15" s="202" t="s">
        <v>1</v>
      </c>
      <c r="D15" s="202" t="s">
        <v>371</v>
      </c>
      <c r="E15" s="17" t="s">
        <v>1</v>
      </c>
      <c r="F15" s="203">
        <v>60.9</v>
      </c>
      <c r="G15" s="32"/>
      <c r="H15" s="33"/>
    </row>
    <row r="16" spans="1:8" s="2" customFormat="1" ht="16.899999999999999" customHeight="1">
      <c r="A16" s="32"/>
      <c r="B16" s="33"/>
      <c r="C16" s="202" t="s">
        <v>1</v>
      </c>
      <c r="D16" s="202" t="s">
        <v>198</v>
      </c>
      <c r="E16" s="17" t="s">
        <v>1</v>
      </c>
      <c r="F16" s="203">
        <v>117.2</v>
      </c>
      <c r="G16" s="32"/>
      <c r="H16" s="33"/>
    </row>
    <row r="17" spans="1:8" s="2" customFormat="1" ht="16.899999999999999" customHeight="1">
      <c r="A17" s="32"/>
      <c r="B17" s="33"/>
      <c r="C17" s="202" t="s">
        <v>1</v>
      </c>
      <c r="D17" s="202" t="s">
        <v>199</v>
      </c>
      <c r="E17" s="17" t="s">
        <v>1</v>
      </c>
      <c r="F17" s="203">
        <v>43</v>
      </c>
      <c r="G17" s="32"/>
      <c r="H17" s="33"/>
    </row>
    <row r="18" spans="1:8" s="2" customFormat="1" ht="16.899999999999999" customHeight="1">
      <c r="A18" s="32"/>
      <c r="B18" s="33"/>
      <c r="C18" s="202" t="s">
        <v>1</v>
      </c>
      <c r="D18" s="202" t="s">
        <v>200</v>
      </c>
      <c r="E18" s="17" t="s">
        <v>1</v>
      </c>
      <c r="F18" s="203">
        <v>54</v>
      </c>
      <c r="G18" s="32"/>
      <c r="H18" s="33"/>
    </row>
    <row r="19" spans="1:8" s="2" customFormat="1" ht="16.899999999999999" customHeight="1">
      <c r="A19" s="32"/>
      <c r="B19" s="33"/>
      <c r="C19" s="202" t="s">
        <v>1</v>
      </c>
      <c r="D19" s="202" t="s">
        <v>201</v>
      </c>
      <c r="E19" s="17" t="s">
        <v>1</v>
      </c>
      <c r="F19" s="203">
        <v>18</v>
      </c>
      <c r="G19" s="32"/>
      <c r="H19" s="33"/>
    </row>
    <row r="20" spans="1:8" s="2" customFormat="1" ht="16.899999999999999" customHeight="1">
      <c r="A20" s="32"/>
      <c r="B20" s="33"/>
      <c r="C20" s="202" t="s">
        <v>1</v>
      </c>
      <c r="D20" s="202" t="s">
        <v>202</v>
      </c>
      <c r="E20" s="17" t="s">
        <v>1</v>
      </c>
      <c r="F20" s="203">
        <v>30</v>
      </c>
      <c r="G20" s="32"/>
      <c r="H20" s="33"/>
    </row>
    <row r="21" spans="1:8" s="2" customFormat="1" ht="16.899999999999999" customHeight="1">
      <c r="A21" s="32"/>
      <c r="B21" s="33"/>
      <c r="C21" s="202" t="s">
        <v>1</v>
      </c>
      <c r="D21" s="202" t="s">
        <v>203</v>
      </c>
      <c r="E21" s="17" t="s">
        <v>1</v>
      </c>
      <c r="F21" s="203">
        <v>32</v>
      </c>
      <c r="G21" s="32"/>
      <c r="H21" s="33"/>
    </row>
    <row r="22" spans="1:8" s="2" customFormat="1" ht="16.899999999999999" customHeight="1">
      <c r="A22" s="32"/>
      <c r="B22" s="33"/>
      <c r="C22" s="202" t="s">
        <v>86</v>
      </c>
      <c r="D22" s="202" t="s">
        <v>187</v>
      </c>
      <c r="E22" s="17" t="s">
        <v>1</v>
      </c>
      <c r="F22" s="203">
        <v>548.9</v>
      </c>
      <c r="G22" s="32"/>
      <c r="H22" s="33"/>
    </row>
    <row r="23" spans="1:8" s="2" customFormat="1" ht="16.899999999999999" customHeight="1">
      <c r="A23" s="32"/>
      <c r="B23" s="33"/>
      <c r="C23" s="204" t="s">
        <v>622</v>
      </c>
      <c r="D23" s="32"/>
      <c r="E23" s="32"/>
      <c r="F23" s="32"/>
      <c r="G23" s="32"/>
      <c r="H23" s="33"/>
    </row>
    <row r="24" spans="1:8" s="2" customFormat="1" ht="16.899999999999999" customHeight="1">
      <c r="A24" s="32"/>
      <c r="B24" s="33"/>
      <c r="C24" s="202" t="s">
        <v>363</v>
      </c>
      <c r="D24" s="202" t="s">
        <v>364</v>
      </c>
      <c r="E24" s="17" t="s">
        <v>145</v>
      </c>
      <c r="F24" s="203">
        <v>548.9</v>
      </c>
      <c r="G24" s="32"/>
      <c r="H24" s="33"/>
    </row>
    <row r="25" spans="1:8" s="2" customFormat="1" ht="16.899999999999999" customHeight="1">
      <c r="A25" s="32"/>
      <c r="B25" s="33"/>
      <c r="C25" s="202" t="s">
        <v>215</v>
      </c>
      <c r="D25" s="202" t="s">
        <v>216</v>
      </c>
      <c r="E25" s="17" t="s">
        <v>145</v>
      </c>
      <c r="F25" s="203">
        <v>1592.9559999999999</v>
      </c>
      <c r="G25" s="32"/>
      <c r="H25" s="33"/>
    </row>
    <row r="26" spans="1:8" s="2" customFormat="1" ht="16.899999999999999" customHeight="1">
      <c r="A26" s="32"/>
      <c r="B26" s="33"/>
      <c r="C26" s="202" t="s">
        <v>565</v>
      </c>
      <c r="D26" s="202" t="s">
        <v>566</v>
      </c>
      <c r="E26" s="17" t="s">
        <v>145</v>
      </c>
      <c r="F26" s="203">
        <v>548.9</v>
      </c>
      <c r="G26" s="32"/>
      <c r="H26" s="33"/>
    </row>
    <row r="27" spans="1:8" s="2" customFormat="1" ht="16.899999999999999" customHeight="1">
      <c r="A27" s="32"/>
      <c r="B27" s="33"/>
      <c r="C27" s="202" t="s">
        <v>373</v>
      </c>
      <c r="D27" s="202" t="s">
        <v>374</v>
      </c>
      <c r="E27" s="17" t="s">
        <v>145</v>
      </c>
      <c r="F27" s="203">
        <v>800.76499999999999</v>
      </c>
      <c r="G27" s="32"/>
      <c r="H27" s="33"/>
    </row>
    <row r="28" spans="1:8" s="2" customFormat="1" ht="22.5">
      <c r="A28" s="32"/>
      <c r="B28" s="33"/>
      <c r="C28" s="202" t="s">
        <v>420</v>
      </c>
      <c r="D28" s="202" t="s">
        <v>421</v>
      </c>
      <c r="E28" s="17" t="s">
        <v>405</v>
      </c>
      <c r="F28" s="203">
        <v>4.0039999999999996</v>
      </c>
      <c r="G28" s="32"/>
      <c r="H28" s="33"/>
    </row>
    <row r="29" spans="1:8" s="2" customFormat="1" ht="16.899999999999999" customHeight="1">
      <c r="A29" s="32"/>
      <c r="B29" s="33"/>
      <c r="C29" s="198" t="s">
        <v>98</v>
      </c>
      <c r="D29" s="199" t="s">
        <v>1</v>
      </c>
      <c r="E29" s="200" t="s">
        <v>1</v>
      </c>
      <c r="F29" s="201">
        <v>7.2</v>
      </c>
      <c r="G29" s="32"/>
      <c r="H29" s="33"/>
    </row>
    <row r="30" spans="1:8" s="2" customFormat="1" ht="16.899999999999999" customHeight="1">
      <c r="A30" s="32"/>
      <c r="B30" s="33"/>
      <c r="C30" s="202" t="s">
        <v>98</v>
      </c>
      <c r="D30" s="202" t="s">
        <v>383</v>
      </c>
      <c r="E30" s="17" t="s">
        <v>1</v>
      </c>
      <c r="F30" s="203">
        <v>7.2</v>
      </c>
      <c r="G30" s="32"/>
      <c r="H30" s="33"/>
    </row>
    <row r="31" spans="1:8" s="2" customFormat="1" ht="16.899999999999999" customHeight="1">
      <c r="A31" s="32"/>
      <c r="B31" s="33"/>
      <c r="C31" s="204" t="s">
        <v>622</v>
      </c>
      <c r="D31" s="32"/>
      <c r="E31" s="32"/>
      <c r="F31" s="32"/>
      <c r="G31" s="32"/>
      <c r="H31" s="33"/>
    </row>
    <row r="32" spans="1:8" s="2" customFormat="1" ht="16.899999999999999" customHeight="1">
      <c r="A32" s="32"/>
      <c r="B32" s="33"/>
      <c r="C32" s="202" t="s">
        <v>379</v>
      </c>
      <c r="D32" s="202" t="s">
        <v>380</v>
      </c>
      <c r="E32" s="17" t="s">
        <v>145</v>
      </c>
      <c r="F32" s="203">
        <v>7.2</v>
      </c>
      <c r="G32" s="32"/>
      <c r="H32" s="33"/>
    </row>
    <row r="33" spans="1:8" s="2" customFormat="1" ht="16.899999999999999" customHeight="1">
      <c r="A33" s="32"/>
      <c r="B33" s="33"/>
      <c r="C33" s="202" t="s">
        <v>385</v>
      </c>
      <c r="D33" s="202" t="s">
        <v>386</v>
      </c>
      <c r="E33" s="17" t="s">
        <v>145</v>
      </c>
      <c r="F33" s="203">
        <v>7.2</v>
      </c>
      <c r="G33" s="32"/>
      <c r="H33" s="33"/>
    </row>
    <row r="34" spans="1:8" s="2" customFormat="1" ht="16.899999999999999" customHeight="1">
      <c r="A34" s="32"/>
      <c r="B34" s="33"/>
      <c r="C34" s="202" t="s">
        <v>390</v>
      </c>
      <c r="D34" s="202" t="s">
        <v>391</v>
      </c>
      <c r="E34" s="17" t="s">
        <v>145</v>
      </c>
      <c r="F34" s="203">
        <v>2.7130000000000001</v>
      </c>
      <c r="G34" s="32"/>
      <c r="H34" s="33"/>
    </row>
    <row r="35" spans="1:8" s="2" customFormat="1" ht="16.899999999999999" customHeight="1">
      <c r="A35" s="32"/>
      <c r="B35" s="33"/>
      <c r="C35" s="202" t="s">
        <v>396</v>
      </c>
      <c r="D35" s="202" t="s">
        <v>397</v>
      </c>
      <c r="E35" s="17" t="s">
        <v>145</v>
      </c>
      <c r="F35" s="203">
        <v>7.2</v>
      </c>
      <c r="G35" s="32"/>
      <c r="H35" s="33"/>
    </row>
    <row r="36" spans="1:8" s="2" customFormat="1" ht="16.899999999999999" customHeight="1">
      <c r="A36" s="32"/>
      <c r="B36" s="33"/>
      <c r="C36" s="198" t="s">
        <v>84</v>
      </c>
      <c r="D36" s="199" t="s">
        <v>1</v>
      </c>
      <c r="E36" s="200" t="s">
        <v>1</v>
      </c>
      <c r="F36" s="201">
        <v>452.05599999999998</v>
      </c>
      <c r="G36" s="32"/>
      <c r="H36" s="33"/>
    </row>
    <row r="37" spans="1:8" s="2" customFormat="1" ht="16.899999999999999" customHeight="1">
      <c r="A37" s="32"/>
      <c r="B37" s="33"/>
      <c r="C37" s="202" t="s">
        <v>1</v>
      </c>
      <c r="D37" s="202" t="s">
        <v>358</v>
      </c>
      <c r="E37" s="17" t="s">
        <v>1</v>
      </c>
      <c r="F37" s="203">
        <v>223.875</v>
      </c>
      <c r="G37" s="32"/>
      <c r="H37" s="33"/>
    </row>
    <row r="38" spans="1:8" s="2" customFormat="1" ht="16.899999999999999" customHeight="1">
      <c r="A38" s="32"/>
      <c r="B38" s="33"/>
      <c r="C38" s="202" t="s">
        <v>1</v>
      </c>
      <c r="D38" s="202" t="s">
        <v>359</v>
      </c>
      <c r="E38" s="17" t="s">
        <v>1</v>
      </c>
      <c r="F38" s="203">
        <v>104.581</v>
      </c>
      <c r="G38" s="32"/>
      <c r="H38" s="33"/>
    </row>
    <row r="39" spans="1:8" s="2" customFormat="1" ht="16.899999999999999" customHeight="1">
      <c r="A39" s="32"/>
      <c r="B39" s="33"/>
      <c r="C39" s="202" t="s">
        <v>1</v>
      </c>
      <c r="D39" s="202" t="s">
        <v>360</v>
      </c>
      <c r="E39" s="17" t="s">
        <v>1</v>
      </c>
      <c r="F39" s="203">
        <v>11.6</v>
      </c>
      <c r="G39" s="32"/>
      <c r="H39" s="33"/>
    </row>
    <row r="40" spans="1:8" s="2" customFormat="1" ht="16.899999999999999" customHeight="1">
      <c r="A40" s="32"/>
      <c r="B40" s="33"/>
      <c r="C40" s="202" t="s">
        <v>1</v>
      </c>
      <c r="D40" s="202" t="s">
        <v>361</v>
      </c>
      <c r="E40" s="17" t="s">
        <v>1</v>
      </c>
      <c r="F40" s="203">
        <v>112</v>
      </c>
      <c r="G40" s="32"/>
      <c r="H40" s="33"/>
    </row>
    <row r="41" spans="1:8" s="2" customFormat="1" ht="16.899999999999999" customHeight="1">
      <c r="A41" s="32"/>
      <c r="B41" s="33"/>
      <c r="C41" s="202" t="s">
        <v>84</v>
      </c>
      <c r="D41" s="202" t="s">
        <v>187</v>
      </c>
      <c r="E41" s="17" t="s">
        <v>1</v>
      </c>
      <c r="F41" s="203">
        <v>452.05599999999998</v>
      </c>
      <c r="G41" s="32"/>
      <c r="H41" s="33"/>
    </row>
    <row r="42" spans="1:8" s="2" customFormat="1" ht="16.899999999999999" customHeight="1">
      <c r="A42" s="32"/>
      <c r="B42" s="33"/>
      <c r="C42" s="204" t="s">
        <v>622</v>
      </c>
      <c r="D42" s="32"/>
      <c r="E42" s="32"/>
      <c r="F42" s="32"/>
      <c r="G42" s="32"/>
      <c r="H42" s="33"/>
    </row>
    <row r="43" spans="1:8" s="2" customFormat="1" ht="16.899999999999999" customHeight="1">
      <c r="A43" s="32"/>
      <c r="B43" s="33"/>
      <c r="C43" s="202" t="s">
        <v>353</v>
      </c>
      <c r="D43" s="202" t="s">
        <v>354</v>
      </c>
      <c r="E43" s="17" t="s">
        <v>145</v>
      </c>
      <c r="F43" s="203">
        <v>452.05599999999998</v>
      </c>
      <c r="G43" s="32"/>
      <c r="H43" s="33"/>
    </row>
    <row r="44" spans="1:8" s="2" customFormat="1" ht="16.899999999999999" customHeight="1">
      <c r="A44" s="32"/>
      <c r="B44" s="33"/>
      <c r="C44" s="202" t="s">
        <v>215</v>
      </c>
      <c r="D44" s="202" t="s">
        <v>216</v>
      </c>
      <c r="E44" s="17" t="s">
        <v>145</v>
      </c>
      <c r="F44" s="203">
        <v>1592.9559999999999</v>
      </c>
      <c r="G44" s="32"/>
      <c r="H44" s="33"/>
    </row>
    <row r="45" spans="1:8" s="2" customFormat="1" ht="16.899999999999999" customHeight="1">
      <c r="A45" s="32"/>
      <c r="B45" s="33"/>
      <c r="C45" s="202" t="s">
        <v>373</v>
      </c>
      <c r="D45" s="202" t="s">
        <v>374</v>
      </c>
      <c r="E45" s="17" t="s">
        <v>145</v>
      </c>
      <c r="F45" s="203">
        <v>800.76499999999999</v>
      </c>
      <c r="G45" s="32"/>
      <c r="H45" s="33"/>
    </row>
    <row r="46" spans="1:8" s="2" customFormat="1" ht="22.5">
      <c r="A46" s="32"/>
      <c r="B46" s="33"/>
      <c r="C46" s="202" t="s">
        <v>420</v>
      </c>
      <c r="D46" s="202" t="s">
        <v>421</v>
      </c>
      <c r="E46" s="17" t="s">
        <v>405</v>
      </c>
      <c r="F46" s="203">
        <v>4.0039999999999996</v>
      </c>
      <c r="G46" s="32"/>
      <c r="H46" s="33"/>
    </row>
    <row r="47" spans="1:8" s="2" customFormat="1" ht="16.899999999999999" customHeight="1">
      <c r="A47" s="32"/>
      <c r="B47" s="33"/>
      <c r="C47" s="202" t="s">
        <v>204</v>
      </c>
      <c r="D47" s="202" t="s">
        <v>205</v>
      </c>
      <c r="E47" s="17" t="s">
        <v>145</v>
      </c>
      <c r="F47" s="203">
        <v>239.01400000000001</v>
      </c>
      <c r="G47" s="32"/>
      <c r="H47" s="33"/>
    </row>
    <row r="48" spans="1:8" s="2" customFormat="1" ht="16.899999999999999" customHeight="1">
      <c r="A48" s="32"/>
      <c r="B48" s="33"/>
      <c r="C48" s="198" t="s">
        <v>89</v>
      </c>
      <c r="D48" s="199" t="s">
        <v>1</v>
      </c>
      <c r="E48" s="200" t="s">
        <v>1</v>
      </c>
      <c r="F48" s="201">
        <v>504</v>
      </c>
      <c r="G48" s="32"/>
      <c r="H48" s="33"/>
    </row>
    <row r="49" spans="1:8" s="2" customFormat="1" ht="16.899999999999999" customHeight="1">
      <c r="A49" s="32"/>
      <c r="B49" s="33"/>
      <c r="C49" s="202" t="s">
        <v>1</v>
      </c>
      <c r="D49" s="202" t="s">
        <v>183</v>
      </c>
      <c r="E49" s="17" t="s">
        <v>1</v>
      </c>
      <c r="F49" s="203">
        <v>261</v>
      </c>
      <c r="G49" s="32"/>
      <c r="H49" s="33"/>
    </row>
    <row r="50" spans="1:8" s="2" customFormat="1" ht="16.899999999999999" customHeight="1">
      <c r="A50" s="32"/>
      <c r="B50" s="33"/>
      <c r="C50" s="202" t="s">
        <v>1</v>
      </c>
      <c r="D50" s="202" t="s">
        <v>184</v>
      </c>
      <c r="E50" s="17" t="s">
        <v>1</v>
      </c>
      <c r="F50" s="203">
        <v>110.5</v>
      </c>
      <c r="G50" s="32"/>
      <c r="H50" s="33"/>
    </row>
    <row r="51" spans="1:8" s="2" customFormat="1" ht="16.899999999999999" customHeight="1">
      <c r="A51" s="32"/>
      <c r="B51" s="33"/>
      <c r="C51" s="202" t="s">
        <v>1</v>
      </c>
      <c r="D51" s="202" t="s">
        <v>185</v>
      </c>
      <c r="E51" s="17" t="s">
        <v>1</v>
      </c>
      <c r="F51" s="203">
        <v>12</v>
      </c>
      <c r="G51" s="32"/>
      <c r="H51" s="33"/>
    </row>
    <row r="52" spans="1:8" s="2" customFormat="1" ht="16.899999999999999" customHeight="1">
      <c r="A52" s="32"/>
      <c r="B52" s="33"/>
      <c r="C52" s="202" t="s">
        <v>1</v>
      </c>
      <c r="D52" s="202" t="s">
        <v>186</v>
      </c>
      <c r="E52" s="17" t="s">
        <v>1</v>
      </c>
      <c r="F52" s="203">
        <v>120.5</v>
      </c>
      <c r="G52" s="32"/>
      <c r="H52" s="33"/>
    </row>
    <row r="53" spans="1:8" s="2" customFormat="1" ht="16.899999999999999" customHeight="1">
      <c r="A53" s="32"/>
      <c r="B53" s="33"/>
      <c r="C53" s="202" t="s">
        <v>89</v>
      </c>
      <c r="D53" s="202" t="s">
        <v>187</v>
      </c>
      <c r="E53" s="17" t="s">
        <v>1</v>
      </c>
      <c r="F53" s="203">
        <v>504</v>
      </c>
      <c r="G53" s="32"/>
      <c r="H53" s="33"/>
    </row>
    <row r="54" spans="1:8" s="2" customFormat="1" ht="16.899999999999999" customHeight="1">
      <c r="A54" s="32"/>
      <c r="B54" s="33"/>
      <c r="C54" s="204" t="s">
        <v>622</v>
      </c>
      <c r="D54" s="32"/>
      <c r="E54" s="32"/>
      <c r="F54" s="32"/>
      <c r="G54" s="32"/>
      <c r="H54" s="33"/>
    </row>
    <row r="55" spans="1:8" s="2" customFormat="1" ht="16.899999999999999" customHeight="1">
      <c r="A55" s="32"/>
      <c r="B55" s="33"/>
      <c r="C55" s="202" t="s">
        <v>178</v>
      </c>
      <c r="D55" s="202" t="s">
        <v>179</v>
      </c>
      <c r="E55" s="17" t="s">
        <v>145</v>
      </c>
      <c r="F55" s="203">
        <v>504</v>
      </c>
      <c r="G55" s="32"/>
      <c r="H55" s="33"/>
    </row>
    <row r="56" spans="1:8" s="2" customFormat="1" ht="22.5">
      <c r="A56" s="32"/>
      <c r="B56" s="33"/>
      <c r="C56" s="202" t="s">
        <v>456</v>
      </c>
      <c r="D56" s="202" t="s">
        <v>457</v>
      </c>
      <c r="E56" s="17" t="s">
        <v>145</v>
      </c>
      <c r="F56" s="203">
        <v>504</v>
      </c>
      <c r="G56" s="32"/>
      <c r="H56" s="33"/>
    </row>
    <row r="57" spans="1:8" s="2" customFormat="1" ht="22.5">
      <c r="A57" s="32"/>
      <c r="B57" s="33"/>
      <c r="C57" s="202" t="s">
        <v>210</v>
      </c>
      <c r="D57" s="202" t="s">
        <v>211</v>
      </c>
      <c r="E57" s="17" t="s">
        <v>145</v>
      </c>
      <c r="F57" s="203">
        <v>1187.45</v>
      </c>
      <c r="G57" s="32"/>
      <c r="H57" s="33"/>
    </row>
    <row r="58" spans="1:8" s="2" customFormat="1" ht="16.899999999999999" customHeight="1">
      <c r="A58" s="32"/>
      <c r="B58" s="33"/>
      <c r="C58" s="202" t="s">
        <v>204</v>
      </c>
      <c r="D58" s="202" t="s">
        <v>205</v>
      </c>
      <c r="E58" s="17" t="s">
        <v>145</v>
      </c>
      <c r="F58" s="203">
        <v>239.01400000000001</v>
      </c>
      <c r="G58" s="32"/>
      <c r="H58" s="33"/>
    </row>
    <row r="59" spans="1:8" s="2" customFormat="1" ht="16.899999999999999" customHeight="1">
      <c r="A59" s="32"/>
      <c r="B59" s="33"/>
      <c r="C59" s="198" t="s">
        <v>91</v>
      </c>
      <c r="D59" s="199" t="s">
        <v>1</v>
      </c>
      <c r="E59" s="200" t="s">
        <v>1</v>
      </c>
      <c r="F59" s="201">
        <v>575.5</v>
      </c>
      <c r="G59" s="32"/>
      <c r="H59" s="33"/>
    </row>
    <row r="60" spans="1:8" s="2" customFormat="1" ht="16.899999999999999" customHeight="1">
      <c r="A60" s="32"/>
      <c r="B60" s="33"/>
      <c r="C60" s="202" t="s">
        <v>1</v>
      </c>
      <c r="D60" s="202" t="s">
        <v>194</v>
      </c>
      <c r="E60" s="17" t="s">
        <v>1</v>
      </c>
      <c r="F60" s="203">
        <v>161</v>
      </c>
      <c r="G60" s="32"/>
      <c r="H60" s="33"/>
    </row>
    <row r="61" spans="1:8" s="2" customFormat="1" ht="16.899999999999999" customHeight="1">
      <c r="A61" s="32"/>
      <c r="B61" s="33"/>
      <c r="C61" s="202" t="s">
        <v>1</v>
      </c>
      <c r="D61" s="202" t="s">
        <v>195</v>
      </c>
      <c r="E61" s="17" t="s">
        <v>1</v>
      </c>
      <c r="F61" s="203">
        <v>36.799999999999997</v>
      </c>
      <c r="G61" s="32"/>
      <c r="H61" s="33"/>
    </row>
    <row r="62" spans="1:8" s="2" customFormat="1" ht="16.899999999999999" customHeight="1">
      <c r="A62" s="32"/>
      <c r="B62" s="33"/>
      <c r="C62" s="202" t="s">
        <v>1</v>
      </c>
      <c r="D62" s="202" t="s">
        <v>196</v>
      </c>
      <c r="E62" s="17" t="s">
        <v>1</v>
      </c>
      <c r="F62" s="203">
        <v>19.5</v>
      </c>
      <c r="G62" s="32"/>
      <c r="H62" s="33"/>
    </row>
    <row r="63" spans="1:8" s="2" customFormat="1" ht="16.899999999999999" customHeight="1">
      <c r="A63" s="32"/>
      <c r="B63" s="33"/>
      <c r="C63" s="202" t="s">
        <v>1</v>
      </c>
      <c r="D63" s="202" t="s">
        <v>197</v>
      </c>
      <c r="E63" s="17" t="s">
        <v>1</v>
      </c>
      <c r="F63" s="203">
        <v>64</v>
      </c>
      <c r="G63" s="32"/>
      <c r="H63" s="33"/>
    </row>
    <row r="64" spans="1:8" s="2" customFormat="1" ht="16.899999999999999" customHeight="1">
      <c r="A64" s="32"/>
      <c r="B64" s="33"/>
      <c r="C64" s="202" t="s">
        <v>1</v>
      </c>
      <c r="D64" s="202" t="s">
        <v>198</v>
      </c>
      <c r="E64" s="17" t="s">
        <v>1</v>
      </c>
      <c r="F64" s="203">
        <v>117.2</v>
      </c>
      <c r="G64" s="32"/>
      <c r="H64" s="33"/>
    </row>
    <row r="65" spans="1:8" s="2" customFormat="1" ht="16.899999999999999" customHeight="1">
      <c r="A65" s="32"/>
      <c r="B65" s="33"/>
      <c r="C65" s="202" t="s">
        <v>1</v>
      </c>
      <c r="D65" s="202" t="s">
        <v>199</v>
      </c>
      <c r="E65" s="17" t="s">
        <v>1</v>
      </c>
      <c r="F65" s="203">
        <v>43</v>
      </c>
      <c r="G65" s="32"/>
      <c r="H65" s="33"/>
    </row>
    <row r="66" spans="1:8" s="2" customFormat="1" ht="16.899999999999999" customHeight="1">
      <c r="A66" s="32"/>
      <c r="B66" s="33"/>
      <c r="C66" s="202" t="s">
        <v>1</v>
      </c>
      <c r="D66" s="202" t="s">
        <v>200</v>
      </c>
      <c r="E66" s="17" t="s">
        <v>1</v>
      </c>
      <c r="F66" s="203">
        <v>54</v>
      </c>
      <c r="G66" s="32"/>
      <c r="H66" s="33"/>
    </row>
    <row r="67" spans="1:8" s="2" customFormat="1" ht="16.899999999999999" customHeight="1">
      <c r="A67" s="32"/>
      <c r="B67" s="33"/>
      <c r="C67" s="202" t="s">
        <v>1</v>
      </c>
      <c r="D67" s="202" t="s">
        <v>201</v>
      </c>
      <c r="E67" s="17" t="s">
        <v>1</v>
      </c>
      <c r="F67" s="203">
        <v>18</v>
      </c>
      <c r="G67" s="32"/>
      <c r="H67" s="33"/>
    </row>
    <row r="68" spans="1:8" s="2" customFormat="1" ht="16.899999999999999" customHeight="1">
      <c r="A68" s="32"/>
      <c r="B68" s="33"/>
      <c r="C68" s="202" t="s">
        <v>1</v>
      </c>
      <c r="D68" s="202" t="s">
        <v>202</v>
      </c>
      <c r="E68" s="17" t="s">
        <v>1</v>
      </c>
      <c r="F68" s="203">
        <v>30</v>
      </c>
      <c r="G68" s="32"/>
      <c r="H68" s="33"/>
    </row>
    <row r="69" spans="1:8" s="2" customFormat="1" ht="16.899999999999999" customHeight="1">
      <c r="A69" s="32"/>
      <c r="B69" s="33"/>
      <c r="C69" s="202" t="s">
        <v>1</v>
      </c>
      <c r="D69" s="202" t="s">
        <v>203</v>
      </c>
      <c r="E69" s="17" t="s">
        <v>1</v>
      </c>
      <c r="F69" s="203">
        <v>32</v>
      </c>
      <c r="G69" s="32"/>
      <c r="H69" s="33"/>
    </row>
    <row r="70" spans="1:8" s="2" customFormat="1" ht="16.899999999999999" customHeight="1">
      <c r="A70" s="32"/>
      <c r="B70" s="33"/>
      <c r="C70" s="202" t="s">
        <v>91</v>
      </c>
      <c r="D70" s="202" t="s">
        <v>187</v>
      </c>
      <c r="E70" s="17" t="s">
        <v>1</v>
      </c>
      <c r="F70" s="203">
        <v>575.5</v>
      </c>
      <c r="G70" s="32"/>
      <c r="H70" s="33"/>
    </row>
    <row r="71" spans="1:8" s="2" customFormat="1" ht="16.899999999999999" customHeight="1">
      <c r="A71" s="32"/>
      <c r="B71" s="33"/>
      <c r="C71" s="204" t="s">
        <v>622</v>
      </c>
      <c r="D71" s="32"/>
      <c r="E71" s="32"/>
      <c r="F71" s="32"/>
      <c r="G71" s="32"/>
      <c r="H71" s="33"/>
    </row>
    <row r="72" spans="1:8" s="2" customFormat="1" ht="16.899999999999999" customHeight="1">
      <c r="A72" s="32"/>
      <c r="B72" s="33"/>
      <c r="C72" s="202" t="s">
        <v>189</v>
      </c>
      <c r="D72" s="202" t="s">
        <v>190</v>
      </c>
      <c r="E72" s="17" t="s">
        <v>145</v>
      </c>
      <c r="F72" s="203">
        <v>575.5</v>
      </c>
      <c r="G72" s="32"/>
      <c r="H72" s="33"/>
    </row>
    <row r="73" spans="1:8" s="2" customFormat="1" ht="22.5">
      <c r="A73" s="32"/>
      <c r="B73" s="33"/>
      <c r="C73" s="202" t="s">
        <v>210</v>
      </c>
      <c r="D73" s="202" t="s">
        <v>211</v>
      </c>
      <c r="E73" s="17" t="s">
        <v>145</v>
      </c>
      <c r="F73" s="203">
        <v>1187.45</v>
      </c>
      <c r="G73" s="32"/>
      <c r="H73" s="33"/>
    </row>
    <row r="74" spans="1:8" s="2" customFormat="1" ht="16.899999999999999" customHeight="1">
      <c r="A74" s="32"/>
      <c r="B74" s="33"/>
      <c r="C74" s="198" t="s">
        <v>93</v>
      </c>
      <c r="D74" s="199" t="s">
        <v>1</v>
      </c>
      <c r="E74" s="200" t="s">
        <v>1</v>
      </c>
      <c r="F74" s="201">
        <v>1568.335</v>
      </c>
      <c r="G74" s="32"/>
      <c r="H74" s="33"/>
    </row>
    <row r="75" spans="1:8" s="2" customFormat="1" ht="16.899999999999999" customHeight="1">
      <c r="A75" s="32"/>
      <c r="B75" s="33"/>
      <c r="C75" s="202" t="s">
        <v>1</v>
      </c>
      <c r="D75" s="202" t="s">
        <v>244</v>
      </c>
      <c r="E75" s="17" t="s">
        <v>1</v>
      </c>
      <c r="F75" s="203">
        <v>0</v>
      </c>
      <c r="G75" s="32"/>
      <c r="H75" s="33"/>
    </row>
    <row r="76" spans="1:8" s="2" customFormat="1" ht="16.899999999999999" customHeight="1">
      <c r="A76" s="32"/>
      <c r="B76" s="33"/>
      <c r="C76" s="202" t="s">
        <v>1</v>
      </c>
      <c r="D76" s="202" t="s">
        <v>245</v>
      </c>
      <c r="E76" s="17" t="s">
        <v>1</v>
      </c>
      <c r="F76" s="203">
        <v>284.43200000000002</v>
      </c>
      <c r="G76" s="32"/>
      <c r="H76" s="33"/>
    </row>
    <row r="77" spans="1:8" s="2" customFormat="1" ht="16.899999999999999" customHeight="1">
      <c r="A77" s="32"/>
      <c r="B77" s="33"/>
      <c r="C77" s="202" t="s">
        <v>1</v>
      </c>
      <c r="D77" s="202" t="s">
        <v>246</v>
      </c>
      <c r="E77" s="17" t="s">
        <v>1</v>
      </c>
      <c r="F77" s="203">
        <v>145.96199999999999</v>
      </c>
      <c r="G77" s="32"/>
      <c r="H77" s="33"/>
    </row>
    <row r="78" spans="1:8" s="2" customFormat="1" ht="16.899999999999999" customHeight="1">
      <c r="A78" s="32"/>
      <c r="B78" s="33"/>
      <c r="C78" s="202" t="s">
        <v>1</v>
      </c>
      <c r="D78" s="202" t="s">
        <v>247</v>
      </c>
      <c r="E78" s="17" t="s">
        <v>1</v>
      </c>
      <c r="F78" s="203">
        <v>189.024</v>
      </c>
      <c r="G78" s="32"/>
      <c r="H78" s="33"/>
    </row>
    <row r="79" spans="1:8" s="2" customFormat="1" ht="16.899999999999999" customHeight="1">
      <c r="A79" s="32"/>
      <c r="B79" s="33"/>
      <c r="C79" s="202" t="s">
        <v>1</v>
      </c>
      <c r="D79" s="202" t="s">
        <v>248</v>
      </c>
      <c r="E79" s="17" t="s">
        <v>1</v>
      </c>
      <c r="F79" s="203">
        <v>0</v>
      </c>
      <c r="G79" s="32"/>
      <c r="H79" s="33"/>
    </row>
    <row r="80" spans="1:8" s="2" customFormat="1" ht="16.899999999999999" customHeight="1">
      <c r="A80" s="32"/>
      <c r="B80" s="33"/>
      <c r="C80" s="202" t="s">
        <v>1</v>
      </c>
      <c r="D80" s="202" t="s">
        <v>249</v>
      </c>
      <c r="E80" s="17" t="s">
        <v>1</v>
      </c>
      <c r="F80" s="203">
        <v>219.17699999999999</v>
      </c>
      <c r="G80" s="32"/>
      <c r="H80" s="33"/>
    </row>
    <row r="81" spans="1:8" s="2" customFormat="1" ht="16.899999999999999" customHeight="1">
      <c r="A81" s="32"/>
      <c r="B81" s="33"/>
      <c r="C81" s="202" t="s">
        <v>1</v>
      </c>
      <c r="D81" s="202" t="s">
        <v>250</v>
      </c>
      <c r="E81" s="17" t="s">
        <v>1</v>
      </c>
      <c r="F81" s="203">
        <v>0</v>
      </c>
      <c r="G81" s="32"/>
      <c r="H81" s="33"/>
    </row>
    <row r="82" spans="1:8" s="2" customFormat="1" ht="16.899999999999999" customHeight="1">
      <c r="A82" s="32"/>
      <c r="B82" s="33"/>
      <c r="C82" s="202" t="s">
        <v>1</v>
      </c>
      <c r="D82" s="202" t="s">
        <v>251</v>
      </c>
      <c r="E82" s="17" t="s">
        <v>1</v>
      </c>
      <c r="F82" s="203">
        <v>392.31400000000002</v>
      </c>
      <c r="G82" s="32"/>
      <c r="H82" s="33"/>
    </row>
    <row r="83" spans="1:8" s="2" customFormat="1" ht="16.899999999999999" customHeight="1">
      <c r="A83" s="32"/>
      <c r="B83" s="33"/>
      <c r="C83" s="202" t="s">
        <v>1</v>
      </c>
      <c r="D83" s="202" t="s">
        <v>252</v>
      </c>
      <c r="E83" s="17" t="s">
        <v>1</v>
      </c>
      <c r="F83" s="203">
        <v>0</v>
      </c>
      <c r="G83" s="32"/>
      <c r="H83" s="33"/>
    </row>
    <row r="84" spans="1:8" s="2" customFormat="1" ht="16.899999999999999" customHeight="1">
      <c r="A84" s="32"/>
      <c r="B84" s="33"/>
      <c r="C84" s="202" t="s">
        <v>1</v>
      </c>
      <c r="D84" s="202" t="s">
        <v>253</v>
      </c>
      <c r="E84" s="17" t="s">
        <v>1</v>
      </c>
      <c r="F84" s="203">
        <v>234.77600000000001</v>
      </c>
      <c r="G84" s="32"/>
      <c r="H84" s="33"/>
    </row>
    <row r="85" spans="1:8" s="2" customFormat="1" ht="16.899999999999999" customHeight="1">
      <c r="A85" s="32"/>
      <c r="B85" s="33"/>
      <c r="C85" s="202" t="s">
        <v>1</v>
      </c>
      <c r="D85" s="202" t="s">
        <v>254</v>
      </c>
      <c r="E85" s="17" t="s">
        <v>1</v>
      </c>
      <c r="F85" s="203">
        <v>102.65</v>
      </c>
      <c r="G85" s="32"/>
      <c r="H85" s="33"/>
    </row>
    <row r="86" spans="1:8" s="2" customFormat="1" ht="16.899999999999999" customHeight="1">
      <c r="A86" s="32"/>
      <c r="B86" s="33"/>
      <c r="C86" s="202" t="s">
        <v>93</v>
      </c>
      <c r="D86" s="202" t="s">
        <v>187</v>
      </c>
      <c r="E86" s="17" t="s">
        <v>1</v>
      </c>
      <c r="F86" s="203">
        <v>1568.335</v>
      </c>
      <c r="G86" s="32"/>
      <c r="H86" s="33"/>
    </row>
    <row r="87" spans="1:8" s="2" customFormat="1" ht="16.899999999999999" customHeight="1">
      <c r="A87" s="32"/>
      <c r="B87" s="33"/>
      <c r="C87" s="204" t="s">
        <v>622</v>
      </c>
      <c r="D87" s="32"/>
      <c r="E87" s="32"/>
      <c r="F87" s="32"/>
      <c r="G87" s="32"/>
      <c r="H87" s="33"/>
    </row>
    <row r="88" spans="1:8" s="2" customFormat="1" ht="22.5">
      <c r="A88" s="32"/>
      <c r="B88" s="33"/>
      <c r="C88" s="202" t="s">
        <v>240</v>
      </c>
      <c r="D88" s="202" t="s">
        <v>241</v>
      </c>
      <c r="E88" s="17" t="s">
        <v>145</v>
      </c>
      <c r="F88" s="203">
        <v>1568.335</v>
      </c>
      <c r="G88" s="32"/>
      <c r="H88" s="33"/>
    </row>
    <row r="89" spans="1:8" s="2" customFormat="1" ht="22.5">
      <c r="A89" s="32"/>
      <c r="B89" s="33"/>
      <c r="C89" s="202" t="s">
        <v>255</v>
      </c>
      <c r="D89" s="202" t="s">
        <v>256</v>
      </c>
      <c r="E89" s="17" t="s">
        <v>145</v>
      </c>
      <c r="F89" s="203">
        <v>141150.15</v>
      </c>
      <c r="G89" s="32"/>
      <c r="H89" s="33"/>
    </row>
    <row r="90" spans="1:8" s="2" customFormat="1" ht="22.5">
      <c r="A90" s="32"/>
      <c r="B90" s="33"/>
      <c r="C90" s="202" t="s">
        <v>261</v>
      </c>
      <c r="D90" s="202" t="s">
        <v>262</v>
      </c>
      <c r="E90" s="17" t="s">
        <v>145</v>
      </c>
      <c r="F90" s="203">
        <v>1568.335</v>
      </c>
      <c r="G90" s="32"/>
      <c r="H90" s="33"/>
    </row>
    <row r="91" spans="1:8" s="2" customFormat="1" ht="16.899999999999999" customHeight="1">
      <c r="A91" s="32"/>
      <c r="B91" s="33"/>
      <c r="C91" s="202" t="s">
        <v>266</v>
      </c>
      <c r="D91" s="202" t="s">
        <v>267</v>
      </c>
      <c r="E91" s="17" t="s">
        <v>145</v>
      </c>
      <c r="F91" s="203">
        <v>1568.335</v>
      </c>
      <c r="G91" s="32"/>
      <c r="H91" s="33"/>
    </row>
    <row r="92" spans="1:8" s="2" customFormat="1" ht="16.899999999999999" customHeight="1">
      <c r="A92" s="32"/>
      <c r="B92" s="33"/>
      <c r="C92" s="202" t="s">
        <v>271</v>
      </c>
      <c r="D92" s="202" t="s">
        <v>272</v>
      </c>
      <c r="E92" s="17" t="s">
        <v>145</v>
      </c>
      <c r="F92" s="203">
        <v>141150.15</v>
      </c>
      <c r="G92" s="32"/>
      <c r="H92" s="33"/>
    </row>
    <row r="93" spans="1:8" s="2" customFormat="1" ht="16.899999999999999" customHeight="1">
      <c r="A93" s="32"/>
      <c r="B93" s="33"/>
      <c r="C93" s="202" t="s">
        <v>276</v>
      </c>
      <c r="D93" s="202" t="s">
        <v>277</v>
      </c>
      <c r="E93" s="17" t="s">
        <v>145</v>
      </c>
      <c r="F93" s="203">
        <v>1568.335</v>
      </c>
      <c r="G93" s="32"/>
      <c r="H93" s="33"/>
    </row>
    <row r="94" spans="1:8" s="2" customFormat="1" ht="16.899999999999999" customHeight="1">
      <c r="A94" s="32"/>
      <c r="B94" s="33"/>
      <c r="C94" s="198" t="s">
        <v>95</v>
      </c>
      <c r="D94" s="199" t="s">
        <v>1</v>
      </c>
      <c r="E94" s="200" t="s">
        <v>1</v>
      </c>
      <c r="F94" s="201">
        <v>592</v>
      </c>
      <c r="G94" s="32"/>
      <c r="H94" s="33"/>
    </row>
    <row r="95" spans="1:8" s="2" customFormat="1" ht="16.899999999999999" customHeight="1">
      <c r="A95" s="32"/>
      <c r="B95" s="33"/>
      <c r="C95" s="202" t="s">
        <v>95</v>
      </c>
      <c r="D95" s="202" t="s">
        <v>220</v>
      </c>
      <c r="E95" s="17" t="s">
        <v>1</v>
      </c>
      <c r="F95" s="203">
        <v>592</v>
      </c>
      <c r="G95" s="32"/>
      <c r="H95" s="33"/>
    </row>
    <row r="96" spans="1:8" s="2" customFormat="1" ht="16.899999999999999" customHeight="1">
      <c r="A96" s="32"/>
      <c r="B96" s="33"/>
      <c r="C96" s="204" t="s">
        <v>622</v>
      </c>
      <c r="D96" s="32"/>
      <c r="E96" s="32"/>
      <c r="F96" s="32"/>
      <c r="G96" s="32"/>
      <c r="H96" s="33"/>
    </row>
    <row r="97" spans="1:8" s="2" customFormat="1" ht="16.899999999999999" customHeight="1">
      <c r="A97" s="32"/>
      <c r="B97" s="33"/>
      <c r="C97" s="202" t="s">
        <v>215</v>
      </c>
      <c r="D97" s="202" t="s">
        <v>216</v>
      </c>
      <c r="E97" s="17" t="s">
        <v>145</v>
      </c>
      <c r="F97" s="203">
        <v>1592.9559999999999</v>
      </c>
      <c r="G97" s="32"/>
      <c r="H97" s="33"/>
    </row>
    <row r="98" spans="1:8" s="2" customFormat="1" ht="16.899999999999999" customHeight="1">
      <c r="A98" s="32"/>
      <c r="B98" s="33"/>
      <c r="C98" s="202" t="s">
        <v>581</v>
      </c>
      <c r="D98" s="202" t="s">
        <v>582</v>
      </c>
      <c r="E98" s="17" t="s">
        <v>145</v>
      </c>
      <c r="F98" s="203">
        <v>592</v>
      </c>
      <c r="G98" s="32"/>
      <c r="H98" s="33"/>
    </row>
    <row r="99" spans="1:8" s="2" customFormat="1" ht="16.899999999999999" customHeight="1">
      <c r="A99" s="32"/>
      <c r="B99" s="33"/>
      <c r="C99" s="202" t="s">
        <v>586</v>
      </c>
      <c r="D99" s="202" t="s">
        <v>587</v>
      </c>
      <c r="E99" s="17" t="s">
        <v>145</v>
      </c>
      <c r="F99" s="203">
        <v>592</v>
      </c>
      <c r="G99" s="32"/>
      <c r="H99" s="33"/>
    </row>
    <row r="100" spans="1:8" s="2" customFormat="1" ht="16.899999999999999" customHeight="1">
      <c r="A100" s="32"/>
      <c r="B100" s="33"/>
      <c r="C100" s="202" t="s">
        <v>591</v>
      </c>
      <c r="D100" s="202" t="s">
        <v>592</v>
      </c>
      <c r="E100" s="17" t="s">
        <v>145</v>
      </c>
      <c r="F100" s="203">
        <v>592</v>
      </c>
      <c r="G100" s="32"/>
      <c r="H100" s="33"/>
    </row>
    <row r="101" spans="1:8" s="2" customFormat="1" ht="7.35" customHeight="1">
      <c r="A101" s="32"/>
      <c r="B101" s="47"/>
      <c r="C101" s="48"/>
      <c r="D101" s="48"/>
      <c r="E101" s="48"/>
      <c r="F101" s="48"/>
      <c r="G101" s="48"/>
      <c r="H101" s="33"/>
    </row>
    <row r="102" spans="1:8" s="2" customFormat="1">
      <c r="A102" s="32"/>
      <c r="B102" s="32"/>
      <c r="C102" s="32"/>
      <c r="D102" s="32"/>
      <c r="E102" s="32"/>
      <c r="F102" s="32"/>
      <c r="G102" s="32"/>
      <c r="H102" s="32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stav - Soupis předpokláda...</vt:lpstr>
      <vt:lpstr>Seznam figur</vt:lpstr>
      <vt:lpstr>'Rekapitulace stavby'!Názvy_tisku</vt:lpstr>
      <vt:lpstr>'Seznam figur'!Názvy_tisku</vt:lpstr>
      <vt:lpstr>'stav - Soupis předpokláda...'!Názvy_tisku</vt:lpstr>
      <vt:lpstr>'Rekapitulace stavby'!Oblast_tisku</vt:lpstr>
      <vt:lpstr>'Seznam figur'!Oblast_tisku</vt:lpstr>
      <vt:lpstr>'stav - Soupis předpokláda...'!Oblast_tisku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Havlista-PC\Havlista</dc:creator>
  <cp:lastModifiedBy>Ježková Veronika, BC.</cp:lastModifiedBy>
  <dcterms:created xsi:type="dcterms:W3CDTF">2023-06-02T09:02:19Z</dcterms:created>
  <dcterms:modified xsi:type="dcterms:W3CDTF">2024-01-17T07:04:54Z</dcterms:modified>
</cp:coreProperties>
</file>