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R - Stavební část" sheetId="2" r:id="rId2"/>
    <sheet name="UT - Vytápění" sheetId="3" r:id="rId3"/>
    <sheet name="PL - Rozvod plynu" sheetId="4" r:id="rId4"/>
    <sheet name="VZT - Vzduchotechnika" sheetId="5" r:id="rId5"/>
    <sheet name="EL - Silnoproud" sheetId="6" r:id="rId6"/>
    <sheet name="SLP - Slaboproud" sheetId="7" r:id="rId7"/>
    <sheet name="FVE - FVE" sheetId="8" r:id="rId8"/>
    <sheet name="VON - Vedlejší a ostatní ...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'AR - Stavební část'!$C$99:$K$906</definedName>
    <definedName name="_xlnm.Print_Area" localSheetId="1">'AR - Stavební část'!$C$4:$J$39,'AR - Stavební část'!$C$45:$J$81,'AR - Stavební část'!$C$87:$K$906</definedName>
    <definedName name="_xlnm.Print_Titles" localSheetId="1">'AR - Stavební část'!$99:$99</definedName>
    <definedName name="_xlnm._FilterDatabase" localSheetId="2" hidden="1">'UT - Vytápění'!$C$86:$K$218</definedName>
    <definedName name="_xlnm.Print_Area" localSheetId="2">'UT - Vytápění'!$C$4:$J$39,'UT - Vytápění'!$C$45:$J$68,'UT - Vytápění'!$C$74:$K$218</definedName>
    <definedName name="_xlnm.Print_Titles" localSheetId="2">'UT - Vytápění'!$86:$86</definedName>
    <definedName name="_xlnm._FilterDatabase" localSheetId="3" hidden="1">'PL - Rozvod plynu'!$C$82:$K$126</definedName>
    <definedName name="_xlnm.Print_Area" localSheetId="3">'PL - Rozvod plynu'!$C$4:$J$39,'PL - Rozvod plynu'!$C$45:$J$64,'PL - Rozvod plynu'!$C$70:$K$126</definedName>
    <definedName name="_xlnm.Print_Titles" localSheetId="3">'PL - Rozvod plynu'!$82:$82</definedName>
    <definedName name="_xlnm._FilterDatabase" localSheetId="4" hidden="1">'VZT - Vzduchotechnika'!$C$81:$K$142</definedName>
    <definedName name="_xlnm.Print_Area" localSheetId="4">'VZT - Vzduchotechnika'!$C$4:$J$39,'VZT - Vzduchotechnika'!$C$45:$J$63,'VZT - Vzduchotechnika'!$C$69:$K$142</definedName>
    <definedName name="_xlnm.Print_Titles" localSheetId="4">'VZT - Vzduchotechnika'!$81:$81</definedName>
    <definedName name="_xlnm._FilterDatabase" localSheetId="5" hidden="1">'EL - Silnoproud'!$C$82:$K$159</definedName>
    <definedName name="_xlnm.Print_Area" localSheetId="5">'EL - Silnoproud'!$C$4:$J$39,'EL - Silnoproud'!$C$45:$J$64,'EL - Silnoproud'!$C$70:$K$159</definedName>
    <definedName name="_xlnm.Print_Titles" localSheetId="5">'EL - Silnoproud'!$82:$82</definedName>
    <definedName name="_xlnm._FilterDatabase" localSheetId="6" hidden="1">'SLP - Slaboproud'!$C$81:$K$107</definedName>
    <definedName name="_xlnm.Print_Area" localSheetId="6">'SLP - Slaboproud'!$C$4:$J$39,'SLP - Slaboproud'!$C$45:$J$63,'SLP - Slaboproud'!$C$69:$K$107</definedName>
    <definedName name="_xlnm.Print_Titles" localSheetId="6">'SLP - Slaboproud'!$81:$81</definedName>
    <definedName name="_xlnm._FilterDatabase" localSheetId="7" hidden="1">'FVE - FVE'!$C$82:$K$121</definedName>
    <definedName name="_xlnm.Print_Area" localSheetId="7">'FVE - FVE'!$C$4:$J$39,'FVE - FVE'!$C$45:$J$64,'FVE - FVE'!$C$70:$K$121</definedName>
    <definedName name="_xlnm.Print_Titles" localSheetId="7">'FVE - FVE'!$82:$82</definedName>
    <definedName name="_xlnm._FilterDatabase" localSheetId="8" hidden="1">'VON - Vedlejší a ostatní ...'!$C$83:$K$101</definedName>
    <definedName name="_xlnm.Print_Area" localSheetId="8">'VON - Vedlejší a ostatní ...'!$C$4:$J$39,'VON - Vedlejší a ostatní ...'!$C$45:$J$65,'VON - Vedlejší a ostatní ...'!$C$71:$K$101</definedName>
    <definedName name="_xlnm.Print_Titles" localSheetId="8">'VON - Vedlejší a ostatní ...'!$83:$83</definedName>
    <definedName name="_xlnm.Print_Area" localSheetId="9">'Seznam figur'!$C$4:$G$218</definedName>
    <definedName name="_xlnm.Print_Titles" localSheetId="9">'Seznam figur'!$9:$9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62"/>
  <c i="9" r="J35"/>
  <c i="1" r="AX62"/>
  <c i="9"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T86"/>
  <c r="R87"/>
  <c r="R86"/>
  <c r="P87"/>
  <c r="P86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8" r="J37"/>
  <c r="J36"/>
  <c i="1" r="AY61"/>
  <c i="8" r="J35"/>
  <c i="1" r="AX61"/>
  <c i="8"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T84"/>
  <c r="R85"/>
  <c r="R84"/>
  <c r="P85"/>
  <c r="P84"/>
  <c r="F79"/>
  <c r="F77"/>
  <c r="E75"/>
  <c r="F54"/>
  <c r="F52"/>
  <c r="E50"/>
  <c r="J24"/>
  <c r="E24"/>
  <c r="J55"/>
  <c r="J23"/>
  <c r="J21"/>
  <c r="E21"/>
  <c r="J79"/>
  <c r="J20"/>
  <c r="J18"/>
  <c r="E18"/>
  <c r="F80"/>
  <c r="J17"/>
  <c r="J12"/>
  <c r="J77"/>
  <c r="E7"/>
  <c r="E73"/>
  <c i="7" r="J37"/>
  <c r="J36"/>
  <c i="1" r="AY60"/>
  <c i="7" r="J35"/>
  <c i="1" r="AX60"/>
  <c i="7"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8"/>
  <c r="F76"/>
  <c r="E74"/>
  <c r="F54"/>
  <c r="F52"/>
  <c r="E50"/>
  <c r="J24"/>
  <c r="E24"/>
  <c r="J79"/>
  <c r="J23"/>
  <c r="J21"/>
  <c r="E21"/>
  <c r="J78"/>
  <c r="J20"/>
  <c r="J18"/>
  <c r="E18"/>
  <c r="F79"/>
  <c r="J17"/>
  <c r="J12"/>
  <c r="J52"/>
  <c r="E7"/>
  <c r="E72"/>
  <c i="6" r="J37"/>
  <c r="J36"/>
  <c i="1" r="AY59"/>
  <c i="6" r="J35"/>
  <c i="1" r="AX59"/>
  <c i="6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9"/>
  <c r="F77"/>
  <c r="E75"/>
  <c r="F54"/>
  <c r="F52"/>
  <c r="E50"/>
  <c r="J24"/>
  <c r="E24"/>
  <c r="J80"/>
  <c r="J23"/>
  <c r="J21"/>
  <c r="E21"/>
  <c r="J79"/>
  <c r="J20"/>
  <c r="J18"/>
  <c r="E18"/>
  <c r="F80"/>
  <c r="J17"/>
  <c r="J12"/>
  <c r="J77"/>
  <c r="E7"/>
  <c r="E48"/>
  <c i="5" r="J37"/>
  <c r="J36"/>
  <c i="1" r="AY58"/>
  <c i="5" r="J35"/>
  <c i="1" r="AX58"/>
  <c i="5"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4" r="J37"/>
  <c r="J36"/>
  <c i="1" r="AY57"/>
  <c i="4" r="J35"/>
  <c i="1" r="AX57"/>
  <c i="4"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48"/>
  <c i="3" r="J37"/>
  <c r="J36"/>
  <c i="1" r="AY56"/>
  <c i="3" r="J35"/>
  <c i="1" r="AX56"/>
  <c i="3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2" r="J37"/>
  <c r="J36"/>
  <c i="1" r="AY55"/>
  <c i="2" r="J35"/>
  <c i="1" r="AX55"/>
  <c i="2" r="BI904"/>
  <c r="BH904"/>
  <c r="BG904"/>
  <c r="BF904"/>
  <c r="T904"/>
  <c r="T903"/>
  <c r="R904"/>
  <c r="R903"/>
  <c r="P904"/>
  <c r="P903"/>
  <c r="BI901"/>
  <c r="BH901"/>
  <c r="BG901"/>
  <c r="BF901"/>
  <c r="T901"/>
  <c r="R901"/>
  <c r="P901"/>
  <c r="BI894"/>
  <c r="BH894"/>
  <c r="BG894"/>
  <c r="BF894"/>
  <c r="T894"/>
  <c r="R894"/>
  <c r="P894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79"/>
  <c r="BH879"/>
  <c r="BG879"/>
  <c r="BF879"/>
  <c r="T879"/>
  <c r="R879"/>
  <c r="P879"/>
  <c r="BI877"/>
  <c r="BH877"/>
  <c r="BG877"/>
  <c r="BF877"/>
  <c r="T877"/>
  <c r="R877"/>
  <c r="P877"/>
  <c r="BI871"/>
  <c r="BH871"/>
  <c r="BG871"/>
  <c r="BF871"/>
  <c r="T871"/>
  <c r="T870"/>
  <c r="R871"/>
  <c r="R870"/>
  <c r="P871"/>
  <c r="P870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2"/>
  <c r="BH862"/>
  <c r="BG862"/>
  <c r="BF862"/>
  <c r="T862"/>
  <c r="R862"/>
  <c r="P862"/>
  <c r="BI861"/>
  <c r="BH861"/>
  <c r="BG861"/>
  <c r="BF861"/>
  <c r="T861"/>
  <c r="R861"/>
  <c r="P861"/>
  <c r="BI859"/>
  <c r="BH859"/>
  <c r="BG859"/>
  <c r="BF859"/>
  <c r="T859"/>
  <c r="R859"/>
  <c r="P859"/>
  <c r="BI839"/>
  <c r="BH839"/>
  <c r="BG839"/>
  <c r="BF839"/>
  <c r="T839"/>
  <c r="R839"/>
  <c r="P839"/>
  <c r="BI837"/>
  <c r="BH837"/>
  <c r="BG837"/>
  <c r="BF837"/>
  <c r="T837"/>
  <c r="R837"/>
  <c r="P837"/>
  <c r="BI836"/>
  <c r="BH836"/>
  <c r="BG836"/>
  <c r="BF836"/>
  <c r="T836"/>
  <c r="R836"/>
  <c r="P836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30"/>
  <c r="BH830"/>
  <c r="BG830"/>
  <c r="BF830"/>
  <c r="T830"/>
  <c r="R830"/>
  <c r="P830"/>
  <c r="BI829"/>
  <c r="BH829"/>
  <c r="BG829"/>
  <c r="BF829"/>
  <c r="T829"/>
  <c r="R829"/>
  <c r="P829"/>
  <c r="BI826"/>
  <c r="BH826"/>
  <c r="BG826"/>
  <c r="BF826"/>
  <c r="T826"/>
  <c r="R826"/>
  <c r="P826"/>
  <c r="BI819"/>
  <c r="BH819"/>
  <c r="BG819"/>
  <c r="BF819"/>
  <c r="T819"/>
  <c r="R819"/>
  <c r="P819"/>
  <c r="BI804"/>
  <c r="BH804"/>
  <c r="BG804"/>
  <c r="BF804"/>
  <c r="T804"/>
  <c r="R804"/>
  <c r="P804"/>
  <c r="BI801"/>
  <c r="BH801"/>
  <c r="BG801"/>
  <c r="BF801"/>
  <c r="T801"/>
  <c r="R801"/>
  <c r="P801"/>
  <c r="BI795"/>
  <c r="BH795"/>
  <c r="BG795"/>
  <c r="BF795"/>
  <c r="T795"/>
  <c r="R795"/>
  <c r="P795"/>
  <c r="BI789"/>
  <c r="BH789"/>
  <c r="BG789"/>
  <c r="BF789"/>
  <c r="T789"/>
  <c r="R789"/>
  <c r="P789"/>
  <c r="BI781"/>
  <c r="BH781"/>
  <c r="BG781"/>
  <c r="BF781"/>
  <c r="T781"/>
  <c r="R781"/>
  <c r="P781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63"/>
  <c r="BH763"/>
  <c r="BG763"/>
  <c r="BF763"/>
  <c r="T763"/>
  <c r="R763"/>
  <c r="P763"/>
  <c r="BI760"/>
  <c r="BH760"/>
  <c r="BG760"/>
  <c r="BF760"/>
  <c r="T760"/>
  <c r="R760"/>
  <c r="P760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3"/>
  <c r="BH733"/>
  <c r="BG733"/>
  <c r="BF733"/>
  <c r="T733"/>
  <c r="R733"/>
  <c r="P733"/>
  <c r="BI728"/>
  <c r="BH728"/>
  <c r="BG728"/>
  <c r="BF728"/>
  <c r="T728"/>
  <c r="R728"/>
  <c r="P728"/>
  <c r="BI725"/>
  <c r="BH725"/>
  <c r="BG725"/>
  <c r="BF725"/>
  <c r="T725"/>
  <c r="R725"/>
  <c r="P725"/>
  <c r="BI716"/>
  <c r="BH716"/>
  <c r="BG716"/>
  <c r="BF716"/>
  <c r="T716"/>
  <c r="R716"/>
  <c r="P716"/>
  <c r="BI709"/>
  <c r="BH709"/>
  <c r="BG709"/>
  <c r="BF709"/>
  <c r="T709"/>
  <c r="R709"/>
  <c r="P709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98"/>
  <c r="BH698"/>
  <c r="BG698"/>
  <c r="BF698"/>
  <c r="T698"/>
  <c r="R698"/>
  <c r="P698"/>
  <c r="BI691"/>
  <c r="BH691"/>
  <c r="BG691"/>
  <c r="BF691"/>
  <c r="T691"/>
  <c r="R691"/>
  <c r="P691"/>
  <c r="BI688"/>
  <c r="BH688"/>
  <c r="BG688"/>
  <c r="BF688"/>
  <c r="T688"/>
  <c r="T687"/>
  <c r="R688"/>
  <c r="R687"/>
  <c r="P688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0"/>
  <c r="BH670"/>
  <c r="BG670"/>
  <c r="BF670"/>
  <c r="T670"/>
  <c r="R670"/>
  <c r="P670"/>
  <c r="BI667"/>
  <c r="BH667"/>
  <c r="BG667"/>
  <c r="BF667"/>
  <c r="T667"/>
  <c r="R667"/>
  <c r="P667"/>
  <c r="BI665"/>
  <c r="BH665"/>
  <c r="BG665"/>
  <c r="BF665"/>
  <c r="T665"/>
  <c r="R665"/>
  <c r="P665"/>
  <c r="BI662"/>
  <c r="BH662"/>
  <c r="BG662"/>
  <c r="BF662"/>
  <c r="T662"/>
  <c r="R662"/>
  <c r="P662"/>
  <c r="BI656"/>
  <c r="BH656"/>
  <c r="BG656"/>
  <c r="BF656"/>
  <c r="T656"/>
  <c r="R656"/>
  <c r="P656"/>
  <c r="BI651"/>
  <c r="BH651"/>
  <c r="BG651"/>
  <c r="BF651"/>
  <c r="T651"/>
  <c r="R651"/>
  <c r="P651"/>
  <c r="BI647"/>
  <c r="BH647"/>
  <c r="BG647"/>
  <c r="BF647"/>
  <c r="T647"/>
  <c r="R647"/>
  <c r="P647"/>
  <c r="BI644"/>
  <c r="BH644"/>
  <c r="BG644"/>
  <c r="BF644"/>
  <c r="T644"/>
  <c r="R644"/>
  <c r="P644"/>
  <c r="BI639"/>
  <c r="BH639"/>
  <c r="BG639"/>
  <c r="BF639"/>
  <c r="T639"/>
  <c r="R639"/>
  <c r="P639"/>
  <c r="BI637"/>
  <c r="BH637"/>
  <c r="BG637"/>
  <c r="BF637"/>
  <c r="T637"/>
  <c r="R637"/>
  <c r="P637"/>
  <c r="BI634"/>
  <c r="BH634"/>
  <c r="BG634"/>
  <c r="BF634"/>
  <c r="T634"/>
  <c r="R634"/>
  <c r="P634"/>
  <c r="BI632"/>
  <c r="BH632"/>
  <c r="BG632"/>
  <c r="BF632"/>
  <c r="T632"/>
  <c r="R632"/>
  <c r="P632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94"/>
  <c r="BH594"/>
  <c r="BG594"/>
  <c r="BF594"/>
  <c r="T594"/>
  <c r="R594"/>
  <c r="P594"/>
  <c r="BI592"/>
  <c r="BH592"/>
  <c r="BG592"/>
  <c r="BF592"/>
  <c r="T592"/>
  <c r="R592"/>
  <c r="P592"/>
  <c r="BI589"/>
  <c r="BH589"/>
  <c r="BG589"/>
  <c r="BF589"/>
  <c r="T589"/>
  <c r="R589"/>
  <c r="P589"/>
  <c r="BI579"/>
  <c r="BH579"/>
  <c r="BG579"/>
  <c r="BF579"/>
  <c r="T579"/>
  <c r="R579"/>
  <c r="P579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2"/>
  <c r="BH562"/>
  <c r="BG562"/>
  <c r="BF562"/>
  <c r="T562"/>
  <c r="R562"/>
  <c r="P562"/>
  <c r="BI558"/>
  <c r="BH558"/>
  <c r="BG558"/>
  <c r="BF558"/>
  <c r="T558"/>
  <c r="R558"/>
  <c r="P558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2"/>
  <c r="BH522"/>
  <c r="BG522"/>
  <c r="BF522"/>
  <c r="T522"/>
  <c r="T521"/>
  <c r="R522"/>
  <c r="R521"/>
  <c r="P522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7"/>
  <c r="BH497"/>
  <c r="BG497"/>
  <c r="BF497"/>
  <c r="T497"/>
  <c r="R497"/>
  <c r="P497"/>
  <c r="BI494"/>
  <c r="BH494"/>
  <c r="BG494"/>
  <c r="BF494"/>
  <c r="T494"/>
  <c r="R494"/>
  <c r="P494"/>
  <c r="BI487"/>
  <c r="BH487"/>
  <c r="BG487"/>
  <c r="BF487"/>
  <c r="T487"/>
  <c r="R487"/>
  <c r="P487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0"/>
  <c r="BH450"/>
  <c r="BG450"/>
  <c r="BF450"/>
  <c r="T450"/>
  <c r="R450"/>
  <c r="P450"/>
  <c r="BI443"/>
  <c r="BH443"/>
  <c r="BG443"/>
  <c r="BF443"/>
  <c r="T443"/>
  <c r="R443"/>
  <c r="P443"/>
  <c r="BI436"/>
  <c r="BH436"/>
  <c r="BG436"/>
  <c r="BF436"/>
  <c r="T436"/>
  <c r="R436"/>
  <c r="P436"/>
  <c r="BI429"/>
  <c r="BH429"/>
  <c r="BG429"/>
  <c r="BF429"/>
  <c r="T429"/>
  <c r="R429"/>
  <c r="P429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2"/>
  <c r="BH412"/>
  <c r="BG412"/>
  <c r="BF412"/>
  <c r="T412"/>
  <c r="R412"/>
  <c r="P412"/>
  <c r="BI409"/>
  <c r="BH409"/>
  <c r="BG409"/>
  <c r="BF409"/>
  <c r="T409"/>
  <c r="R409"/>
  <c r="P409"/>
  <c r="BI400"/>
  <c r="BH400"/>
  <c r="BG400"/>
  <c r="BF400"/>
  <c r="T400"/>
  <c r="R400"/>
  <c r="P400"/>
  <c r="BI389"/>
  <c r="BH389"/>
  <c r="BG389"/>
  <c r="BF389"/>
  <c r="T389"/>
  <c r="R389"/>
  <c r="P389"/>
  <c r="BI384"/>
  <c r="BH384"/>
  <c r="BG384"/>
  <c r="BF384"/>
  <c r="T384"/>
  <c r="R384"/>
  <c r="P384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8"/>
  <c r="BH308"/>
  <c r="BG308"/>
  <c r="BF308"/>
  <c r="T308"/>
  <c r="R308"/>
  <c r="P308"/>
  <c r="BI300"/>
  <c r="BH300"/>
  <c r="BG300"/>
  <c r="BF300"/>
  <c r="T300"/>
  <c r="R300"/>
  <c r="P300"/>
  <c r="BI293"/>
  <c r="BH293"/>
  <c r="BG293"/>
  <c r="BF293"/>
  <c r="T293"/>
  <c r="R293"/>
  <c r="P293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67"/>
  <c r="BH267"/>
  <c r="BG267"/>
  <c r="BF267"/>
  <c r="T267"/>
  <c r="R267"/>
  <c r="P267"/>
  <c r="BI265"/>
  <c r="BH265"/>
  <c r="BG265"/>
  <c r="BF265"/>
  <c r="T265"/>
  <c r="R265"/>
  <c r="P265"/>
  <c r="BI259"/>
  <c r="BH259"/>
  <c r="BG259"/>
  <c r="BF259"/>
  <c r="T259"/>
  <c r="R259"/>
  <c r="P259"/>
  <c r="BI254"/>
  <c r="BH254"/>
  <c r="BG254"/>
  <c r="BF254"/>
  <c r="T254"/>
  <c r="R254"/>
  <c r="P254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76"/>
  <c r="BH176"/>
  <c r="BG176"/>
  <c r="BF176"/>
  <c r="T176"/>
  <c r="R176"/>
  <c r="P176"/>
  <c r="BI175"/>
  <c r="BH175"/>
  <c r="BG175"/>
  <c r="BF175"/>
  <c r="T175"/>
  <c r="R175"/>
  <c r="P175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J96"/>
  <c r="F96"/>
  <c r="F94"/>
  <c r="E92"/>
  <c r="J54"/>
  <c r="F54"/>
  <c r="F52"/>
  <c r="E50"/>
  <c r="J24"/>
  <c r="E24"/>
  <c r="J97"/>
  <c r="J23"/>
  <c r="J18"/>
  <c r="E18"/>
  <c r="F97"/>
  <c r="J17"/>
  <c r="J12"/>
  <c r="J52"/>
  <c r="E7"/>
  <c r="E90"/>
  <c i="1" r="L50"/>
  <c r="AM50"/>
  <c r="AM49"/>
  <c r="L49"/>
  <c r="AM47"/>
  <c r="L47"/>
  <c r="L45"/>
  <c r="L44"/>
  <c i="2" r="J868"/>
  <c r="J599"/>
  <c r="J114"/>
  <c r="BK639"/>
  <c r="J436"/>
  <c r="BK131"/>
  <c r="BK618"/>
  <c r="BK464"/>
  <c r="BK865"/>
  <c r="J637"/>
  <c r="BK436"/>
  <c r="BK176"/>
  <c r="BK839"/>
  <c r="J634"/>
  <c i="3" r="J94"/>
  <c r="BK124"/>
  <c r="BK143"/>
  <c r="BK158"/>
  <c r="J128"/>
  <c i="4" r="BK123"/>
  <c i="5" r="J90"/>
  <c i="6" r="J151"/>
  <c r="J100"/>
  <c r="J121"/>
  <c r="J128"/>
  <c r="BK88"/>
  <c i="7" r="BK84"/>
  <c i="8" r="J118"/>
  <c r="BK107"/>
  <c i="2" r="J884"/>
  <c r="J683"/>
  <c r="BK315"/>
  <c r="BK634"/>
  <c r="J458"/>
  <c r="J156"/>
  <c r="J763"/>
  <c r="J509"/>
  <c r="J166"/>
  <c r="BK620"/>
  <c r="BK374"/>
  <c r="BK147"/>
  <c r="BK629"/>
  <c r="J359"/>
  <c i="3" r="J199"/>
  <c r="J92"/>
  <c r="J177"/>
  <c r="J141"/>
  <c r="J110"/>
  <c i="4" r="BK104"/>
  <c i="5" r="BK124"/>
  <c r="J124"/>
  <c r="J132"/>
  <c i="6" r="BK113"/>
  <c r="J129"/>
  <c r="J96"/>
  <c r="BK127"/>
  <c i="7" r="J96"/>
  <c r="BK96"/>
  <c i="8" r="BK116"/>
  <c r="J93"/>
  <c i="2" r="BK830"/>
  <c r="BK513"/>
  <c r="J201"/>
  <c r="J716"/>
  <c r="BK589"/>
  <c r="J467"/>
  <c r="BK109"/>
  <c r="BK553"/>
  <c r="BK278"/>
  <c r="BK866"/>
  <c r="J627"/>
  <c r="BK349"/>
  <c r="J886"/>
  <c r="BK579"/>
  <c r="BK201"/>
  <c i="3" r="BK114"/>
  <c r="J210"/>
  <c r="BK109"/>
  <c r="BK94"/>
  <c r="J117"/>
  <c i="4" r="J88"/>
  <c i="5" r="J137"/>
  <c r="J126"/>
  <c r="J98"/>
  <c i="6" r="BK119"/>
  <c r="J105"/>
  <c r="BK104"/>
  <c r="J104"/>
  <c r="J91"/>
  <c i="7" r="J104"/>
  <c i="8" r="J92"/>
  <c i="9" r="BK94"/>
  <c i="2" r="BK701"/>
  <c r="J450"/>
  <c r="BK134"/>
  <c r="BK709"/>
  <c r="BK522"/>
  <c r="J265"/>
  <c r="J771"/>
  <c r="J479"/>
  <c r="J206"/>
  <c r="BK862"/>
  <c r="J607"/>
  <c r="J429"/>
  <c r="J837"/>
  <c r="BK337"/>
  <c i="3" r="BK141"/>
  <c r="J215"/>
  <c r="BK103"/>
  <c r="J181"/>
  <c r="J145"/>
  <c i="4" r="J118"/>
  <c i="5" r="J106"/>
  <c r="BK90"/>
  <c r="J96"/>
  <c i="6" r="J86"/>
  <c r="J103"/>
  <c r="J113"/>
  <c r="BK157"/>
  <c r="J148"/>
  <c i="7" r="BK102"/>
  <c r="BK98"/>
  <c i="8" r="BK111"/>
  <c r="J119"/>
  <c r="J100"/>
  <c r="J116"/>
  <c i="2" r="J894"/>
  <c r="BK698"/>
  <c r="BK369"/>
  <c r="BK120"/>
  <c r="BK627"/>
  <c r="J362"/>
  <c r="BK789"/>
  <c r="J544"/>
  <c r="J287"/>
  <c r="BK683"/>
  <c r="BK544"/>
  <c r="J374"/>
  <c r="J701"/>
  <c r="BK604"/>
  <c r="BK287"/>
  <c i="3" r="BK185"/>
  <c r="BK217"/>
  <c r="BK135"/>
  <c r="J179"/>
  <c r="J154"/>
  <c i="4" r="BK118"/>
  <c i="5" r="BK102"/>
  <c r="BK104"/>
  <c r="BK141"/>
  <c i="6" r="BK114"/>
  <c r="J125"/>
  <c r="J120"/>
  <c r="J135"/>
  <c r="BK125"/>
  <c r="J85"/>
  <c i="7" r="BK92"/>
  <c i="8" r="BK88"/>
  <c r="J85"/>
  <c i="2" r="BK740"/>
  <c r="J487"/>
  <c r="BK191"/>
  <c r="J704"/>
  <c r="J558"/>
  <c r="BK334"/>
  <c r="BK704"/>
  <c r="J497"/>
  <c r="BK169"/>
  <c r="BK733"/>
  <c r="J473"/>
  <c r="J293"/>
  <c r="J879"/>
  <c r="J610"/>
  <c i="3" r="J183"/>
  <c r="BK193"/>
  <c r="BK181"/>
  <c r="J203"/>
  <c r="BK215"/>
  <c r="BK107"/>
  <c i="4" r="J102"/>
  <c r="J120"/>
  <c r="BK98"/>
  <c i="5" r="BK139"/>
  <c r="J121"/>
  <c r="BK96"/>
  <c r="BK121"/>
  <c r="J129"/>
  <c r="BK110"/>
  <c r="J85"/>
  <c r="BK117"/>
  <c i="6" r="BK126"/>
  <c r="BK135"/>
  <c r="J138"/>
  <c r="BK105"/>
  <c r="BK86"/>
  <c i="7" r="J100"/>
  <c i="8" r="J114"/>
  <c r="BK99"/>
  <c i="9" r="BK90"/>
  <c i="2" r="J768"/>
  <c r="BK515"/>
  <c r="BK409"/>
  <c r="J832"/>
  <c r="BK538"/>
  <c r="BK372"/>
  <c r="BK832"/>
  <c r="BK597"/>
  <c r="BK356"/>
  <c r="J901"/>
  <c r="J656"/>
  <c r="BK450"/>
  <c r="BK871"/>
  <c r="J665"/>
  <c r="J300"/>
  <c i="3" r="J166"/>
  <c r="BK156"/>
  <c r="J126"/>
  <c r="J124"/>
  <c i="4" r="BK116"/>
  <c r="J96"/>
  <c i="5" r="BK106"/>
  <c r="J108"/>
  <c i="6" r="BK138"/>
  <c r="J142"/>
  <c r="BK116"/>
  <c r="J137"/>
  <c r="BK106"/>
  <c i="7" r="BK107"/>
  <c r="J106"/>
  <c i="8" r="BK91"/>
  <c r="BK98"/>
  <c i="2" r="BK877"/>
  <c r="BK758"/>
  <c r="J278"/>
  <c r="J131"/>
  <c r="BK656"/>
  <c r="BK526"/>
  <c r="BK323"/>
  <c r="BK781"/>
  <c r="BK494"/>
  <c r="J176"/>
  <c r="J749"/>
  <c r="J541"/>
  <c r="BK166"/>
  <c r="BK737"/>
  <c r="BK312"/>
  <c i="3" r="J134"/>
  <c r="J96"/>
  <c r="BK183"/>
  <c r="BK132"/>
  <c r="BK99"/>
  <c i="4" r="BK113"/>
  <c i="5" r="BK101"/>
  <c r="BK87"/>
  <c i="6" r="BK143"/>
  <c r="BK150"/>
  <c r="J147"/>
  <c r="BK92"/>
  <c r="J111"/>
  <c i="7" r="J91"/>
  <c r="J92"/>
  <c i="8" r="BK113"/>
  <c i="9" r="J94"/>
  <c i="2" r="BK755"/>
  <c r="J505"/>
  <c r="BK206"/>
  <c r="J594"/>
  <c r="J349"/>
  <c r="J117"/>
  <c r="BK644"/>
  <c r="BK283"/>
  <c r="BK886"/>
  <c r="J662"/>
  <c r="J515"/>
  <c r="J175"/>
  <c r="J746"/>
  <c r="J553"/>
  <c r="BK156"/>
  <c i="3" r="BK125"/>
  <c r="J122"/>
  <c r="BK119"/>
  <c r="BK122"/>
  <c r="BK105"/>
  <c i="5" r="J141"/>
  <c r="J120"/>
  <c r="BK111"/>
  <c i="6" r="BK99"/>
  <c r="BK131"/>
  <c r="BK85"/>
  <c r="BK97"/>
  <c r="J126"/>
  <c i="7" r="BK106"/>
  <c r="J85"/>
  <c i="8" r="BK109"/>
  <c r="BK96"/>
  <c r="J90"/>
  <c i="9" r="J92"/>
  <c i="2" r="J766"/>
  <c r="J532"/>
  <c r="BK265"/>
  <c r="J804"/>
  <c r="J511"/>
  <c r="BK293"/>
  <c r="BK746"/>
  <c r="BK507"/>
  <c r="BK144"/>
  <c r="J651"/>
  <c r="BK412"/>
  <c r="J103"/>
  <c r="BK749"/>
  <c r="J494"/>
  <c i="3" r="J197"/>
  <c r="J195"/>
  <c r="J185"/>
  <c r="BK187"/>
  <c r="BK92"/>
  <c i="4" r="J104"/>
  <c r="J125"/>
  <c i="5" r="J135"/>
  <c r="J104"/>
  <c i="6" r="BK93"/>
  <c r="BK95"/>
  <c r="BK103"/>
  <c r="J89"/>
  <c r="BK129"/>
  <c i="7" r="BK85"/>
  <c r="J90"/>
  <c i="8" r="BK115"/>
  <c i="9" r="BK97"/>
  <c i="2" r="J859"/>
  <c r="BK417"/>
  <c r="J136"/>
  <c r="J801"/>
  <c r="J517"/>
  <c r="J356"/>
  <c r="BK186"/>
  <c r="J519"/>
  <c r="BK223"/>
  <c r="BK801"/>
  <c r="J526"/>
  <c r="J384"/>
  <c r="BK123"/>
  <c r="J309"/>
  <c i="3" r="J193"/>
  <c r="J107"/>
  <c r="BK152"/>
  <c r="BK121"/>
  <c r="J101"/>
  <c i="4" r="BK100"/>
  <c i="6" r="BK159"/>
  <c r="J93"/>
  <c r="J92"/>
  <c i="7" r="J86"/>
  <c i="8" r="BK93"/>
  <c r="BK94"/>
  <c i="2" r="J865"/>
  <c r="BK632"/>
  <c r="BK467"/>
  <c r="BK196"/>
  <c r="J602"/>
  <c r="BK340"/>
  <c r="J123"/>
  <c r="BK461"/>
  <c r="J212"/>
  <c r="BK861"/>
  <c r="J707"/>
  <c r="J501"/>
  <c r="BK833"/>
  <c r="BK599"/>
  <c r="J423"/>
  <c r="BK150"/>
  <c i="3" r="J208"/>
  <c r="BK205"/>
  <c r="J205"/>
  <c r="BK90"/>
  <c i="4" r="BK102"/>
  <c i="5" r="J115"/>
  <c r="BK130"/>
  <c i="6" r="J88"/>
  <c r="BK154"/>
  <c r="J132"/>
  <c r="J139"/>
  <c i="7" r="J95"/>
  <c r="BK89"/>
  <c i="8" r="BK102"/>
  <c i="2" r="BK901"/>
  <c r="J589"/>
  <c r="J154"/>
  <c r="J625"/>
  <c r="J346"/>
  <c r="BK198"/>
  <c r="J681"/>
  <c r="BK420"/>
  <c r="J228"/>
  <c r="J826"/>
  <c r="BK487"/>
  <c r="BK318"/>
  <c r="J795"/>
  <c r="BK443"/>
  <c i="3" r="J164"/>
  <c r="J201"/>
  <c r="BK174"/>
  <c r="J172"/>
  <c i="4" r="BK88"/>
  <c i="5" r="BK123"/>
  <c r="BK98"/>
  <c r="J87"/>
  <c i="6" r="BK94"/>
  <c r="J134"/>
  <c r="BK91"/>
  <c r="J101"/>
  <c i="7" r="BK86"/>
  <c i="8" r="BK85"/>
  <c r="J113"/>
  <c i="2" r="BK837"/>
  <c r="BK547"/>
  <c r="BK160"/>
  <c r="BK768"/>
  <c r="J389"/>
  <c r="J698"/>
  <c r="J412"/>
  <c r="BK126"/>
  <c r="J831"/>
  <c r="BK482"/>
  <c r="J259"/>
  <c r="J789"/>
  <c r="BK612"/>
  <c r="BK308"/>
  <c r="J126"/>
  <c i="3" r="BK197"/>
  <c r="BK189"/>
  <c r="J207"/>
  <c r="BK166"/>
  <c i="4" r="BK106"/>
  <c r="J106"/>
  <c i="5" r="BK133"/>
  <c r="BK120"/>
  <c i="6" r="BK124"/>
  <c r="J146"/>
  <c r="J98"/>
  <c r="J114"/>
  <c r="BK130"/>
  <c i="7" r="J89"/>
  <c r="BK105"/>
  <c i="8" r="BK110"/>
  <c r="J101"/>
  <c r="BK100"/>
  <c i="9" r="J97"/>
  <c i="2" r="J644"/>
  <c r="BK423"/>
  <c r="J106"/>
  <c r="BK572"/>
  <c r="J455"/>
  <c r="BK140"/>
  <c r="J572"/>
  <c r="BK359"/>
  <c r="J819"/>
  <c r="BK610"/>
  <c r="J464"/>
  <c r="J163"/>
  <c r="J632"/>
  <c r="J400"/>
  <c r="J186"/>
  <c i="3" r="J112"/>
  <c r="J103"/>
  <c r="BK210"/>
  <c r="BK208"/>
  <c r="BK123"/>
  <c i="4" r="J98"/>
  <c i="5" r="BK118"/>
  <c r="J102"/>
  <c r="J112"/>
  <c i="6" r="BK132"/>
  <c r="J157"/>
  <c r="J130"/>
  <c r="J149"/>
  <c r="J107"/>
  <c r="J119"/>
  <c i="7" r="BK103"/>
  <c r="BK100"/>
  <c i="8" r="BK112"/>
  <c i="9" r="J87"/>
  <c i="2" r="BK670"/>
  <c r="BK309"/>
  <c r="J830"/>
  <c r="BK623"/>
  <c r="J482"/>
  <c r="BK300"/>
  <c r="BK354"/>
  <c r="J139"/>
  <c r="J833"/>
  <c r="J569"/>
  <c r="J337"/>
  <c r="BK826"/>
  <c r="J160"/>
  <c i="3" r="J109"/>
  <c r="BK207"/>
  <c r="J217"/>
  <c r="BK129"/>
  <c i="4" r="J116"/>
  <c i="5" r="J92"/>
  <c r="BK99"/>
  <c i="6" r="BK117"/>
  <c r="J143"/>
  <c r="BK144"/>
  <c r="J131"/>
  <c i="7" r="J99"/>
  <c i="8" r="BK103"/>
  <c r="J109"/>
  <c r="BK95"/>
  <c i="2" r="BK760"/>
  <c r="J579"/>
  <c r="BK117"/>
  <c r="J562"/>
  <c r="J312"/>
  <c r="BK691"/>
  <c r="J369"/>
  <c r="BK103"/>
  <c r="BK771"/>
  <c r="BK529"/>
  <c r="BK346"/>
  <c r="BK894"/>
  <c r="J688"/>
  <c r="BK332"/>
  <c i="3" r="J125"/>
  <c r="J99"/>
  <c r="BK139"/>
  <c r="J191"/>
  <c i="4" r="J111"/>
  <c r="BK110"/>
  <c i="5" r="BK114"/>
  <c r="BK88"/>
  <c i="6" r="BK147"/>
  <c r="BK102"/>
  <c r="J145"/>
  <c r="BK158"/>
  <c r="BK87"/>
  <c r="BK109"/>
  <c i="7" r="BK93"/>
  <c i="8" r="J91"/>
  <c r="BK108"/>
  <c i="2" r="J709"/>
  <c r="BK458"/>
  <c r="J758"/>
  <c r="BK501"/>
  <c r="J728"/>
  <c r="BK329"/>
  <c r="J888"/>
  <c r="J667"/>
  <c r="J461"/>
  <c r="J209"/>
  <c r="J752"/>
  <c r="J529"/>
  <c r="BK154"/>
  <c i="3" r="BK172"/>
  <c r="J129"/>
  <c r="BK195"/>
  <c i="4" r="BK108"/>
  <c r="J100"/>
  <c i="5" r="J118"/>
  <c r="J114"/>
  <c i="6" r="J133"/>
  <c r="J136"/>
  <c r="BK111"/>
  <c r="J140"/>
  <c r="J94"/>
  <c i="7" r="J103"/>
  <c r="J98"/>
  <c i="8" r="J99"/>
  <c r="BK104"/>
  <c i="2" r="J866"/>
  <c r="J618"/>
  <c r="BK267"/>
  <c r="BK114"/>
  <c r="BK647"/>
  <c r="BK503"/>
  <c r="J196"/>
  <c r="BK804"/>
  <c r="J535"/>
  <c r="BK163"/>
  <c r="BK725"/>
  <c r="BK321"/>
  <c r="BK904"/>
  <c r="BK637"/>
  <c r="BK429"/>
  <c i="3" r="J189"/>
  <c r="J149"/>
  <c r="J143"/>
  <c r="BK127"/>
  <c r="J174"/>
  <c i="4" r="BK90"/>
  <c r="J90"/>
  <c i="5" r="J99"/>
  <c r="J123"/>
  <c i="6" r="BK115"/>
  <c r="J153"/>
  <c r="J109"/>
  <c r="J127"/>
  <c r="BK98"/>
  <c i="8" r="BK117"/>
  <c r="J103"/>
  <c r="J87"/>
  <c r="BK101"/>
  <c r="J95"/>
  <c i="2" r="BK752"/>
  <c r="BK479"/>
  <c r="BK142"/>
  <c r="J612"/>
  <c r="BK175"/>
  <c r="J639"/>
  <c i="1" r="AS54"/>
  <c i="3" r="BK160"/>
  <c r="BK128"/>
  <c r="J114"/>
  <c r="BK96"/>
  <c r="BK126"/>
  <c i="4" r="J86"/>
  <c r="BK92"/>
  <c i="5" r="BK115"/>
  <c r="BK89"/>
  <c i="6" r="J154"/>
  <c r="J106"/>
  <c r="BK140"/>
  <c r="BK118"/>
  <c r="BK146"/>
  <c i="7" r="J101"/>
  <c r="BK101"/>
  <c i="8" r="J97"/>
  <c r="J111"/>
  <c i="2" r="BK763"/>
  <c r="BK625"/>
  <c r="BK455"/>
  <c r="BK228"/>
  <c r="J597"/>
  <c r="J839"/>
  <c r="BK662"/>
  <c r="BK366"/>
  <c r="BK884"/>
  <c r="BK497"/>
  <c r="J354"/>
  <c r="J755"/>
  <c r="BK535"/>
  <c r="J417"/>
  <c r="J140"/>
  <c i="3" r="BK212"/>
  <c r="J187"/>
  <c r="J170"/>
  <c i="4" r="BK120"/>
  <c i="5" r="J101"/>
  <c i="6" r="J155"/>
  <c r="J118"/>
  <c r="J108"/>
  <c r="J102"/>
  <c r="BK112"/>
  <c i="7" r="BK91"/>
  <c r="BK88"/>
  <c i="8" r="J94"/>
  <c i="9" r="J100"/>
  <c i="2" r="J733"/>
  <c r="J443"/>
  <c r="BK681"/>
  <c r="BK505"/>
  <c r="J223"/>
  <c r="J647"/>
  <c r="J318"/>
  <c r="J829"/>
  <c r="BK558"/>
  <c r="BK136"/>
  <c r="J781"/>
  <c r="BK562"/>
  <c r="BK254"/>
  <c i="3" r="J173"/>
  <c r="BK134"/>
  <c r="BK199"/>
  <c r="BK112"/>
  <c r="BK168"/>
  <c i="4" r="J94"/>
  <c i="5" r="BK85"/>
  <c r="J95"/>
  <c r="J89"/>
  <c i="6" r="BK153"/>
  <c r="J122"/>
  <c r="J115"/>
  <c r="J87"/>
  <c i="7" r="J107"/>
  <c i="8" r="J107"/>
  <c r="J106"/>
  <c i="9" r="BK87"/>
  <c i="2" r="BK665"/>
  <c r="J420"/>
  <c r="J109"/>
  <c r="J547"/>
  <c r="BK384"/>
  <c r="J169"/>
  <c r="J513"/>
  <c r="J150"/>
  <c r="BK859"/>
  <c r="J592"/>
  <c r="J409"/>
  <c r="J867"/>
  <c r="J620"/>
  <c r="J283"/>
  <c i="3" r="BK191"/>
  <c r="J121"/>
  <c r="BK147"/>
  <c r="J137"/>
  <c r="J160"/>
  <c i="4" r="J92"/>
  <c i="5" r="BK132"/>
  <c r="J93"/>
  <c r="J88"/>
  <c i="6" r="J110"/>
  <c r="J141"/>
  <c r="BK133"/>
  <c r="J124"/>
  <c i="7" r="J105"/>
  <c i="8" r="BK106"/>
  <c r="BK119"/>
  <c i="9" r="BK92"/>
  <c i="2" r="BK766"/>
  <c r="BK400"/>
  <c r="BK836"/>
  <c r="J615"/>
  <c r="BK470"/>
  <c r="J147"/>
  <c r="J567"/>
  <c r="BK233"/>
  <c r="BK795"/>
  <c r="BK532"/>
  <c r="BK139"/>
  <c r="BK707"/>
  <c r="J522"/>
  <c r="J285"/>
  <c i="3" r="BK101"/>
  <c r="BK162"/>
  <c r="J212"/>
  <c r="J158"/>
  <c i="4" r="BK94"/>
  <c i="5" r="BK92"/>
  <c r="J117"/>
  <c i="6" r="BK151"/>
  <c r="BK155"/>
  <c r="BK139"/>
  <c r="BK108"/>
  <c r="J116"/>
  <c i="7" r="J88"/>
  <c r="J84"/>
  <c i="8" r="J104"/>
  <c r="J88"/>
  <c r="J110"/>
  <c r="J96"/>
  <c i="2" r="J862"/>
  <c r="BK569"/>
  <c r="BK193"/>
  <c r="J737"/>
  <c r="BK476"/>
  <c r="BK209"/>
  <c r="BK667"/>
  <c r="J470"/>
  <c r="J254"/>
  <c r="BK716"/>
  <c r="J503"/>
  <c r="J231"/>
  <c r="BK831"/>
  <c r="BK567"/>
  <c r="BK212"/>
  <c i="3" r="J90"/>
  <c r="BK203"/>
  <c r="BK173"/>
  <c r="J162"/>
  <c i="4" r="BK125"/>
  <c r="J108"/>
  <c i="5" r="J139"/>
  <c r="J133"/>
  <c i="6" r="BK142"/>
  <c r="BK149"/>
  <c r="BK148"/>
  <c r="BK110"/>
  <c r="BK101"/>
  <c r="J99"/>
  <c i="7" r="BK99"/>
  <c i="8" r="BK105"/>
  <c r="J108"/>
  <c i="9" r="BK100"/>
  <c i="2" r="BK888"/>
  <c r="J538"/>
  <c r="J340"/>
  <c r="BK259"/>
  <c r="J743"/>
  <c r="BK592"/>
  <c r="J315"/>
  <c r="J904"/>
  <c r="J685"/>
  <c r="J142"/>
  <c r="BK728"/>
  <c r="BK511"/>
  <c r="J273"/>
  <c i="3" r="J132"/>
  <c r="J156"/>
  <c r="BK170"/>
  <c r="BK149"/>
  <c i="4" r="BK96"/>
  <c i="5" r="J111"/>
  <c r="BK129"/>
  <c i="6" r="BK141"/>
  <c r="J112"/>
  <c r="BK145"/>
  <c r="J150"/>
  <c r="BK120"/>
  <c r="J123"/>
  <c i="7" r="J94"/>
  <c i="8" r="BK121"/>
  <c r="BK118"/>
  <c i="9" r="J90"/>
  <c i="2" r="BK607"/>
  <c r="J233"/>
  <c r="BK743"/>
  <c r="BK473"/>
  <c r="J193"/>
  <c r="BK550"/>
  <c r="J267"/>
  <c r="J871"/>
  <c r="J476"/>
  <c r="BK273"/>
  <c r="J740"/>
  <c r="BK519"/>
  <c r="J198"/>
  <c i="3" r="J139"/>
  <c r="J119"/>
  <c r="BK110"/>
  <c r="J168"/>
  <c r="J135"/>
  <c i="4" r="BK86"/>
  <c i="5" r="J127"/>
  <c r="BK93"/>
  <c r="BK108"/>
  <c i="6" r="BK121"/>
  <c r="J117"/>
  <c r="BK107"/>
  <c r="BK100"/>
  <c r="BK96"/>
  <c i="7" r="J102"/>
  <c i="8" r="BK114"/>
  <c r="J121"/>
  <c i="2" r="J861"/>
  <c r="BK615"/>
  <c r="J366"/>
  <c r="BK829"/>
  <c r="BK509"/>
  <c r="BK285"/>
  <c r="J629"/>
  <c r="BK362"/>
  <c r="J120"/>
  <c r="BK688"/>
  <c r="J507"/>
  <c r="J134"/>
  <c r="BK685"/>
  <c r="J343"/>
  <c r="BK106"/>
  <c i="3" r="BK201"/>
  <c r="BK177"/>
  <c r="J147"/>
  <c r="J152"/>
  <c r="BK117"/>
  <c i="4" r="J110"/>
  <c i="5" r="J110"/>
  <c r="BK127"/>
  <c i="6" r="J158"/>
  <c r="BK89"/>
  <c r="BK123"/>
  <c r="BK128"/>
  <c i="7" r="BK104"/>
  <c r="BK95"/>
  <c i="8" r="BK97"/>
  <c r="J105"/>
  <c i="2" r="BK879"/>
  <c r="BK602"/>
  <c r="J334"/>
  <c r="BK819"/>
  <c r="J550"/>
  <c r="J308"/>
  <c r="BK651"/>
  <c r="J332"/>
  <c r="BK867"/>
  <c r="J623"/>
  <c r="J372"/>
  <c r="J877"/>
  <c r="BK594"/>
  <c r="BK231"/>
  <c i="3" r="J127"/>
  <c r="J105"/>
  <c r="BK179"/>
  <c r="BK137"/>
  <c i="4" r="J123"/>
  <c r="BK111"/>
  <c i="5" r="BK126"/>
  <c r="BK137"/>
  <c r="BK135"/>
  <c i="6" r="BK134"/>
  <c r="J144"/>
  <c r="BK136"/>
  <c r="J97"/>
  <c i="7" r="BK94"/>
  <c r="BK90"/>
  <c i="8" r="J115"/>
  <c r="J102"/>
  <c r="J112"/>
  <c r="BK90"/>
  <c r="BK92"/>
  <c i="2" r="J836"/>
  <c r="J604"/>
  <c r="J323"/>
  <c r="J691"/>
  <c r="BK541"/>
  <c r="J329"/>
  <c r="J725"/>
  <c r="BK389"/>
  <c r="J191"/>
  <c r="J760"/>
  <c r="BK517"/>
  <c r="BK343"/>
  <c r="BK868"/>
  <c r="J670"/>
  <c r="J321"/>
  <c r="J144"/>
  <c i="3" r="BK164"/>
  <c r="BK154"/>
  <c r="J123"/>
  <c r="BK145"/>
  <c i="4" r="J113"/>
  <c i="5" r="J130"/>
  <c r="BK95"/>
  <c r="BK112"/>
  <c i="6" r="BK122"/>
  <c r="BK137"/>
  <c r="J159"/>
  <c r="J95"/>
  <c i="7" r="J93"/>
  <c i="8" r="J117"/>
  <c r="BK87"/>
  <c r="J98"/>
  <c i="2" l="1" r="P102"/>
  <c r="T102"/>
  <c r="P122"/>
  <c r="R122"/>
  <c r="R322"/>
  <c r="T500"/>
  <c r="P552"/>
  <c r="R646"/>
  <c r="BK690"/>
  <c r="J690"/>
  <c r="J72"/>
  <c r="R690"/>
  <c r="BK700"/>
  <c r="J700"/>
  <c r="J73"/>
  <c r="R700"/>
  <c r="T706"/>
  <c r="P864"/>
  <c r="R876"/>
  <c r="T893"/>
  <c i="3" r="P89"/>
  <c r="R98"/>
  <c r="T116"/>
  <c r="BK151"/>
  <c r="J151"/>
  <c r="J65"/>
  <c r="P176"/>
  <c r="P214"/>
  <c i="4" r="R85"/>
  <c r="R84"/>
  <c r="R83"/>
  <c r="R115"/>
  <c r="R122"/>
  <c i="5" r="R84"/>
  <c r="R83"/>
  <c r="T138"/>
  <c i="6" r="T90"/>
  <c r="BK156"/>
  <c r="J156"/>
  <c r="J63"/>
  <c i="7" r="BK87"/>
  <c r="J87"/>
  <c r="J61"/>
  <c r="P97"/>
  <c i="8" r="BK86"/>
  <c r="J86"/>
  <c r="J61"/>
  <c r="P86"/>
  <c r="R86"/>
  <c r="T86"/>
  <c i="2" r="BK153"/>
  <c r="J153"/>
  <c r="J63"/>
  <c r="T322"/>
  <c r="P525"/>
  <c r="T552"/>
  <c r="R706"/>
  <c r="R803"/>
  <c r="T864"/>
  <c r="BK876"/>
  <c r="J876"/>
  <c r="J78"/>
  <c r="P893"/>
  <c i="3" r="T89"/>
  <c r="BK116"/>
  <c r="J116"/>
  <c r="J63"/>
  <c r="P131"/>
  <c r="R131"/>
  <c r="BK176"/>
  <c r="J176"/>
  <c r="J66"/>
  <c r="BK214"/>
  <c r="J214"/>
  <c r="J67"/>
  <c i="4" r="BK85"/>
  <c r="J85"/>
  <c r="J61"/>
  <c r="BK115"/>
  <c r="J115"/>
  <c r="J62"/>
  <c r="BK122"/>
  <c r="J122"/>
  <c r="J63"/>
  <c i="5" r="BK84"/>
  <c r="J84"/>
  <c r="J61"/>
  <c r="P138"/>
  <c i="6" r="P90"/>
  <c r="T152"/>
  <c i="7" r="R83"/>
  <c r="T87"/>
  <c i="8" r="T89"/>
  <c r="T83"/>
  <c i="9" r="R89"/>
  <c r="R85"/>
  <c r="R84"/>
  <c i="2" r="P153"/>
  <c r="P322"/>
  <c r="P500"/>
  <c r="BK525"/>
  <c r="J525"/>
  <c r="J68"/>
  <c r="R525"/>
  <c r="T525"/>
  <c r="BK646"/>
  <c r="J646"/>
  <c r="J70"/>
  <c r="BK706"/>
  <c r="J706"/>
  <c r="J74"/>
  <c r="BK803"/>
  <c r="J803"/>
  <c r="J75"/>
  <c r="BK864"/>
  <c r="J864"/>
  <c r="J76"/>
  <c r="BK893"/>
  <c r="J893"/>
  <c r="J79"/>
  <c i="3" r="BK98"/>
  <c r="J98"/>
  <c r="J62"/>
  <c r="R116"/>
  <c r="P151"/>
  <c r="T151"/>
  <c r="R214"/>
  <c i="5" r="P84"/>
  <c r="P83"/>
  <c r="P82"/>
  <c i="1" r="AU58"/>
  <c i="5" r="R138"/>
  <c i="6" r="BK84"/>
  <c r="J84"/>
  <c r="J60"/>
  <c r="P84"/>
  <c r="R84"/>
  <c r="T84"/>
  <c r="BK152"/>
  <c r="J152"/>
  <c r="J62"/>
  <c r="P156"/>
  <c i="7" r="P87"/>
  <c r="R97"/>
  <c i="8" r="BK89"/>
  <c r="J89"/>
  <c r="J62"/>
  <c i="2" r="BK102"/>
  <c r="J102"/>
  <c r="J61"/>
  <c r="R102"/>
  <c r="BK122"/>
  <c r="J122"/>
  <c r="J62"/>
  <c r="T122"/>
  <c r="BK322"/>
  <c r="J322"/>
  <c r="J64"/>
  <c r="R500"/>
  <c r="R552"/>
  <c r="T646"/>
  <c r="P690"/>
  <c r="T690"/>
  <c r="P700"/>
  <c r="T700"/>
  <c r="P803"/>
  <c r="R864"/>
  <c r="P876"/>
  <c r="R893"/>
  <c i="3" r="R89"/>
  <c r="T98"/>
  <c r="BK131"/>
  <c r="J131"/>
  <c r="J64"/>
  <c r="T131"/>
  <c r="T176"/>
  <c i="4" r="P85"/>
  <c r="P84"/>
  <c r="P83"/>
  <c i="1" r="AU57"/>
  <c i="4" r="P115"/>
  <c r="P122"/>
  <c i="5" r="BK138"/>
  <c r="J138"/>
  <c r="J62"/>
  <c i="6" r="BK90"/>
  <c r="J90"/>
  <c r="J61"/>
  <c r="P152"/>
  <c r="R156"/>
  <c i="7" r="BK83"/>
  <c r="J83"/>
  <c r="J60"/>
  <c r="R87"/>
  <c r="T97"/>
  <c i="8" r="R89"/>
  <c r="R83"/>
  <c i="9" r="P89"/>
  <c r="P85"/>
  <c r="P84"/>
  <c i="1" r="AU62"/>
  <c i="2" r="R153"/>
  <c r="T153"/>
  <c r="BK500"/>
  <c r="J500"/>
  <c r="J65"/>
  <c r="BK552"/>
  <c r="J552"/>
  <c r="J69"/>
  <c r="P646"/>
  <c r="P706"/>
  <c r="T803"/>
  <c r="T876"/>
  <c i="3" r="BK89"/>
  <c r="J89"/>
  <c r="J61"/>
  <c r="P98"/>
  <c r="P116"/>
  <c r="R151"/>
  <c r="R176"/>
  <c r="T214"/>
  <c i="4" r="T85"/>
  <c r="T84"/>
  <c r="T83"/>
  <c r="T115"/>
  <c r="T122"/>
  <c i="5" r="T84"/>
  <c r="T83"/>
  <c r="T82"/>
  <c i="6" r="R90"/>
  <c r="R83"/>
  <c r="R152"/>
  <c r="T156"/>
  <c i="7" r="P83"/>
  <c r="P82"/>
  <c i="1" r="AU60"/>
  <c i="7" r="T83"/>
  <c r="T82"/>
  <c r="BK97"/>
  <c r="J97"/>
  <c r="J62"/>
  <c i="8" r="P89"/>
  <c i="9" r="BK89"/>
  <c r="J89"/>
  <c r="J62"/>
  <c r="T89"/>
  <c r="T85"/>
  <c r="T84"/>
  <c i="2" r="BK687"/>
  <c r="J687"/>
  <c r="J71"/>
  <c r="BK521"/>
  <c r="J521"/>
  <c r="J66"/>
  <c r="BK870"/>
  <c r="J870"/>
  <c r="J77"/>
  <c i="8" r="BK84"/>
  <c r="J84"/>
  <c r="J60"/>
  <c r="BK120"/>
  <c r="J120"/>
  <c r="J63"/>
  <c i="9" r="BK86"/>
  <c r="J86"/>
  <c r="J61"/>
  <c r="BK96"/>
  <c r="J96"/>
  <c r="J63"/>
  <c i="2" r="BK903"/>
  <c r="J903"/>
  <c r="J80"/>
  <c i="9" r="BK99"/>
  <c r="J99"/>
  <c r="J64"/>
  <c r="J55"/>
  <c r="F55"/>
  <c r="BE87"/>
  <c r="BE92"/>
  <c r="BE90"/>
  <c r="BE97"/>
  <c r="BE100"/>
  <c r="E48"/>
  <c r="J78"/>
  <c r="BE94"/>
  <c i="8" r="J54"/>
  <c r="J80"/>
  <c r="BE88"/>
  <c r="BE90"/>
  <c r="BE97"/>
  <c r="BE110"/>
  <c r="BE111"/>
  <c r="BE112"/>
  <c r="J52"/>
  <c r="F55"/>
  <c r="BE91"/>
  <c r="BE107"/>
  <c r="E48"/>
  <c r="BE95"/>
  <c r="BE100"/>
  <c r="BE102"/>
  <c r="BE106"/>
  <c r="BE108"/>
  <c r="BE117"/>
  <c r="BE87"/>
  <c r="BE94"/>
  <c r="BE96"/>
  <c r="BE98"/>
  <c r="BE99"/>
  <c r="BE101"/>
  <c r="BE104"/>
  <c r="BE109"/>
  <c r="BE113"/>
  <c r="BE114"/>
  <c r="BE115"/>
  <c r="BE116"/>
  <c r="BE121"/>
  <c r="BE85"/>
  <c r="BE92"/>
  <c r="BE93"/>
  <c r="BE103"/>
  <c r="BE105"/>
  <c r="BE118"/>
  <c r="BE119"/>
  <c i="7" r="J54"/>
  <c r="BE104"/>
  <c r="BE85"/>
  <c r="BE89"/>
  <c r="BE93"/>
  <c i="6" r="BK83"/>
  <c r="J83"/>
  <c r="J59"/>
  <c i="7" r="J55"/>
  <c r="J76"/>
  <c r="BE88"/>
  <c r="BE106"/>
  <c r="E48"/>
  <c r="BE84"/>
  <c r="BE86"/>
  <c r="BE90"/>
  <c r="BE94"/>
  <c r="BE96"/>
  <c r="BE101"/>
  <c r="BE102"/>
  <c r="BE103"/>
  <c r="BE92"/>
  <c r="BE95"/>
  <c r="BE100"/>
  <c r="BE107"/>
  <c r="F55"/>
  <c r="BE91"/>
  <c r="BE98"/>
  <c r="BE99"/>
  <c r="BE105"/>
  <c i="5" r="BK83"/>
  <c r="J83"/>
  <c r="J60"/>
  <c i="6" r="F55"/>
  <c r="BE86"/>
  <c r="BE95"/>
  <c r="BE103"/>
  <c r="BE107"/>
  <c r="BE110"/>
  <c r="BE118"/>
  <c r="BE134"/>
  <c r="BE135"/>
  <c r="BE138"/>
  <c r="BE140"/>
  <c r="BE143"/>
  <c r="BE144"/>
  <c r="J54"/>
  <c r="BE85"/>
  <c r="BE93"/>
  <c r="BE101"/>
  <c r="BE115"/>
  <c r="BE126"/>
  <c r="BE127"/>
  <c r="E73"/>
  <c r="BE108"/>
  <c r="BE113"/>
  <c r="BE117"/>
  <c r="BE122"/>
  <c r="BE155"/>
  <c r="J52"/>
  <c r="BE88"/>
  <c r="BE99"/>
  <c r="BE100"/>
  <c r="BE102"/>
  <c r="BE106"/>
  <c r="BE112"/>
  <c r="BE114"/>
  <c r="BE121"/>
  <c r="BE123"/>
  <c r="BE130"/>
  <c r="BE132"/>
  <c r="BE133"/>
  <c r="BE136"/>
  <c r="BE142"/>
  <c r="BE149"/>
  <c r="BE153"/>
  <c r="BE157"/>
  <c r="BE159"/>
  <c r="BE94"/>
  <c r="BE96"/>
  <c r="BE104"/>
  <c r="BE109"/>
  <c r="BE116"/>
  <c r="BE119"/>
  <c r="BE124"/>
  <c r="BE128"/>
  <c r="BE139"/>
  <c r="BE141"/>
  <c r="BE147"/>
  <c r="BE150"/>
  <c r="BE151"/>
  <c r="BE154"/>
  <c r="J55"/>
  <c r="BE87"/>
  <c r="BE89"/>
  <c r="BE91"/>
  <c r="BE92"/>
  <c r="BE97"/>
  <c r="BE98"/>
  <c r="BE105"/>
  <c r="BE111"/>
  <c r="BE120"/>
  <c r="BE125"/>
  <c r="BE129"/>
  <c r="BE131"/>
  <c r="BE137"/>
  <c r="BE145"/>
  <c r="BE146"/>
  <c r="BE148"/>
  <c r="BE158"/>
  <c i="5" r="BE87"/>
  <c r="F55"/>
  <c r="BE85"/>
  <c r="BE93"/>
  <c r="BE98"/>
  <c r="BE99"/>
  <c r="BE101"/>
  <c r="BE102"/>
  <c r="BE104"/>
  <c r="BE115"/>
  <c r="BE118"/>
  <c r="BE121"/>
  <c r="BE135"/>
  <c r="BE141"/>
  <c i="4" r="BK84"/>
  <c r="BK83"/>
  <c r="J83"/>
  <c i="5" r="BE88"/>
  <c r="BE106"/>
  <c r="BE108"/>
  <c r="BE114"/>
  <c r="BE124"/>
  <c r="BE132"/>
  <c r="J76"/>
  <c r="BE92"/>
  <c r="BE95"/>
  <c r="BE96"/>
  <c r="BE111"/>
  <c r="BE120"/>
  <c r="BE126"/>
  <c r="BE127"/>
  <c r="BE133"/>
  <c r="BE139"/>
  <c r="BE89"/>
  <c r="BE110"/>
  <c r="BE112"/>
  <c r="BE123"/>
  <c r="BE129"/>
  <c r="BE130"/>
  <c r="BE137"/>
  <c r="E48"/>
  <c r="BE90"/>
  <c r="BE117"/>
  <c i="4" r="E73"/>
  <c r="F80"/>
  <c r="BE86"/>
  <c r="BE88"/>
  <c r="BE100"/>
  <c r="BE118"/>
  <c r="BE94"/>
  <c r="BE96"/>
  <c r="BE102"/>
  <c r="BE104"/>
  <c r="BE106"/>
  <c r="BE108"/>
  <c r="BE111"/>
  <c r="BE113"/>
  <c r="BE125"/>
  <c r="J52"/>
  <c r="BE90"/>
  <c r="BE92"/>
  <c r="BE116"/>
  <c r="BE98"/>
  <c r="BE110"/>
  <c r="BE120"/>
  <c r="BE123"/>
  <c i="3" r="J52"/>
  <c r="E77"/>
  <c r="F84"/>
  <c r="BE96"/>
  <c r="BE103"/>
  <c r="BE127"/>
  <c r="BE129"/>
  <c r="BE137"/>
  <c r="BE152"/>
  <c r="BE156"/>
  <c r="BE109"/>
  <c r="BE112"/>
  <c r="BE121"/>
  <c r="BE125"/>
  <c r="BE143"/>
  <c r="BE160"/>
  <c r="BE164"/>
  <c r="BE173"/>
  <c r="BE177"/>
  <c r="BE183"/>
  <c r="BE189"/>
  <c r="BE199"/>
  <c r="BE205"/>
  <c r="BE207"/>
  <c r="BE217"/>
  <c r="BE92"/>
  <c r="BE110"/>
  <c r="BE114"/>
  <c r="BE122"/>
  <c r="BE172"/>
  <c r="BE181"/>
  <c r="BE185"/>
  <c r="BE197"/>
  <c r="BE201"/>
  <c r="BE203"/>
  <c r="BE215"/>
  <c i="2" r="BK101"/>
  <c r="J101"/>
  <c r="J60"/>
  <c i="3" r="BE123"/>
  <c r="BE134"/>
  <c r="BE139"/>
  <c r="BE141"/>
  <c r="BE149"/>
  <c r="BE168"/>
  <c r="BE174"/>
  <c r="BE179"/>
  <c r="BE193"/>
  <c r="BE210"/>
  <c r="BE212"/>
  <c r="BE90"/>
  <c r="BE101"/>
  <c r="BE105"/>
  <c r="BE117"/>
  <c r="BE124"/>
  <c r="BE132"/>
  <c r="BE145"/>
  <c r="BE147"/>
  <c r="BE154"/>
  <c r="BE162"/>
  <c r="BE170"/>
  <c r="BE191"/>
  <c r="BE94"/>
  <c r="BE99"/>
  <c r="BE107"/>
  <c r="BE119"/>
  <c r="BE126"/>
  <c r="BE128"/>
  <c r="BE135"/>
  <c r="BE158"/>
  <c r="BE166"/>
  <c r="BE187"/>
  <c r="BE195"/>
  <c r="BE208"/>
  <c i="2" r="F55"/>
  <c r="BE114"/>
  <c r="BE123"/>
  <c r="BE139"/>
  <c r="BE163"/>
  <c r="BE176"/>
  <c r="BE193"/>
  <c r="BE206"/>
  <c r="BE267"/>
  <c r="BE329"/>
  <c r="BE334"/>
  <c r="BE340"/>
  <c r="BE354"/>
  <c r="BE356"/>
  <c r="BE389"/>
  <c r="BE412"/>
  <c r="BE420"/>
  <c r="BE436"/>
  <c r="BE461"/>
  <c r="BE470"/>
  <c r="BE473"/>
  <c r="BE482"/>
  <c r="BE487"/>
  <c r="BE497"/>
  <c r="BE501"/>
  <c r="BE509"/>
  <c r="BE517"/>
  <c r="BE607"/>
  <c r="BE651"/>
  <c r="BE662"/>
  <c r="BE667"/>
  <c r="BE698"/>
  <c r="BE733"/>
  <c r="BE743"/>
  <c r="BE749"/>
  <c r="BE763"/>
  <c r="BE766"/>
  <c r="BE830"/>
  <c r="BE832"/>
  <c r="BE836"/>
  <c r="BE859"/>
  <c r="BE865"/>
  <c r="BE867"/>
  <c r="BE888"/>
  <c r="BE901"/>
  <c r="J55"/>
  <c r="BE109"/>
  <c r="BE120"/>
  <c r="BE131"/>
  <c r="BE140"/>
  <c r="BE144"/>
  <c r="BE156"/>
  <c r="BE160"/>
  <c r="BE169"/>
  <c r="BE196"/>
  <c r="BE201"/>
  <c r="BE209"/>
  <c r="BE212"/>
  <c r="BE223"/>
  <c r="BE228"/>
  <c r="BE233"/>
  <c r="BE278"/>
  <c r="BE285"/>
  <c r="BE287"/>
  <c r="BE308"/>
  <c r="BE315"/>
  <c r="BE323"/>
  <c r="BE332"/>
  <c r="BE369"/>
  <c r="BE400"/>
  <c r="BE417"/>
  <c r="BE423"/>
  <c r="BE458"/>
  <c r="BE494"/>
  <c r="BE505"/>
  <c r="BE511"/>
  <c r="BE513"/>
  <c r="BE538"/>
  <c r="BE547"/>
  <c r="BE550"/>
  <c r="BE562"/>
  <c r="BE567"/>
  <c r="BE597"/>
  <c r="BE599"/>
  <c r="BE602"/>
  <c r="BE615"/>
  <c r="BE625"/>
  <c r="BE629"/>
  <c r="BE644"/>
  <c r="BE665"/>
  <c r="BE704"/>
  <c r="BE709"/>
  <c r="BE740"/>
  <c r="BE746"/>
  <c r="BE758"/>
  <c r="BE789"/>
  <c r="BE804"/>
  <c r="BE839"/>
  <c r="BE877"/>
  <c r="BE879"/>
  <c r="BE894"/>
  <c r="BE106"/>
  <c r="BE117"/>
  <c r="BE134"/>
  <c r="BE136"/>
  <c r="BE147"/>
  <c r="BE150"/>
  <c r="BE154"/>
  <c r="BE175"/>
  <c r="BE186"/>
  <c r="BE198"/>
  <c r="BE265"/>
  <c r="BE300"/>
  <c r="BE312"/>
  <c r="BE349"/>
  <c r="BE374"/>
  <c r="BE409"/>
  <c r="BE455"/>
  <c r="BE467"/>
  <c r="BE476"/>
  <c r="BE503"/>
  <c r="BE522"/>
  <c r="BE526"/>
  <c r="BE532"/>
  <c r="BE541"/>
  <c r="BE558"/>
  <c r="BE569"/>
  <c r="BE579"/>
  <c r="BE589"/>
  <c r="BE594"/>
  <c r="BE627"/>
  <c r="BE632"/>
  <c r="BE634"/>
  <c r="BE685"/>
  <c r="BE716"/>
  <c r="BE752"/>
  <c r="BE760"/>
  <c r="BE768"/>
  <c r="BE801"/>
  <c r="BE819"/>
  <c r="BE829"/>
  <c r="BE831"/>
  <c r="BE833"/>
  <c r="BE837"/>
  <c r="BE861"/>
  <c r="E48"/>
  <c r="J94"/>
  <c r="BE126"/>
  <c r="BE142"/>
  <c r="BE191"/>
  <c r="BE231"/>
  <c r="BE254"/>
  <c r="BE273"/>
  <c r="BE283"/>
  <c r="BE309"/>
  <c r="BE318"/>
  <c r="BE321"/>
  <c r="BE337"/>
  <c r="BE343"/>
  <c r="BE359"/>
  <c r="BE366"/>
  <c r="BE443"/>
  <c r="BE450"/>
  <c r="BE464"/>
  <c r="BE479"/>
  <c r="BE507"/>
  <c r="BE515"/>
  <c r="BE519"/>
  <c r="BE544"/>
  <c r="BE604"/>
  <c r="BE610"/>
  <c r="BE618"/>
  <c r="BE637"/>
  <c r="BE670"/>
  <c r="BE683"/>
  <c r="BE701"/>
  <c r="BE725"/>
  <c r="BE755"/>
  <c r="BE795"/>
  <c r="BE826"/>
  <c r="BE103"/>
  <c r="BE166"/>
  <c r="BE259"/>
  <c r="BE293"/>
  <c r="BE346"/>
  <c r="BE362"/>
  <c r="BE372"/>
  <c r="BE384"/>
  <c r="BE429"/>
  <c r="BE529"/>
  <c r="BE535"/>
  <c r="BE553"/>
  <c r="BE572"/>
  <c r="BE592"/>
  <c r="BE612"/>
  <c r="BE620"/>
  <c r="BE623"/>
  <c r="BE639"/>
  <c r="BE647"/>
  <c r="BE656"/>
  <c r="BE681"/>
  <c r="BE688"/>
  <c r="BE691"/>
  <c r="BE707"/>
  <c r="BE728"/>
  <c r="BE737"/>
  <c r="BE771"/>
  <c r="BE781"/>
  <c r="BE862"/>
  <c r="BE866"/>
  <c r="BE868"/>
  <c r="BE871"/>
  <c r="BE884"/>
  <c r="BE886"/>
  <c r="BE904"/>
  <c i="8" r="F37"/>
  <c i="1" r="BD61"/>
  <c i="5" r="F34"/>
  <c i="1" r="BA58"/>
  <c i="8" r="F34"/>
  <c i="1" r="BA61"/>
  <c i="6" r="J34"/>
  <c i="1" r="AW59"/>
  <c i="5" r="F35"/>
  <c i="1" r="BB58"/>
  <c i="8" r="F35"/>
  <c i="1" r="BB61"/>
  <c i="3" r="F37"/>
  <c i="1" r="BD56"/>
  <c i="3" r="J34"/>
  <c i="1" r="AW56"/>
  <c i="3" r="F36"/>
  <c i="1" r="BC56"/>
  <c i="4" r="F37"/>
  <c i="1" r="BD57"/>
  <c i="2" r="F34"/>
  <c i="1" r="BA55"/>
  <c i="2" r="F36"/>
  <c i="1" r="BC55"/>
  <c i="9" r="F35"/>
  <c i="1" r="BB62"/>
  <c i="6" r="F35"/>
  <c i="1" r="BB59"/>
  <c i="6" r="F37"/>
  <c i="1" r="BD59"/>
  <c i="2" r="F35"/>
  <c i="1" r="BB55"/>
  <c i="5" r="F37"/>
  <c i="1" r="BD58"/>
  <c i="2" r="F37"/>
  <c i="1" r="BD55"/>
  <c i="7" r="F35"/>
  <c i="1" r="BB60"/>
  <c i="8" r="F36"/>
  <c i="1" r="BC61"/>
  <c i="5" r="J34"/>
  <c i="1" r="AW58"/>
  <c i="6" r="F36"/>
  <c i="1" r="BC59"/>
  <c i="7" r="F36"/>
  <c i="1" r="BC60"/>
  <c i="4" r="F36"/>
  <c i="1" r="BC57"/>
  <c i="7" r="J34"/>
  <c i="1" r="AW60"/>
  <c i="7" r="F37"/>
  <c i="1" r="BD60"/>
  <c i="3" r="F34"/>
  <c i="1" r="BA56"/>
  <c i="3" r="F35"/>
  <c i="1" r="BB56"/>
  <c i="4" r="F35"/>
  <c i="1" r="BB57"/>
  <c i="8" r="J34"/>
  <c i="1" r="AW61"/>
  <c i="4" r="J30"/>
  <c i="7" r="F34"/>
  <c i="1" r="BA60"/>
  <c i="9" r="F34"/>
  <c i="1" r="BA62"/>
  <c i="4" r="J34"/>
  <c i="1" r="AW57"/>
  <c i="9" r="F37"/>
  <c i="1" r="BD62"/>
  <c i="5" r="F36"/>
  <c i="1" r="BC58"/>
  <c i="9" r="J34"/>
  <c i="1" r="AW62"/>
  <c i="2" r="J34"/>
  <c i="1" r="AW55"/>
  <c i="6" r="F34"/>
  <c i="1" r="BA59"/>
  <c i="4" r="F34"/>
  <c i="1" r="BA57"/>
  <c i="9" r="F36"/>
  <c i="1" r="BC62"/>
  <c i="8" l="1" r="P83"/>
  <c i="1" r="AU61"/>
  <c i="3" r="R88"/>
  <c r="R87"/>
  <c r="T88"/>
  <c r="T87"/>
  <c i="2" r="P524"/>
  <c r="T524"/>
  <c i="6" r="P83"/>
  <c i="1" r="AU59"/>
  <c i="7" r="R82"/>
  <c i="5" r="R82"/>
  <c i="6" r="T83"/>
  <c i="2" r="T101"/>
  <c r="R101"/>
  <c r="R524"/>
  <c i="3" r="P88"/>
  <c r="P87"/>
  <c i="1" r="AU56"/>
  <c i="2" r="P101"/>
  <c i="3" r="BK88"/>
  <c r="J88"/>
  <c r="J60"/>
  <c i="8" r="BK83"/>
  <c r="J83"/>
  <c r="J59"/>
  <c i="7" r="BK82"/>
  <c r="J82"/>
  <c r="J59"/>
  <c i="2" r="BK524"/>
  <c r="J524"/>
  <c r="J67"/>
  <c i="9" r="BK85"/>
  <c r="BK84"/>
  <c r="J84"/>
  <c r="J59"/>
  <c i="5" r="BK82"/>
  <c r="J82"/>
  <c r="J59"/>
  <c i="1" r="AG57"/>
  <c i="4" r="J84"/>
  <c r="J60"/>
  <c r="J59"/>
  <c i="2" r="BK100"/>
  <c r="J100"/>
  <c r="J59"/>
  <c i="4" r="J33"/>
  <c i="1" r="AV57"/>
  <c r="AT57"/>
  <c r="AN57"/>
  <c r="BD54"/>
  <c r="W33"/>
  <c i="5" r="J33"/>
  <c i="1" r="AV58"/>
  <c r="AT58"/>
  <c i="7" r="J33"/>
  <c i="1" r="AV60"/>
  <c r="AT60"/>
  <c i="3" r="J33"/>
  <c i="1" r="AV56"/>
  <c r="AT56"/>
  <c i="5" r="F33"/>
  <c i="1" r="AZ58"/>
  <c i="6" r="J30"/>
  <c i="1" r="AG59"/>
  <c i="7" r="F33"/>
  <c i="1" r="AZ60"/>
  <c r="BB54"/>
  <c r="AX54"/>
  <c i="6" r="F33"/>
  <c i="1" r="AZ59"/>
  <c r="BC54"/>
  <c r="W32"/>
  <c i="4" r="F33"/>
  <c i="1" r="AZ57"/>
  <c i="2" r="J33"/>
  <c i="1" r="AV55"/>
  <c r="AT55"/>
  <c i="9" r="F33"/>
  <c i="1" r="AZ62"/>
  <c i="2" r="F33"/>
  <c i="1" r="AZ55"/>
  <c i="9" r="J33"/>
  <c i="1" r="AV62"/>
  <c r="AT62"/>
  <c r="BA54"/>
  <c r="W30"/>
  <c i="3" r="F33"/>
  <c i="1" r="AZ56"/>
  <c i="6" r="J33"/>
  <c i="1" r="AV59"/>
  <c r="AT59"/>
  <c i="8" r="F33"/>
  <c i="1" r="AZ61"/>
  <c i="8" r="J33"/>
  <c i="1" r="AV61"/>
  <c r="AT61"/>
  <c i="2" l="1" r="T100"/>
  <c r="R100"/>
  <c r="P100"/>
  <c i="1" r="AU55"/>
  <c i="9" r="J85"/>
  <c r="J60"/>
  <c i="3" r="BK87"/>
  <c r="J87"/>
  <c r="J59"/>
  <c i="1" r="AN59"/>
  <c i="6" r="J39"/>
  <c i="4" r="J39"/>
  <c i="1" r="AU54"/>
  <c i="7" r="J30"/>
  <c i="1" r="AG60"/>
  <c r="W31"/>
  <c i="5" r="J30"/>
  <c i="1" r="AG58"/>
  <c r="AN58"/>
  <c r="AY54"/>
  <c r="AW54"/>
  <c r="AK30"/>
  <c r="AZ54"/>
  <c r="AV54"/>
  <c r="AK29"/>
  <c i="8" r="J30"/>
  <c i="1" r="AG61"/>
  <c i="9" r="J30"/>
  <c i="1" r="AG62"/>
  <c i="2" r="J30"/>
  <c i="1" r="AG55"/>
  <c i="7" l="1" r="J39"/>
  <c i="9" r="J39"/>
  <c i="8" r="J39"/>
  <c i="5" r="J39"/>
  <c i="2" r="J39"/>
  <c i="1" r="AN55"/>
  <c r="AN62"/>
  <c r="AN60"/>
  <c r="AN61"/>
  <c i="3" r="J30"/>
  <c i="1" r="AG56"/>
  <c r="AN56"/>
  <c r="W29"/>
  <c r="AT54"/>
  <c i="3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<sst xmlns="http://schemas.openxmlformats.org/spreadsheetml/2006/main">
  <si>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</si>
  <si>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</si>
  <si>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</si>
  <si>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</si>
  <si>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</si>
  <si>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{2e1908ff-a674-4052-8c60-4e9ab8691116}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</si>
  <si>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</si>
  <si>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</si>
  <si>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</si>
  <si>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</si>
  <si>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</si>
  <si>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</si>
  <si>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</si>
  <si>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</si>
  <si>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EBC11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</si>
  <si>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</si>
  <si>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</si>
  <si>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Snížení energ. náročnosti - ZA a Gymnázia Hořice - DM Šalounova</t>
  </si>
  <si>
    <t>KSO:</t>
  </si>
  <si>
    <t/>
  </si>
  <si>
    <t>CC-CZ:</t>
  </si>
  <si>
    <t>Místo:</t>
  </si>
  <si>
    <t>Hořice, ul. Šalounova</t>
  </si>
  <si>
    <t>Datum:</t>
  </si>
  <si>
    <t>31. 1. 2024</t>
  </si>
  <si>
    <t>Zadavatel:</t>
  </si>
  <si>
    <t>IČ:</t>
  </si>
  <si>
    <t>Zemědělská akademie a Gymnázia Hořice</t>
  </si>
  <si>
    <t>DIČ:</t>
  </si>
  <si>
    <t>Účastník:</t>
  </si>
  <si>
    <t>Vyplň údaj</t>
  </si>
  <si>
    <t>Projektant:</t>
  </si>
  <si>
    <t>Energy Benefit Centre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</si>
  <si>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</si>
  <si>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</si>
  <si>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</si>
  <si>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</si>
  <si>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</si>
  <si>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</si>
  <si>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</si>
  <si>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</si>
  <si>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</si>
  <si>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</si>
  <si>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</si>
  <si>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</si>
  <si>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</si>
  <si>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</si>
  <si>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</si>
  <si>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</si>
  <si>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</si>
  <si>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</si>
  <si>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</si>
  <si>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</si>
  <si>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</si>
  <si>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</si>
  <si>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</si>
  <si>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</si>
  <si>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</si>
  <si>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</si>
  <si>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</si>
  <si>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</si>
  <si>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</si>
  <si>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</si>
  <si>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</si>
  <si>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</si>
  <si>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</si>
  <si>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</si>
  <si>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</si>
  <si>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</si>
  <si>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</si>
  <si>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</si>
  <si>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</si>
  <si>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</si>
  <si>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</si>
  <si>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</si>
  <si>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</si>
  <si>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</si>
  <si>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AR</t>
  </si>
  <si>
    <t>Stavební část</t>
  </si>
  <si>
    <t>STA</t>
  </si>
  <si>
    <t>1</t>
  </si>
  <si>
    <t>{6fc27783-d80f-466a-99dc-aac7f014e6f5}</t>
  </si>
  <si>
    <t>2</t>
  </si>
  <si>
    <t>UT</t>
  </si>
  <si>
    <t>Vytápění</t>
  </si>
  <si>
    <t>{8e60e769-45c3-4111-967c-93fe69f34be4}</t>
  </si>
  <si>
    <t>PL</t>
  </si>
  <si>
    <t>Rozvod plynu</t>
  </si>
  <si>
    <t>{7f403033-6051-4539-ae8b-11989caa222a}</t>
  </si>
  <si>
    <t>VZT</t>
  </si>
  <si>
    <t>Vzduchotechnika</t>
  </si>
  <si>
    <t>{0ff5b686-d8ba-4baa-8358-5d950adff624}</t>
  </si>
  <si>
    <t>EL</t>
  </si>
  <si>
    <t>Silnoproud</t>
  </si>
  <si>
    <t>{286ec2c5-9db7-4736-b075-1634aa38ec41}</t>
  </si>
  <si>
    <t>SLP</t>
  </si>
  <si>
    <t>Slaboproud</t>
  </si>
  <si>
    <t>{e06bb0fc-2491-4d28-a47e-f5d0eb7046b5}</t>
  </si>
  <si>
    <t>FVE</t>
  </si>
  <si>
    <t>{bd34d936-1790-4cb6-b28f-61a7daae32ad}</t>
  </si>
  <si>
    <t>VON</t>
  </si>
  <si>
    <t>Vedlejší a ostatní náklady</t>
  </si>
  <si>
    <t>{6dad2b3c-2332-465e-9ab0-8df4a432e9d1}</t>
  </si>
  <si>
    <t>les</t>
  </si>
  <si>
    <t>lešení</t>
  </si>
  <si>
    <t>2049,903</t>
  </si>
  <si>
    <t>S01NS</t>
  </si>
  <si>
    <t>NS - skladba S01</t>
  </si>
  <si>
    <t>89,824</t>
  </si>
  <si>
    <t>KRYCÍ LIST SOUPISU PRACÍ</t>
  </si>
  <si>
    <t>S02NS</t>
  </si>
  <si>
    <t xml:space="preserve">NS - skladba S02 </t>
  </si>
  <si>
    <t>198,5</t>
  </si>
  <si>
    <t>S03NS</t>
  </si>
  <si>
    <t>NS - skladba S03</t>
  </si>
  <si>
    <t>536,745</t>
  </si>
  <si>
    <t>S04NS</t>
  </si>
  <si>
    <t>NS - skladba S04</t>
  </si>
  <si>
    <t>1030,514</t>
  </si>
  <si>
    <t>S1B</t>
  </si>
  <si>
    <t>bourání - skladba S1</t>
  </si>
  <si>
    <t>537,471</t>
  </si>
  <si>
    <t>Objekt:</t>
  </si>
  <si>
    <t>s3B</t>
  </si>
  <si>
    <t>bourání - skladba S3</t>
  </si>
  <si>
    <t>235,171</t>
  </si>
  <si>
    <t>AR - Stavební část</t>
  </si>
  <si>
    <t>S4B</t>
  </si>
  <si>
    <t>bourání - skladba S4</t>
  </si>
  <si>
    <t>130,371</t>
  </si>
  <si>
    <t>sch1</t>
  </si>
  <si>
    <t>střecha SCH1</t>
  </si>
  <si>
    <t>215,793</t>
  </si>
  <si>
    <t>SCH1B</t>
  </si>
  <si>
    <t>bouraní - střecha skladba SCH1</t>
  </si>
  <si>
    <t>222,198</t>
  </si>
  <si>
    <t>sch2</t>
  </si>
  <si>
    <t>střecha SCH2</t>
  </si>
  <si>
    <t>291,57</t>
  </si>
  <si>
    <t>SCH2B</t>
  </si>
  <si>
    <t>bouraní - střecha skladba SCH2</t>
  </si>
  <si>
    <t>234,235</t>
  </si>
  <si>
    <t>sch3</t>
  </si>
  <si>
    <t>střecha SCH3 - strojovna</t>
  </si>
  <si>
    <t>31,703</t>
  </si>
  <si>
    <t>SCH4</t>
  </si>
  <si>
    <t>stříšky SCH4</t>
  </si>
  <si>
    <t>46,328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</si>
  <si>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</si>
  <si>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</si>
  <si>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</si>
  <si>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</si>
  <si>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</si>
  <si>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</si>
  <si>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</si>
  <si>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</si>
  <si>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</si>
  <si>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</si>
  <si>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</si>
  <si>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</si>
  <si>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</si>
  <si>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</si>
  <si>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</si>
  <si>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</si>
  <si>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</si>
  <si>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</si>
  <si>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</si>
  <si>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</si>
  <si>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</si>
  <si>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</si>
  <si>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</si>
  <si>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786 - Dokončovací práce - stínící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</si>
  <si>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</si>
  <si>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</si>
  <si>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</si>
  <si>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</si>
  <si>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</si>
  <si>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</si>
  <si>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</si>
  <si>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</si>
  <si>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</si>
  <si>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</si>
  <si>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</si>
  <si>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</si>
  <si>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</si>
  <si>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</si>
  <si>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</si>
  <si>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</si>
  <si>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</si>
  <si>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</si>
  <si>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</si>
  <si>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</si>
  <si>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</si>
  <si>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</si>
  <si>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01</t>
  </si>
  <si>
    <t>4</t>
  </si>
  <si>
    <t>-1336104092</t>
  </si>
  <si>
    <t>Online PSC</t>
  </si>
  <si>
    <t>https://podminky.urs.cz/item/CS_URS_2024_01/113106123</t>
  </si>
  <si>
    <t>VV</t>
  </si>
  <si>
    <t>96</t>
  </si>
  <si>
    <t>113107131</t>
  </si>
  <si>
    <t>Odstranění podkladu z betonu prostého tl přes 100 do 150 mm ručně</t>
  </si>
  <si>
    <t>611059615</t>
  </si>
  <si>
    <t>https://podminky.urs.cz/item/CS_URS_2024_01/113107131</t>
  </si>
  <si>
    <t>20,5*2,0</t>
  </si>
  <si>
    <t>3</t>
  </si>
  <si>
    <t>132212331</t>
  </si>
  <si>
    <t>Hloubení nezapažených rýh šířky do 2000 mm v soudržných horninách třídy těžitelnosti I skupiny 3 ručně</t>
  </si>
  <si>
    <t>m3</t>
  </si>
  <si>
    <t>458047367</t>
  </si>
  <si>
    <t>https://podminky.urs.cz/item/CS_URS_2024_01/132212331</t>
  </si>
  <si>
    <t>(14,18+6,25+18,75+1,5+15,93+1,5+12,375+1,2)*1,5*1,5</t>
  </si>
  <si>
    <t>20,345*2,0*3,35</t>
  </si>
  <si>
    <t>Součet</t>
  </si>
  <si>
    <t>162351103</t>
  </si>
  <si>
    <t>Vodorovné přemístění přes 50 do 500 m výkopku/sypaniny z horniny třídy těžitelnosti I skupiny 1 až 3</t>
  </si>
  <si>
    <t>944856725</t>
  </si>
  <si>
    <t>https://podminky.urs.cz/item/CS_URS_2024_01/162351103</t>
  </si>
  <si>
    <t>297,603*2</t>
  </si>
  <si>
    <t>5</t>
  </si>
  <si>
    <t>167151101</t>
  </si>
  <si>
    <t>Nakládání výkopku z hornin třídy těžitelnosti I skupiny 1 až 3 do 100 m3</t>
  </si>
  <si>
    <t>-2063158608</t>
  </si>
  <si>
    <t>https://podminky.urs.cz/item/CS_URS_2024_01/167151101</t>
  </si>
  <si>
    <t>297,603</t>
  </si>
  <si>
    <t>6</t>
  </si>
  <si>
    <t>174111101</t>
  </si>
  <si>
    <t>Zásyp jam, šachet rýh nebo kolem objektů sypaninou se zhutněním ručně</t>
  </si>
  <si>
    <t>578584710</t>
  </si>
  <si>
    <t>https://podminky.urs.cz/item/CS_URS_2024_01/174111101</t>
  </si>
  <si>
    <t>Svislé a kompletní konstrukce</t>
  </si>
  <si>
    <t>7</t>
  </si>
  <si>
    <t>310238211</t>
  </si>
  <si>
    <t>Zazdívka otvorů pl přes 0,25 do 1 m2 ve zdivu nadzákladovém cihlami pálenými na MVC</t>
  </si>
  <si>
    <t>1903992459</t>
  </si>
  <si>
    <t>https://podminky.urs.cz/item/CS_URS_2024_01/310238211</t>
  </si>
  <si>
    <t>"1pp"0,6*0,6*0,375*2</t>
  </si>
  <si>
    <t>8</t>
  </si>
  <si>
    <t>311272321</t>
  </si>
  <si>
    <t>Zdivo z pórobetonových tvárnic do 450 kg/m3 na tenkovrstvou maltu tl 375 mm</t>
  </si>
  <si>
    <t>1916521425</t>
  </si>
  <si>
    <t>https://podminky.urs.cz/item/CS_URS_2024_01/311272321</t>
  </si>
  <si>
    <t>(12,305+18,75)*2,75*7</t>
  </si>
  <si>
    <t>-1,5*1,5*10*7</t>
  </si>
  <si>
    <t>9</t>
  </si>
  <si>
    <t>311273957</t>
  </si>
  <si>
    <t>Založeni pórobetonového zdiva na zakládací maltu tloušťky 375 mm</t>
  </si>
  <si>
    <t>m</t>
  </si>
  <si>
    <t>1901087188</t>
  </si>
  <si>
    <t>https://podminky.urs.cz/item/CS_URS_2024_01/311273957</t>
  </si>
  <si>
    <t>(12,0+18,0)*7</t>
  </si>
  <si>
    <t>10</t>
  </si>
  <si>
    <t>31127395.1</t>
  </si>
  <si>
    <t>Ukotvení zdiva 375mm k betonovým konstrukcím</t>
  </si>
  <si>
    <t>-1485709856</t>
  </si>
  <si>
    <t>2,75*10*7</t>
  </si>
  <si>
    <t>11</t>
  </si>
  <si>
    <t>317121251</t>
  </si>
  <si>
    <t>Montáž ŽB překladů prefabrikovaných do rýh světlosti otvoru přes 1050 do 1800 mm</t>
  </si>
  <si>
    <t>kus</t>
  </si>
  <si>
    <t>-190317347</t>
  </si>
  <si>
    <t>https://podminky.urs.cz/item/CS_URS_2024_01/317121251</t>
  </si>
  <si>
    <t>"7np"1</t>
  </si>
  <si>
    <t>M</t>
  </si>
  <si>
    <t>59321002</t>
  </si>
  <si>
    <t>překlad pórobetonový nenosný š 100mm dl 1000-1250mm</t>
  </si>
  <si>
    <t>-1308838496</t>
  </si>
  <si>
    <t>13</t>
  </si>
  <si>
    <t>317142428</t>
  </si>
  <si>
    <t>Překlad pórobetonový š 100 mm v do 250 mm na tenkovrstvou maltu dl přes 2000 do 2500 mm</t>
  </si>
  <si>
    <t>-22117377</t>
  </si>
  <si>
    <t>https://podminky.urs.cz/item/CS_URS_2024_01/317142428</t>
  </si>
  <si>
    <t>211</t>
  </si>
  <si>
    <t>31714999.1</t>
  </si>
  <si>
    <t>Doplnění překladů dl. 1500mm u oken ve schodišti - (vysekání kapes, 2x bet. překlad, vnější strana zateplena vč. oplechování, vnitřní strana omítka, malba)</t>
  </si>
  <si>
    <t>1881585558</t>
  </si>
  <si>
    <t>4+6</t>
  </si>
  <si>
    <t>14</t>
  </si>
  <si>
    <t>317998112</t>
  </si>
  <si>
    <t>Tepelná izolace mezi překlady v 24 cm z EPS tl přes 50 do 70 mm</t>
  </si>
  <si>
    <t>132485637</t>
  </si>
  <si>
    <t>https://podminky.urs.cz/item/CS_URS_2024_01/317998112</t>
  </si>
  <si>
    <t>70*2,1</t>
  </si>
  <si>
    <t>15</t>
  </si>
  <si>
    <t>319201321</t>
  </si>
  <si>
    <t>Vyrovnání nerovného povrchu zdiva tl do 30 mm maltou</t>
  </si>
  <si>
    <t>140292210</t>
  </si>
  <si>
    <t>https://podminky.urs.cz/item/CS_URS_2024_01/319201321</t>
  </si>
  <si>
    <t>"vyspravení zděného ostění po bourání výplní otvorů - dle začištění"454,92*0,20</t>
  </si>
  <si>
    <t>16</t>
  </si>
  <si>
    <t>340239211</t>
  </si>
  <si>
    <t>Zazdívka otvorů v příčkách nebo stěnách pl přes 1 do 4 m2 cihlami plnými tl do 100 mm</t>
  </si>
  <si>
    <t>1250517450</t>
  </si>
  <si>
    <t>https://podminky.urs.cz/item/CS_URS_2024_01/340239211</t>
  </si>
  <si>
    <t>"7np"1,0*2,1</t>
  </si>
  <si>
    <t>Úpravy povrchů, podlahy a osazování výplní</t>
  </si>
  <si>
    <t>17</t>
  </si>
  <si>
    <t>612131101</t>
  </si>
  <si>
    <t>Cementový postřik vnitřních stěn nanášený celoplošně ručně</t>
  </si>
  <si>
    <t>1627244812</t>
  </si>
  <si>
    <t>https://podminky.urs.cz/item/CS_URS_2024_01/612131101</t>
  </si>
  <si>
    <t>18</t>
  </si>
  <si>
    <t>612321141</t>
  </si>
  <si>
    <t>Vápenocementová omítka štuková dvouvrstvá vnitřních stěn nanášená ručně</t>
  </si>
  <si>
    <t>428402381</t>
  </si>
  <si>
    <t>https://podminky.urs.cz/item/CS_URS_2024_01/612321141</t>
  </si>
  <si>
    <t>"na novém zdivu 1-7np skladba S03"</t>
  </si>
  <si>
    <t>((18,0+12,0)*2,65-1,5*1,5*10+1,5*3*0,20*10)*7</t>
  </si>
  <si>
    <t>19</t>
  </si>
  <si>
    <t>612325111</t>
  </si>
  <si>
    <t>Vápenocementová omítka rýh hladká ve stěnách, šířky rýhy do 150 mm</t>
  </si>
  <si>
    <t>789129329</t>
  </si>
  <si>
    <t>https://podminky.urs.cz/item/CS_URS_2024_01/612325111</t>
  </si>
  <si>
    <t>"po EL"2520*0,10</t>
  </si>
  <si>
    <t>20</t>
  </si>
  <si>
    <t>612325223</t>
  </si>
  <si>
    <t>Vápenocementová štuková omítka malých ploch přes 0,25 do 1 m2 na stěnách</t>
  </si>
  <si>
    <t>1948848670</t>
  </si>
  <si>
    <t>https://podminky.urs.cz/item/CS_URS_2024_01/612325223</t>
  </si>
  <si>
    <t>"1pp"2</t>
  </si>
  <si>
    <t>612325225</t>
  </si>
  <si>
    <t>Vápenocementová štuková omítka malých ploch přes 1 do 4 m2 na stěnách</t>
  </si>
  <si>
    <t>-1370557387</t>
  </si>
  <si>
    <t>https://podminky.urs.cz/item/CS_URS_2024_01/612325225</t>
  </si>
  <si>
    <t>"7np"2</t>
  </si>
  <si>
    <t>22</t>
  </si>
  <si>
    <t>612325421</t>
  </si>
  <si>
    <t>Oprava vápenocementové omítky vnitřních ploch štukové dvouvrstvé, tloušťky do 20 mm a tloušťky štuku do 3 mm, v rozsahu opravované plochy do 10%</t>
  </si>
  <si>
    <t>1667239887</t>
  </si>
  <si>
    <t>https://podminky.urs.cz/item/CS_URS_2024_01/612325421</t>
  </si>
  <si>
    <t>"rozsah upřesnit dle skutečnosti po provedení instalací a výměny oken"</t>
  </si>
  <si>
    <t>"dotčená plocha předpoklad 30% z celkových ploch stáv. omítek"</t>
  </si>
  <si>
    <t>(10828,068-462,0)*0,30</t>
  </si>
  <si>
    <t>23</t>
  </si>
  <si>
    <t>612341499X01</t>
  </si>
  <si>
    <t xml:space="preserve">Příplatek k omítkám vnitřním montáž a dodání lišt, podomítkových profilů apod. (omítníky, ochrana rohů, začišťovací profily) </t>
  </si>
  <si>
    <t>-1658621911</t>
  </si>
  <si>
    <t>24</t>
  </si>
  <si>
    <t>619995001.1</t>
  </si>
  <si>
    <t>Začištění omítek (s dodáním hmot vč. omítkové lišty) kolem oken, dveří, podlah, obkladů apod.</t>
  </si>
  <si>
    <t>546822134</t>
  </si>
  <si>
    <t>"1pp"(0,8+0,6)*2*4+(0,5+0,6)*2+(1,5+0,9)*2*12+(1,2+0,9)*2+(0,6+0,9)*2*3</t>
  </si>
  <si>
    <t>1,7+2,02*2</t>
  </si>
  <si>
    <t>"1np"(2,1+1,5)*2*8+(0,6+1,2)*2+1,2*3,0*2</t>
  </si>
  <si>
    <t>(2,1+2,2*2)*2+3,0*2,55*2+2,5+2,4*2</t>
  </si>
  <si>
    <t>"2np"(2,1+1,5)*2*7+(0,6+1,2)*2*2+(1,2+0,5)*2+(1,7+1,5)*2+(3,1+1,55)*2+1,2*3,0*2</t>
  </si>
  <si>
    <t>2,5+2,4*2</t>
  </si>
  <si>
    <t>"3-7np"((0,9+1,5)*2*2+(2,5+2,4*2)*2+1,2+3,0*2)*5</t>
  </si>
  <si>
    <t>"stř"0,6*4+0,9+2,02*2+1,4+2,02*2</t>
  </si>
  <si>
    <t>25</t>
  </si>
  <si>
    <t>621211021</t>
  </si>
  <si>
    <t>Montáž kontaktního zateplení vnějších podhledů lepením a mechanickým kotvením polystyrénových desek do betonu nebo zdiva tl přes 80 do 120 mm</t>
  </si>
  <si>
    <t>-317575200</t>
  </si>
  <si>
    <t>https://podminky.urs.cz/item/CS_URS_2024_01/621211021</t>
  </si>
  <si>
    <t>"stříšky SCH4"3,9*4,0+(3,9+4,0)*0,20</t>
  </si>
  <si>
    <t>20,82*(1,2+0,2)</t>
  </si>
  <si>
    <t>26</t>
  </si>
  <si>
    <t>28376422</t>
  </si>
  <si>
    <t>deska XPS hrana polodrážková a hladký povrch 300kPA λ=0,035 tl 100mm</t>
  </si>
  <si>
    <t>-1178725150</t>
  </si>
  <si>
    <t>SCH4*1,05</t>
  </si>
  <si>
    <t>27</t>
  </si>
  <si>
    <t>621151031</t>
  </si>
  <si>
    <t>Penetrační silikonový nátěr vnějších pastovitých tenkovrstvých omítek podhledů</t>
  </si>
  <si>
    <t>1937518530</t>
  </si>
  <si>
    <t>https://podminky.urs.cz/item/CS_URS_2024_01/621151031</t>
  </si>
  <si>
    <t>sch4</t>
  </si>
  <si>
    <t>28</t>
  </si>
  <si>
    <t>621251101</t>
  </si>
  <si>
    <t>Příplatek k cenám kontaktního zateplení podhledů za zápustnou montáž a použití tepelněizolačních zátek z polystyrenu</t>
  </si>
  <si>
    <t>-135046283</t>
  </si>
  <si>
    <t>https://podminky.urs.cz/item/CS_URS_2024_01/621251101</t>
  </si>
  <si>
    <t>29</t>
  </si>
  <si>
    <t>621531022</t>
  </si>
  <si>
    <t>Tenkovrstvá silikonová zatíraná omítka zrnitost 2,0 mm vnějších podhledů</t>
  </si>
  <si>
    <t>481699339</t>
  </si>
  <si>
    <t>https://podminky.urs.cz/item/CS_URS_2024_01/621531022</t>
  </si>
  <si>
    <t>30</t>
  </si>
  <si>
    <t>622135001</t>
  </si>
  <si>
    <t>Vyrovnání podkladu vnějších stěn maltou vápenocementovou tl do 10 mm</t>
  </si>
  <si>
    <t>-807425156</t>
  </si>
  <si>
    <t>https://podminky.urs.cz/item/CS_URS_2024_01/622135001</t>
  </si>
  <si>
    <t>31</t>
  </si>
  <si>
    <t>622135091</t>
  </si>
  <si>
    <t>Příplatek k vyrovnání vnějších stěn maltou vápenocementovou za každých dalších 5 mm tl</t>
  </si>
  <si>
    <t>-1247981147</t>
  </si>
  <si>
    <t>https://podminky.urs.cz/item/CS_URS_2024_01/622135091</t>
  </si>
  <si>
    <t>(S02NS+S01NS)*2</t>
  </si>
  <si>
    <t>32</t>
  </si>
  <si>
    <t>622142001</t>
  </si>
  <si>
    <t>Sklovláknité pletivo vnějších stěn vtlačené do tmelu</t>
  </si>
  <si>
    <t>-896985175</t>
  </si>
  <si>
    <t>https://podminky.urs.cz/item/CS_URS_2024_01/622142001</t>
  </si>
  <si>
    <t>"atika det B"128,0*0,55</t>
  </si>
  <si>
    <t>33</t>
  </si>
  <si>
    <t>622211031</t>
  </si>
  <si>
    <t>Montáž kontaktního zateplení vnějších stěn lepením a mechanickým kotvením polystyrénových desek do betonu a zdiva tl přes 120 do 160 mm</t>
  </si>
  <si>
    <t>-97420328</t>
  </si>
  <si>
    <t>https://podminky.urs.cz/item/CS_URS_2024_01/622211031</t>
  </si>
  <si>
    <t>"NS skladba S02 - pod terénem + 0,3 nad UT"</t>
  </si>
  <si>
    <t>(14,018+6,25+19,07+16,11+12,375+1,2)*1,8</t>
  </si>
  <si>
    <t>20,345*3,65</t>
  </si>
  <si>
    <t>Mezisoučet</t>
  </si>
  <si>
    <t>"NS skladba S01 - 1PP nad terénem od -1,8 do -0,35"</t>
  </si>
  <si>
    <t>(14,018+6,25+19,07+16,11+12,375+1,2)*1,45+20,345*0,50</t>
  </si>
  <si>
    <t>-1,6*1,97-1,5*0,9*12-1,2*0,9</t>
  </si>
  <si>
    <t>34</t>
  </si>
  <si>
    <t>28376359</t>
  </si>
  <si>
    <t>deska perimetrická pro zateplení spodních staveb 200kPa λ=0,034 tl 160mm</t>
  </si>
  <si>
    <t>-1477313308</t>
  </si>
  <si>
    <t>288,324*1,05 'Přepočtené koeficientem množství</t>
  </si>
  <si>
    <t>35</t>
  </si>
  <si>
    <t>622212051</t>
  </si>
  <si>
    <t>Montáž kontaktního zateplení vnějšího ostění, nadpraží nebo parapetu hl. špalety do 400 mm lepením desek z polystyrenu tl do 40 mm</t>
  </si>
  <si>
    <t>-782322097</t>
  </si>
  <si>
    <t>https://podminky.urs.cz/item/CS_URS_2024_01/622212051</t>
  </si>
  <si>
    <t>"pod parapety?"203,76</t>
  </si>
  <si>
    <t>36</t>
  </si>
  <si>
    <t>28376439</t>
  </si>
  <si>
    <t>deska XPS hrana rovná a strukturovaný povrch 250kPa λ=0,032 tl 40mm</t>
  </si>
  <si>
    <t>-1780454220</t>
  </si>
  <si>
    <t>203,760*0,35*1,05</t>
  </si>
  <si>
    <t>37</t>
  </si>
  <si>
    <t>622221041</t>
  </si>
  <si>
    <t>Montáž kontaktního zateplení vnějších stěn lepením a mechanickým kotvením desek z minerální vlny s podélnou orientací do zdiva a betonu tl přes 160 do 200mm</t>
  </si>
  <si>
    <t>-2058700850</t>
  </si>
  <si>
    <t>https://podminky.urs.cz/item/CS_URS_2024_01/622221041</t>
  </si>
  <si>
    <t>"NS skladba S04"</t>
  </si>
  <si>
    <t>"nižší část od -0,35 do +6,38"</t>
  </si>
  <si>
    <t>"vých"20,82*6,73</t>
  </si>
  <si>
    <t>-2,1*1,5*4-2,1*2,2*2-0,6*1,2-2,1*1,5*3-1,7*1,5-1,2*1,5-0,6*1,2*2</t>
  </si>
  <si>
    <t>"záp"22,805*6,73+8,62*0,5</t>
  </si>
  <si>
    <t>-2,1*1,5*4-3,0*2,55-2,1*1,5*4-3,0*1,5/2</t>
  </si>
  <si>
    <t>"vyšší část od -0,35 do +21,7"</t>
  </si>
  <si>
    <t>"jih"16,11*22,05+0,6*3,0*2*7-2,18*2,4*7</t>
  </si>
  <si>
    <t>"vých"(3,58+0,555*2+0,3*2+3,475)*(22,05-3,0*2)</t>
  </si>
  <si>
    <t>"sev"16,11*22,05+0,6*3,0*2*5-9,5*6,0-2,18*2,4*5-0,9*1,5*10</t>
  </si>
  <si>
    <t>1,5*23,95-1,2*22,2</t>
  </si>
  <si>
    <t>1,5*15,7-1,2*13,6</t>
  </si>
  <si>
    <t>"střecha"(6,7+3,7+0,18*2)*3,0-0,8*1,97-1,4*1,97</t>
  </si>
  <si>
    <t xml:space="preserve">"NS - skladba S03 (na novém zdivu)" </t>
  </si>
  <si>
    <t>"záp"19,11*22,05-1,5*1,5*6*7</t>
  </si>
  <si>
    <t>"vých"12,375*22,05-1,5*1,5*4*7</t>
  </si>
  <si>
    <t>38</t>
  </si>
  <si>
    <t>63142030</t>
  </si>
  <si>
    <t>deska tepelně izolační minerální kontaktních fasád podélné vlákno λ=0,035-0,036 tl 180mm</t>
  </si>
  <si>
    <t>-405406491</t>
  </si>
  <si>
    <t>1567,259*1,05 'Přepočtené koeficientem množství</t>
  </si>
  <si>
    <t>39</t>
  </si>
  <si>
    <t>622222051</t>
  </si>
  <si>
    <t>Montáž kontaktního zateplení vnějšího ostění, nadpraží nebo parapetu hl. špalety do 400 mm lepením desek z minerální vlny tl do 40 mm</t>
  </si>
  <si>
    <t>-5378126</t>
  </si>
  <si>
    <t>https://podminky.urs.cz/item/CS_URS_2024_01/622222051</t>
  </si>
  <si>
    <t>"stáv.zdivo - výměra viz začištění omítek"454,92</t>
  </si>
  <si>
    <t>"dopočet nové zdivo"1,5*4*10*7</t>
  </si>
  <si>
    <t>"odpočet parapety?"-203,76</t>
  </si>
  <si>
    <t>40</t>
  </si>
  <si>
    <t>63142020</t>
  </si>
  <si>
    <t>deska tepelně izolační minerální kontaktních fasád podélné vlákno λ=0,035-0,036 tl 40mm</t>
  </si>
  <si>
    <t>-1805605923</t>
  </si>
  <si>
    <t>671,16*0,35*1,05</t>
  </si>
  <si>
    <t>41</t>
  </si>
  <si>
    <t>622241301X03</t>
  </si>
  <si>
    <t xml:space="preserve">Příplatek k montáži kontaktního zateplení montáž a dodání všech systémových doplňkových prvků, lišt a příslušenství zateplovacího systému nutných k řádnému provedení dle vybraného výrobce ( zakládací, dilatační, rohové, nadokenní s okapničkou apod.) </t>
  </si>
  <si>
    <t>-1201396101</t>
  </si>
  <si>
    <t>42</t>
  </si>
  <si>
    <t>622251101</t>
  </si>
  <si>
    <t>Příplatek k cenám kontaktního zateplení vnějších stěn za zápustnou montáž a použití tepelněizolačních zátek z polystyrenu</t>
  </si>
  <si>
    <t>-1543679065</t>
  </si>
  <si>
    <t>https://podminky.urs.cz/item/CS_URS_2024_01/622251101</t>
  </si>
  <si>
    <t>43</t>
  </si>
  <si>
    <t>622251105</t>
  </si>
  <si>
    <t>Příplatek k cenám kontaktního zateplení vnějších stěn za zápustnou montáž a použití tepelněizolačních zátek z minerální vlny</t>
  </si>
  <si>
    <t>-1333278242</t>
  </si>
  <si>
    <t>https://podminky.urs.cz/item/CS_URS_2024_01/622251105</t>
  </si>
  <si>
    <t>44</t>
  </si>
  <si>
    <t>622151001</t>
  </si>
  <si>
    <t>Penetrační akrylátový nátěr vnějších pastovitých tenkovrstvých omítek stěn</t>
  </si>
  <si>
    <t>1485593662</t>
  </si>
  <si>
    <t>https://podminky.urs.cz/item/CS_URS_2024_01/622151001</t>
  </si>
  <si>
    <t>45</t>
  </si>
  <si>
    <t>622151031</t>
  </si>
  <si>
    <t>Penetrační silikonový nátěr vnějších pastovitých tenkovrstvých omítek stěn</t>
  </si>
  <si>
    <t>-466909720</t>
  </si>
  <si>
    <t>https://podminky.urs.cz/item/CS_URS_2024_01/622151031</t>
  </si>
  <si>
    <t>46</t>
  </si>
  <si>
    <t>622511112</t>
  </si>
  <si>
    <t>Tenkovrstvá akrylátová mozaiková střednězrnná omítka vnějších stěn</t>
  </si>
  <si>
    <t>-497805106</t>
  </si>
  <si>
    <t>https://podminky.urs.cz/item/CS_URS_2024_01/622511112</t>
  </si>
  <si>
    <t>"skladba S02 část nad terénem"S02NS/1,3*0,35</t>
  </si>
  <si>
    <t>"1pp"S01NS</t>
  </si>
  <si>
    <t>"ostění 1pp"((0,8+0,6*2)*4+(0,5+0,6*2)+(1,5+0,9*2)*12+(1,2+0,9*2)+(0,6+0,9*2)*3+1,7+2,02*2)*0,35</t>
  </si>
  <si>
    <t>47</t>
  </si>
  <si>
    <t>622531022</t>
  </si>
  <si>
    <t>Omítka tenkovrstvá silikonová vnějších stěn probarvená bez penetrace zatíraná, zrnitost 2,0 mm</t>
  </si>
  <si>
    <t>1510134877</t>
  </si>
  <si>
    <t>https://podminky.urs.cz/item/CS_URS_2024_01/622531022</t>
  </si>
  <si>
    <t>"ostění"671,16*0,35</t>
  </si>
  <si>
    <t>"odpočet ostění 1pp"-22,834</t>
  </si>
  <si>
    <t>210</t>
  </si>
  <si>
    <t>629991011</t>
  </si>
  <si>
    <t>Zakrytí vnějších ploch před znečištěním včetně pozdějšího odkrytí výplní otvorů a svislých ploch fólií přilepenou lepící páskou</t>
  </si>
  <si>
    <t>1309415349</t>
  </si>
  <si>
    <t>https://podminky.urs.cz/item/CS_URS_2024_01/629991011</t>
  </si>
  <si>
    <t>309,564+47,765</t>
  </si>
  <si>
    <t>1,7*2,05+2,1*2,02+3,0*2,55+4,75*2,55</t>
  </si>
  <si>
    <t>1,4*2,02+0,9*2,02</t>
  </si>
  <si>
    <t>"i vnitříní zakrytí"389,465</t>
  </si>
  <si>
    <t>48</t>
  </si>
  <si>
    <t>637111114.1</t>
  </si>
  <si>
    <t>Okapový chodník ze štěrkodrti 0-64 tl 250 mm (pod dlažbu)</t>
  </si>
  <si>
    <t>2076497080</t>
  </si>
  <si>
    <t>49</t>
  </si>
  <si>
    <t>637211411</t>
  </si>
  <si>
    <t>Okapový chodník z betonových zámkových dlaždic tl 60 mm do kameniva</t>
  </si>
  <si>
    <t>-1696167472</t>
  </si>
  <si>
    <t>https://podminky.urs.cz/item/CS_URS_2024_01/637211411</t>
  </si>
  <si>
    <t>9,1*2,0+56,6*1,0</t>
  </si>
  <si>
    <t>50</t>
  </si>
  <si>
    <t>637211412</t>
  </si>
  <si>
    <t>Okapový chodník z betonových zámkových dlaždic tl 80 mm do kameniva</t>
  </si>
  <si>
    <t>-868997063</t>
  </si>
  <si>
    <t>https://podminky.urs.cz/item/CS_URS_2024_01/637211412</t>
  </si>
  <si>
    <t>20,5*1,0</t>
  </si>
  <si>
    <t>51</t>
  </si>
  <si>
    <t>637311122</t>
  </si>
  <si>
    <t>Okapový chodník z betonových chodníkových obrubníků stojatých lože beton</t>
  </si>
  <si>
    <t>2142533305</t>
  </si>
  <si>
    <t>https://podminky.urs.cz/item/CS_URS_2024_01/637311122</t>
  </si>
  <si>
    <t>9,1+56,6+20,5</t>
  </si>
  <si>
    <t>52</t>
  </si>
  <si>
    <t>642944121</t>
  </si>
  <si>
    <t>Osazování ocelových zárubní dodatečné pl do 2,5 m2</t>
  </si>
  <si>
    <t>-828032947</t>
  </si>
  <si>
    <t>https://podminky.urs.cz/item/CS_URS_2024_01/642944121</t>
  </si>
  <si>
    <t>"7np"1,000</t>
  </si>
  <si>
    <t>53</t>
  </si>
  <si>
    <t>55331432</t>
  </si>
  <si>
    <t>zárubeň jednokřídlá ocelová pro dodatečnou montáž tl stěny 75-100mm rozměru 800/1970, 2100mm</t>
  </si>
  <si>
    <t>-686714668</t>
  </si>
  <si>
    <t>Ostatní konstrukce a práce, bourání</t>
  </si>
  <si>
    <t>54</t>
  </si>
  <si>
    <t>941111132</t>
  </si>
  <si>
    <t>Montáž lešení řadového trubkového lehkého s podlahami zatížení do 200 kg/m2 š od 1,2 do 1,5 m v přes 10 do 25 m</t>
  </si>
  <si>
    <t>810968932</t>
  </si>
  <si>
    <t>https://podminky.urs.cz/item/CS_URS_2024_01/941111132</t>
  </si>
  <si>
    <t>20,345*6,98+22,715*8,48</t>
  </si>
  <si>
    <t>(19,11+16,11+1,5*2)*2*23,8</t>
  </si>
  <si>
    <t>-6,5*6,5-9,5*6,5</t>
  </si>
  <si>
    <t>55</t>
  </si>
  <si>
    <t>941111232</t>
  </si>
  <si>
    <t>Příplatek k lešení řadovému trubkovému lehkému s podlahami do 200 kg/m2 š od 1,2 do 1,5 m v přes 10 do 25 m za každý den použití</t>
  </si>
  <si>
    <t>-1149211652</t>
  </si>
  <si>
    <t>https://podminky.urs.cz/item/CS_URS_2024_01/941111232</t>
  </si>
  <si>
    <t>les*120</t>
  </si>
  <si>
    <t>209</t>
  </si>
  <si>
    <t>941111332</t>
  </si>
  <si>
    <t>Odborná prohlídka lešení řadového trubkového lehkého pracovního s podlahami s provozním zatížením tř. 3 do 200 kg/m2 šířky tř. W06 až W12 od 0,6 m do 1,5 m výšky do 25 m, celkové plochy přes 2 000 do 4 000 m2 zakrytého sítí</t>
  </si>
  <si>
    <t>1860121064</t>
  </si>
  <si>
    <t>https://podminky.urs.cz/item/CS_URS_2024_01/941111332</t>
  </si>
  <si>
    <t>56</t>
  </si>
  <si>
    <t>941111832</t>
  </si>
  <si>
    <t>Demontáž lešení řadového trubkového lehkého s podlahami zatížení do 200 kg/m2 š od 1,2 do 1,5 m v přes 10 do 25 m</t>
  </si>
  <si>
    <t>-1904369761</t>
  </si>
  <si>
    <t>https://podminky.urs.cz/item/CS_URS_2024_01/941111832</t>
  </si>
  <si>
    <t>57</t>
  </si>
  <si>
    <t>944511111</t>
  </si>
  <si>
    <t>Montáž ochranné sítě z textilie z umělých vláken</t>
  </si>
  <si>
    <t>-784489094</t>
  </si>
  <si>
    <t>https://podminky.urs.cz/item/CS_URS_2024_01/944511111</t>
  </si>
  <si>
    <t>58</t>
  </si>
  <si>
    <t>944511211</t>
  </si>
  <si>
    <t>Příplatek k ochranné síti za každý den použití</t>
  </si>
  <si>
    <t>463179577</t>
  </si>
  <si>
    <t>https://podminky.urs.cz/item/CS_URS_2024_01/944511211</t>
  </si>
  <si>
    <t>59</t>
  </si>
  <si>
    <t>944511811</t>
  </si>
  <si>
    <t>Demontáž ochranné sítě z textilie z umělých vláken</t>
  </si>
  <si>
    <t>-191967544</t>
  </si>
  <si>
    <t>https://podminky.urs.cz/item/CS_URS_2024_01/944511811</t>
  </si>
  <si>
    <t>60</t>
  </si>
  <si>
    <t>949101111</t>
  </si>
  <si>
    <t>Lešení pomocné pro objekty pozemních staveb s lešeňovou podlahou v do 1,9 m zatížení do 150 kg/m2</t>
  </si>
  <si>
    <t>979203803</t>
  </si>
  <si>
    <t>https://podminky.urs.cz/item/CS_URS_2024_01/949101111</t>
  </si>
  <si>
    <t>"u nového zdiva"(12,0+18,0)*1,0*7</t>
  </si>
  <si>
    <t>61</t>
  </si>
  <si>
    <t>952901111</t>
  </si>
  <si>
    <t>Vyčištění budov bytové a občanské výstavby při výšce podlaží do 4 m</t>
  </si>
  <si>
    <t>928969664</t>
  </si>
  <si>
    <t>https://podminky.urs.cz/item/CS_URS_2024_01/952901111</t>
  </si>
  <si>
    <t>442,39+466,15+466,15+278,22*5</t>
  </si>
  <si>
    <t>539,0*0,33</t>
  </si>
  <si>
    <t>62</t>
  </si>
  <si>
    <t>953951123.1</t>
  </si>
  <si>
    <t>Dodání a osazení dřevěných špalíků do 200x200x150 mm včetně kotvení</t>
  </si>
  <si>
    <t>-2139607696</t>
  </si>
  <si>
    <t>"det A"100</t>
  </si>
  <si>
    <t>63</t>
  </si>
  <si>
    <t>953951313</t>
  </si>
  <si>
    <t xml:space="preserve">Dodání a osazení dřevěných latí do 50x50 mm </t>
  </si>
  <si>
    <t>-269527714</t>
  </si>
  <si>
    <t>https://podminky.urs.cz/item/CS_URS_2024_01/953951313</t>
  </si>
  <si>
    <t>"atika det B"128,000</t>
  </si>
  <si>
    <t>64</t>
  </si>
  <si>
    <t>962031011</t>
  </si>
  <si>
    <t>Bourání příček nebo přizdívek z cihel děrovaných tl do 100 mm</t>
  </si>
  <si>
    <t>456917540</t>
  </si>
  <si>
    <t>https://podminky.urs.cz/item/CS_URS_2024_01/962031011</t>
  </si>
  <si>
    <t>65</t>
  </si>
  <si>
    <t>962031132</t>
  </si>
  <si>
    <t>Bourání příček nebo přizdívek z cihel pálených tl do 100 mm</t>
  </si>
  <si>
    <t>-1758596725</t>
  </si>
  <si>
    <t>https://podminky.urs.cz/item/CS_URS_2024_01/962031132</t>
  </si>
  <si>
    <t>"přízdívka pod terénem?"</t>
  </si>
  <si>
    <t>(14,18+6,25+18,75+15,93+12,375+1,2+20,345)*1,05</t>
  </si>
  <si>
    <t>66</t>
  </si>
  <si>
    <t>962052210</t>
  </si>
  <si>
    <t>Bourání zdiva nadzákladového ze ŽB do 1 m3</t>
  </si>
  <si>
    <t>1079544776</t>
  </si>
  <si>
    <t>https://podminky.urs.cz/item/CS_URS_2024_01/962052210</t>
  </si>
  <si>
    <t>"1np angl.dvorky"(1,4+0,8*2)*0,75*0,2*2</t>
  </si>
  <si>
    <t>67</t>
  </si>
  <si>
    <t>965043441</t>
  </si>
  <si>
    <t>Bourání podkladů pod dlažby betonových s potěrem nebo teracem tl do 150 mm pl přes 4 m2</t>
  </si>
  <si>
    <t>-353158029</t>
  </si>
  <si>
    <t>https://podminky.urs.cz/item/CS_URS_2024_01/965043441</t>
  </si>
  <si>
    <t>"1np bet.rampa"3,15*2,0*0,15</t>
  </si>
  <si>
    <t>68</t>
  </si>
  <si>
    <t>965049112</t>
  </si>
  <si>
    <t>Příplatek k bourání betonových mazanin za bourání mazanin se svařovanou sítí tl přes 100 mm</t>
  </si>
  <si>
    <t>2000320494</t>
  </si>
  <si>
    <t>https://podminky.urs.cz/item/CS_URS_2024_01/965049112</t>
  </si>
  <si>
    <t>69</t>
  </si>
  <si>
    <t>966080103</t>
  </si>
  <si>
    <t>Bourání kontaktního zateplení včetně povrchové úpravy omítkou nebo nátěrem z polystyrénových desek, tloušťky přes 60 do 120 mm</t>
  </si>
  <si>
    <t>2119204282</t>
  </si>
  <si>
    <t>https://podminky.urs.cz/item/CS_URS_2024_01/966080103</t>
  </si>
  <si>
    <t>"sokl skladba S4"(14,18+6,25+18,75+15,93+12,375+1,2)*1,75+20,345*0,5</t>
  </si>
  <si>
    <t>"skladba bourání S2"</t>
  </si>
  <si>
    <t>16,02*(23,95-1,75)+0,5*3,0*2*7-2,5*2,4*7</t>
  </si>
  <si>
    <t>(3,58+0,555*2+0,3*2+3,475)*(23,95-1,75-3,0*2)</t>
  </si>
  <si>
    <t>16,02*(23,95-1,75)+0,5*3,0*2*5-9,5*6,0</t>
  </si>
  <si>
    <t>S2B</t>
  </si>
  <si>
    <t>70</t>
  </si>
  <si>
    <t>966082018</t>
  </si>
  <si>
    <t>Demontáž odvětrávané fasády stěn s ocelovou jednosměrnou konstrukcí</t>
  </si>
  <si>
    <t>-311438265</t>
  </si>
  <si>
    <t>https://podminky.urs.cz/item/CS_URS_2024_01/966082018</t>
  </si>
  <si>
    <t>S3B</t>
  </si>
  <si>
    <t>71</t>
  </si>
  <si>
    <t>966084018</t>
  </si>
  <si>
    <t>Demontáž opláštění stěn odvětrávané fasády</t>
  </si>
  <si>
    <t>-1068411356</t>
  </si>
  <si>
    <t>https://podminky.urs.cz/item/CS_URS_2024_01/966084018</t>
  </si>
  <si>
    <t>"bourání skladba S1"</t>
  </si>
  <si>
    <t>"sever"18,93*(23,95-1,75)-1,5*1,5*6*7</t>
  </si>
  <si>
    <t>"jih"12,375*(23,95-1,75)-1,5*1,5*4*7</t>
  </si>
  <si>
    <t>"bourání skladba S3"</t>
  </si>
  <si>
    <t>20,82*(8,48-1,75)-2,1*1,5*4-2,1*1,5*3-1,7*1,5-1,2*1,5-0,6*1,2*2</t>
  </si>
  <si>
    <t>22,805*(8,48-1,75)+8,62*0,5-2,1*1,5*4-2,92*2,55-2,1*1,5*4-3,0*1,5/2</t>
  </si>
  <si>
    <t>72</t>
  </si>
  <si>
    <t>966084028</t>
  </si>
  <si>
    <t>Demontáž opláštění ostění nebo nadpraží odvětrávané fasády</t>
  </si>
  <si>
    <t>-425942184</t>
  </si>
  <si>
    <t>https://podminky.urs.cz/item/CS_URS_2024_01/966084028</t>
  </si>
  <si>
    <t>"sever a jih skladba S1"1,5*3*10*7</t>
  </si>
  <si>
    <t>"skladba S3"</t>
  </si>
  <si>
    <t>(2,1+1,5*2)*7+(1,7+2*1,5)+(1,2+2*1,5)+(0,6+2*1,2)*2</t>
  </si>
  <si>
    <t>(2,1+2*1,5)*8+(2,92+2*2,55)+(3,0+2*1,5)</t>
  </si>
  <si>
    <t>73</t>
  </si>
  <si>
    <t>968072354</t>
  </si>
  <si>
    <t>Vybourání kovových rámů oken zdvojených včetně křídel pl do 1 m2</t>
  </si>
  <si>
    <t>1939483918</t>
  </si>
  <si>
    <t>https://podminky.urs.cz/item/CS_URS_2024_01/968072354</t>
  </si>
  <si>
    <t>"stř"0,6*0,6</t>
  </si>
  <si>
    <t>74</t>
  </si>
  <si>
    <t>968072455</t>
  </si>
  <si>
    <t>Vybourání kovových dveřních zárubní pl do 2 m2</t>
  </si>
  <si>
    <t>237930628</t>
  </si>
  <si>
    <t>https://podminky.urs.cz/item/CS_URS_2024_01/968072455</t>
  </si>
  <si>
    <t>"7np"0,8*1,97</t>
  </si>
  <si>
    <t>"stř"0,8*1,97</t>
  </si>
  <si>
    <t>75</t>
  </si>
  <si>
    <t>968072456</t>
  </si>
  <si>
    <t>Vybourání kovových dveřních zárubní pl přes 2 m2</t>
  </si>
  <si>
    <t>-353145407</t>
  </si>
  <si>
    <t>https://podminky.urs.cz/item/CS_URS_2024_01/968072456</t>
  </si>
  <si>
    <t>"stř"1,4*1,97</t>
  </si>
  <si>
    <t>76</t>
  </si>
  <si>
    <t>968072747</t>
  </si>
  <si>
    <t>Vybourání výkladních stěn kovových pevných nebo otevíratelných pl přes 4 m2</t>
  </si>
  <si>
    <t>-1298528887</t>
  </si>
  <si>
    <t>https://podminky.urs.cz/item/CS_URS_2024_01/968072747</t>
  </si>
  <si>
    <t>"1np zádveří"(1,2+3,6)*2,4</t>
  </si>
  <si>
    <t>77</t>
  </si>
  <si>
    <t>968082015</t>
  </si>
  <si>
    <t>Vybourání plastových rámů oken včetně křídel plochy do 1 m2</t>
  </si>
  <si>
    <t>-232199713</t>
  </si>
  <si>
    <t>https://podminky.urs.cz/item/CS_URS_2024_01/968082015</t>
  </si>
  <si>
    <t>"1pp"0,8*0,6*4+0,5*0,6+0,6*0,9*3+0,6*0,6*2</t>
  </si>
  <si>
    <t>"1np"0,6*1,2</t>
  </si>
  <si>
    <t>"2np"0,6*1,2*2</t>
  </si>
  <si>
    <t>78</t>
  </si>
  <si>
    <t>968082016</t>
  </si>
  <si>
    <t>Vybourání plastových rámů oken včetně křídel plochy přes 1 do 2 m2</t>
  </si>
  <si>
    <t>815819780</t>
  </si>
  <si>
    <t>https://podminky.urs.cz/item/CS_URS_2024_01/968082016</t>
  </si>
  <si>
    <t>"1pp"1,5*0,9*12+1,2*0,9</t>
  </si>
  <si>
    <t>"2np"1,2*1,5</t>
  </si>
  <si>
    <t>"3-6np"(0,9*1,5*2)*4</t>
  </si>
  <si>
    <t>"7np"0,9*1,5*2</t>
  </si>
  <si>
    <t>79</t>
  </si>
  <si>
    <t>968082017</t>
  </si>
  <si>
    <t>Vybourání plastových rámů oken včetně křídel plochy přes 2 do 4 m2</t>
  </si>
  <si>
    <t>-1544961690</t>
  </si>
  <si>
    <t>https://podminky.urs.cz/item/CS_URS_2024_01/968082017</t>
  </si>
  <si>
    <t>"1np"2,1*1,5*4+1,5*1,5*10+2,1*1,5*4+1,17*3,0</t>
  </si>
  <si>
    <t>"2np"2,1*1,5*4+3,0*1,5+1,5*1,5*10+1,17*3,0+1,7*1,5+2,1*1,5*3</t>
  </si>
  <si>
    <t>"3-6np"(1,5*1,5*10+1,17*3,0*2)*4</t>
  </si>
  <si>
    <t>"7np"1,5*1,5*10+1,17*3,0*2</t>
  </si>
  <si>
    <t>80</t>
  </si>
  <si>
    <t>968082018</t>
  </si>
  <si>
    <t>Vybourání plastových rámů oken včetně křídel plochy přes 4 m2</t>
  </si>
  <si>
    <t>-555560973</t>
  </si>
  <si>
    <t>https://podminky.urs.cz/item/CS_URS_2024_01/968082018</t>
  </si>
  <si>
    <t>"1np"2,5*2,4</t>
  </si>
  <si>
    <t>"2np"2,5*2,4</t>
  </si>
  <si>
    <t>"3-6np"2,5*2,4*2*4</t>
  </si>
  <si>
    <t>"7np"2,5*2,4*2</t>
  </si>
  <si>
    <t>81</t>
  </si>
  <si>
    <t>968082022</t>
  </si>
  <si>
    <t>Vybourání plastových zárubní vč. dveří plochy do 4 m2</t>
  </si>
  <si>
    <t>1849043173</t>
  </si>
  <si>
    <t>https://podminky.urs.cz/item/CS_URS_2024_01/968082022</t>
  </si>
  <si>
    <t>"1pp"1,7*2,1</t>
  </si>
  <si>
    <t>"1np"2,92*2,55+2,1*2,2+2,0*2,2</t>
  </si>
  <si>
    <t>82</t>
  </si>
  <si>
    <t>971033621</t>
  </si>
  <si>
    <t>Vybourání otvorů ve zdivu cihelném pl do 4 m2 na MVC nebo MV tl do 100 mm</t>
  </si>
  <si>
    <t>518027854</t>
  </si>
  <si>
    <t>https://podminky.urs.cz/item/CS_URS_2024_01/971033621</t>
  </si>
  <si>
    <t>"7np pro dveře"0,9*2,1</t>
  </si>
  <si>
    <t>83</t>
  </si>
  <si>
    <t>974031666</t>
  </si>
  <si>
    <t>Vysekání rýh ve zdivu cihelném pro vtahování nosníků hl do 150 mm v do 250 mm</t>
  </si>
  <si>
    <t>1382867579</t>
  </si>
  <si>
    <t>https://podminky.urs.cz/item/CS_URS_2024_01/974031666</t>
  </si>
  <si>
    <t>"7np"1,25</t>
  </si>
  <si>
    <t>84</t>
  </si>
  <si>
    <t>976085411</t>
  </si>
  <si>
    <t>Vybourání kanalizačních rámů včetně poklopů nebo mříží pl přes 0,6 m2</t>
  </si>
  <si>
    <t>-160382594</t>
  </si>
  <si>
    <t>https://podminky.urs.cz/item/CS_URS_2024_01/976085411</t>
  </si>
  <si>
    <t>"1np ang.dvorky"2</t>
  </si>
  <si>
    <t>85</t>
  </si>
  <si>
    <t>977151123</t>
  </si>
  <si>
    <t>Jádrové vrty diamantovými korunkami do stavebních materiálů D přes 130 do 150 mm</t>
  </si>
  <si>
    <t>-1403783584</t>
  </si>
  <si>
    <t>https://podminky.urs.cz/item/CS_URS_2024_01/977151123</t>
  </si>
  <si>
    <t>"stěny"0,375*50</t>
  </si>
  <si>
    <t>86</t>
  </si>
  <si>
    <t>977151223</t>
  </si>
  <si>
    <t>Jádrové vrty dovrchní diamantovými korunkami do stavebních materiálů D přes 130 do 150 mm</t>
  </si>
  <si>
    <t>-1453460074</t>
  </si>
  <si>
    <t>https://podminky.urs.cz/item/CS_URS_2024_01/977151223</t>
  </si>
  <si>
    <t>"stropy"0,25*50</t>
  </si>
  <si>
    <t>87</t>
  </si>
  <si>
    <t>978013191</t>
  </si>
  <si>
    <t>Otlučení (osekání) vnitřní vápenné nebo vápenocementové omítky stěn v rozsahu přes 50 do 100 %</t>
  </si>
  <si>
    <t>471754370</t>
  </si>
  <si>
    <t>https://podminky.urs.cz/item/CS_URS_2024_01/978013191</t>
  </si>
  <si>
    <t>88</t>
  </si>
  <si>
    <t>978015391</t>
  </si>
  <si>
    <t>Otlučení (osekání) vnější vápenné nebo vápenocementové omítky stupně členitosti 1 a 2 v rozsahu přes 80 do 100 %</t>
  </si>
  <si>
    <t>118478256</t>
  </si>
  <si>
    <t>https://podminky.urs.cz/item/CS_URS_2024_01/978015391</t>
  </si>
  <si>
    <t>"střecha"(6,7+3,7)*3,0-0,8*1,97-1,4*1,97</t>
  </si>
  <si>
    <t>89</t>
  </si>
  <si>
    <t>978059641</t>
  </si>
  <si>
    <t>Odsekání a odebrání obkladů stěn z vnějších obkládaček plochy přes 1 m2</t>
  </si>
  <si>
    <t>-898957665</t>
  </si>
  <si>
    <t>https://podminky.urs.cz/item/CS_URS_2024_01/978059641</t>
  </si>
  <si>
    <t>90</t>
  </si>
  <si>
    <t>978071221</t>
  </si>
  <si>
    <t>Otlučení omítky a odstranění izolace z lepenky svislé pl přes 1 m2</t>
  </si>
  <si>
    <t>373345375</t>
  </si>
  <si>
    <t>https://podminky.urs.cz/item/CS_URS_2024_01/978071221</t>
  </si>
  <si>
    <t>"pod terénem"(14,18+6,25+18,75+15,93+12,375+1,2+20,345)*1,3</t>
  </si>
  <si>
    <t>91</t>
  </si>
  <si>
    <t>985131111</t>
  </si>
  <si>
    <t>Očištění ploch stěn, rubu kleneb a podlah tlakovou vodou</t>
  </si>
  <si>
    <t>1409099315</t>
  </si>
  <si>
    <t>https://podminky.urs.cz/item/CS_URS_2024_01/985131111</t>
  </si>
  <si>
    <t>S01NS+S02NS+S04NS</t>
  </si>
  <si>
    <t>sch1+sch2+sch3+sch4</t>
  </si>
  <si>
    <t>92</t>
  </si>
  <si>
    <t>985131311</t>
  </si>
  <si>
    <t>Očištění ploch stěn, rubu kleneb a podlah ruční dočištění ocelovými kartáči</t>
  </si>
  <si>
    <t>1841425460</t>
  </si>
  <si>
    <t>https://podminky.urs.cz/item/CS_URS_2024_01/985131311</t>
  </si>
  <si>
    <t>"po odstranění KZS"S2B</t>
  </si>
  <si>
    <t>207</t>
  </si>
  <si>
    <t>993111111</t>
  </si>
  <si>
    <t>Dovoz a odvoz lešení včetně naložení a složení řadového, na vzdálenost do 10 km</t>
  </si>
  <si>
    <t>-1058964612</t>
  </si>
  <si>
    <t>https://podminky.urs.cz/item/CS_URS_2024_01/993111111</t>
  </si>
  <si>
    <t>208</t>
  </si>
  <si>
    <t>993111119</t>
  </si>
  <si>
    <t>Dovoz a odvoz lešení včetně naložení a složení řadového, na vzdálenost Příplatek k ceně za každých dalších i započatých 10 km přes 10 km</t>
  </si>
  <si>
    <t>785820690</t>
  </si>
  <si>
    <t>https://podminky.urs.cz/item/CS_URS_2024_01/993111119</t>
  </si>
  <si>
    <t>997</t>
  </si>
  <si>
    <t>Přesun sutě</t>
  </si>
  <si>
    <t>93</t>
  </si>
  <si>
    <t>997013157</t>
  </si>
  <si>
    <t>Vnitrostaveništní doprava suti a vybouraných hmot pro budovy v přes 21 do 24 m s omezením mechanizace</t>
  </si>
  <si>
    <t>t</t>
  </si>
  <si>
    <t>1092917437</t>
  </si>
  <si>
    <t>https://podminky.urs.cz/item/CS_URS_2024_01/997013157</t>
  </si>
  <si>
    <t>94</t>
  </si>
  <si>
    <t>997013501</t>
  </si>
  <si>
    <t>Odvoz suti a vybouraných hmot na skládku nebo meziskládku do 1 km se složením</t>
  </si>
  <si>
    <t>631824484</t>
  </si>
  <si>
    <t>https://podminky.urs.cz/item/CS_URS_2024_01/997013501</t>
  </si>
  <si>
    <t>95</t>
  </si>
  <si>
    <t>997013509</t>
  </si>
  <si>
    <t>Příplatek k odvozu suti a vybouraných hmot na skládku ZKD 1 km přes 1 km</t>
  </si>
  <si>
    <t>-55007352</t>
  </si>
  <si>
    <t>https://podminky.urs.cz/item/CS_URS_2024_01/997013509</t>
  </si>
  <si>
    <t>997013601</t>
  </si>
  <si>
    <t>Poplatek za uložení na skládce (skládkovné) stavebního odpadu betonového kód odpadu 17 01 01</t>
  </si>
  <si>
    <t>-1067039241</t>
  </si>
  <si>
    <t>https://podminky.urs.cz/item/CS_URS_2024_01/997013601</t>
  </si>
  <si>
    <t>97</t>
  </si>
  <si>
    <t>997013603</t>
  </si>
  <si>
    <t>Poplatek za uložení na skládce (skládkovné) stavebního odpadu cihelného kód odpadu 17 01 02</t>
  </si>
  <si>
    <t>611024997</t>
  </si>
  <si>
    <t>https://podminky.urs.cz/item/CS_URS_2024_01/997013603</t>
  </si>
  <si>
    <t>98</t>
  </si>
  <si>
    <t>997013607</t>
  </si>
  <si>
    <t>Poplatek za uložení na skládce (skládkovné) stavebního odpadu keramického kód odpadu 17 01 03</t>
  </si>
  <si>
    <t>663688157</t>
  </si>
  <si>
    <t>https://podminky.urs.cz/item/CS_URS_2024_01/997013607</t>
  </si>
  <si>
    <t>99</t>
  </si>
  <si>
    <t>997013631</t>
  </si>
  <si>
    <t>Poplatek za uložení na skládce (skládkovné) stavebního odpadu směsného kód odpadu 17 09 04</t>
  </si>
  <si>
    <t>-486279824</t>
  </si>
  <si>
    <t>https://podminky.urs.cz/item/CS_URS_2024_01/997013631</t>
  </si>
  <si>
    <t>100</t>
  </si>
  <si>
    <t>997013655</t>
  </si>
  <si>
    <t>Poplatek za uložení na skládce (skládkovné) zeminy a kamení kód odpadu 17 05 04</t>
  </si>
  <si>
    <t>-1906647082</t>
  </si>
  <si>
    <t>https://podminky.urs.cz/item/CS_URS_2024_01/997013655</t>
  </si>
  <si>
    <t>101</t>
  </si>
  <si>
    <t>997013813</t>
  </si>
  <si>
    <t>Poplatek za uložení na skládce (skládkovné) stavebního odpadu z plastických hmot kód odpadu 17 02 03</t>
  </si>
  <si>
    <t>283063797</t>
  </si>
  <si>
    <t>https://podminky.urs.cz/item/CS_URS_2024_01/997013813</t>
  </si>
  <si>
    <t>102</t>
  </si>
  <si>
    <t>997013814</t>
  </si>
  <si>
    <t>Poplatek za uložení na skládce (skládkovné) stavebního odpadu izolací kód odpadu 17 06 04</t>
  </si>
  <si>
    <t>-478876126</t>
  </si>
  <si>
    <t>https://podminky.urs.cz/item/CS_URS_2024_01/997013814</t>
  </si>
  <si>
    <t>998</t>
  </si>
  <si>
    <t>Přesun hmot</t>
  </si>
  <si>
    <t>103</t>
  </si>
  <si>
    <t>998011010</t>
  </si>
  <si>
    <t>Přesun hmot pro budovy zděné s omezením mechanizace pro budovy v přes 12 do 24 m</t>
  </si>
  <si>
    <t>-985941560</t>
  </si>
  <si>
    <t>https://podminky.urs.cz/item/CS_URS_2024_01/998011010</t>
  </si>
  <si>
    <t>PSV</t>
  </si>
  <si>
    <t>Práce a dodávky PSV</t>
  </si>
  <si>
    <t>711</t>
  </si>
  <si>
    <t>Izolace proti vodě, vlhkosti a plynům</t>
  </si>
  <si>
    <t>104</t>
  </si>
  <si>
    <t>711112001</t>
  </si>
  <si>
    <t>Provedení izolace proti zemní vlhkosti svislé za studena nátěrem penetračním</t>
  </si>
  <si>
    <t>1753047583</t>
  </si>
  <si>
    <t>https://podminky.urs.cz/item/CS_URS_2024_01/711112001</t>
  </si>
  <si>
    <t>S02NS*2</t>
  </si>
  <si>
    <t>105</t>
  </si>
  <si>
    <t>11163150</t>
  </si>
  <si>
    <t>lak penetrační asfaltový</t>
  </si>
  <si>
    <t>-324500421</t>
  </si>
  <si>
    <t>397*0,00034 'Přepočtené koeficientem množství</t>
  </si>
  <si>
    <t>106</t>
  </si>
  <si>
    <t>711122231</t>
  </si>
  <si>
    <t>Provedení izolace proti zemní vlhkosti svislé za horka nátěrem asfaltovým pomocným</t>
  </si>
  <si>
    <t>655074111</t>
  </si>
  <si>
    <t>https://podminky.urs.cz/item/CS_URS_2024_01/711122231</t>
  </si>
  <si>
    <t>107</t>
  </si>
  <si>
    <t>11161346</t>
  </si>
  <si>
    <t>asfalt oxidovaný stavebně izolační</t>
  </si>
  <si>
    <t>1371969823</t>
  </si>
  <si>
    <t>198,5*0,00121 'Přepočtené koeficientem množství</t>
  </si>
  <si>
    <t>108</t>
  </si>
  <si>
    <t>711142559</t>
  </si>
  <si>
    <t>Provedení izolace proti zemní vlhkosti pásy přitavením svislé NAIP</t>
  </si>
  <si>
    <t>566624050</t>
  </si>
  <si>
    <t>https://podminky.urs.cz/item/CS_URS_2024_01/711142559</t>
  </si>
  <si>
    <t>109</t>
  </si>
  <si>
    <t>62853004</t>
  </si>
  <si>
    <t>pás asfaltový natavitelný modifikovaný SBS s vložkou ze skleněné tkaniny a spalitelnou PE fólií nebo jemnozrnným minerálním posypem na horním povrchu tl 4,0mm</t>
  </si>
  <si>
    <t>-1961920893</t>
  </si>
  <si>
    <t>198,5*1,221 'Přepočtené koeficientem množství</t>
  </si>
  <si>
    <t>110</t>
  </si>
  <si>
    <t>711161215</t>
  </si>
  <si>
    <t>Izolace proti zemní vlhkosti nopovou fólií svislá, nopek v 20,0 mm, tl do 1,0 mm</t>
  </si>
  <si>
    <t>-1020530996</t>
  </si>
  <si>
    <t>https://podminky.urs.cz/item/CS_URS_2024_01/711161215</t>
  </si>
  <si>
    <t>111</t>
  </si>
  <si>
    <t>711161383</t>
  </si>
  <si>
    <t>Izolace proti zemní vlhkosti nopovou fólií ukončení horní lištou</t>
  </si>
  <si>
    <t>-2118290742</t>
  </si>
  <si>
    <t>https://podminky.urs.cz/item/CS_URS_2024_01/711161383</t>
  </si>
  <si>
    <t>89,368</t>
  </si>
  <si>
    <t>112</t>
  </si>
  <si>
    <t>998711213</t>
  </si>
  <si>
    <t>Přesun hmot procentní pro izolace proti vodě, vlhkosti a plynům s omezením mechanizace v objektech v přes 12 do 60 m</t>
  </si>
  <si>
    <t>%</t>
  </si>
  <si>
    <t>-145923263</t>
  </si>
  <si>
    <t>https://podminky.urs.cz/item/CS_URS_2024_01/998711213</t>
  </si>
  <si>
    <t>712</t>
  </si>
  <si>
    <t>Povlakové krytiny</t>
  </si>
  <si>
    <t>113</t>
  </si>
  <si>
    <t>712311101</t>
  </si>
  <si>
    <t>Provedení povlakové krytiny střech do 10° za studena lakem penetračním nebo asfaltovým</t>
  </si>
  <si>
    <t>2094794640</t>
  </si>
  <si>
    <t>https://podminky.urs.cz/item/CS_URS_2024_01/712311101</t>
  </si>
  <si>
    <t>(sch1+sch2+sch3)*2</t>
  </si>
  <si>
    <t>114</t>
  </si>
  <si>
    <t>1225773929</t>
  </si>
  <si>
    <t>(sch1+sch2+sch3)*2*0,00033</t>
  </si>
  <si>
    <t>sch4*0,00033</t>
  </si>
  <si>
    <t>115</t>
  </si>
  <si>
    <t>712331111</t>
  </si>
  <si>
    <t>Provedení povlakové krytiny střech do 10° podkladní vrstvy pásy na sucho samolepící</t>
  </si>
  <si>
    <t>-606734730</t>
  </si>
  <si>
    <t>https://podminky.urs.cz/item/CS_URS_2024_01/712331111</t>
  </si>
  <si>
    <t>116</t>
  </si>
  <si>
    <t>62856001</t>
  </si>
  <si>
    <t>pás asfaltový samolepicí modifikovaný SBS s vložkou z hliníkové fólie s textilií se spalitelnou fólií nebo jemnozrnným minerálním posypem nebo textilií na horním povrchu tl 2,2mm</t>
  </si>
  <si>
    <t>-1363057159</t>
  </si>
  <si>
    <t>(sch3+sch4)*1,1655</t>
  </si>
  <si>
    <t>117</t>
  </si>
  <si>
    <t>712332115</t>
  </si>
  <si>
    <t>Povlaková krytina plochých střech nopovou folií, nopek v 20 mm, tl do 1,0 mm</t>
  </si>
  <si>
    <t>820300287</t>
  </si>
  <si>
    <t>https://podminky.urs.cz/item/CS_URS_2024_01/712332115</t>
  </si>
  <si>
    <t>sch1+sch2</t>
  </si>
  <si>
    <t>118</t>
  </si>
  <si>
    <t>712340832</t>
  </si>
  <si>
    <t>Odstranění povlakové krytiny střech do 10° z pásů NAIP přitavených v plné ploše dvouvrstvé</t>
  </si>
  <si>
    <t>-1744007530</t>
  </si>
  <si>
    <t>https://podminky.urs.cz/item/CS_URS_2024_01/712340832</t>
  </si>
  <si>
    <t>"strojovna výtahu"</t>
  </si>
  <si>
    <t>"modif.pásy"2,7*3,4+3,7*3,3+(3,5*2+2,9+3,2+2,5*2)*0,3</t>
  </si>
  <si>
    <t>119</t>
  </si>
  <si>
    <t>712340833</t>
  </si>
  <si>
    <t>Odstranění povlakové krytiny střech do 10° z pásů NAIP přitavených v plné ploše třívrstvé</t>
  </si>
  <si>
    <t>-264101590</t>
  </si>
  <si>
    <t>https://podminky.urs.cz/item/CS_URS_2024_01/712340833</t>
  </si>
  <si>
    <t>"původní lepenková krytina"</t>
  </si>
  <si>
    <t>SCH1B+SCH2B</t>
  </si>
  <si>
    <t>136,025"atiky SCH1 a SCH2 dle tep.izol."</t>
  </si>
  <si>
    <t>"lepenk. krytina"2,7*3,4+3,7*3,3+(3,5*2+2,9+3,2+2,5*2)*0,3</t>
  </si>
  <si>
    <t>120</t>
  </si>
  <si>
    <t>712341559</t>
  </si>
  <si>
    <t>Provedení povlakové krytiny střech do 10° pásy NAIP přitavením v plné ploše</t>
  </si>
  <si>
    <t>1030655750</t>
  </si>
  <si>
    <t>https://podminky.urs.cz/item/CS_URS_2024_01/712341559</t>
  </si>
  <si>
    <t>(sch1+sch2+sch3+sch4)*2</t>
  </si>
  <si>
    <t>121</t>
  </si>
  <si>
    <t>62855001</t>
  </si>
  <si>
    <t>pás asfaltový natavitelný modifikovaný SBS s vložkou z polyesterové rohože a spalitelnou PE fólií nebo jemnozrnným minerálním posypem na horním povrchu tl 4,0mm</t>
  </si>
  <si>
    <t>-1681134332</t>
  </si>
  <si>
    <t>(sch1+sch2+sch3+sch4)*2*1,1655</t>
  </si>
  <si>
    <t>122</t>
  </si>
  <si>
    <t>712361802</t>
  </si>
  <si>
    <t>Odstranění povlakové krytiny střech do 10° z fólií přilepených bodově</t>
  </si>
  <si>
    <t>1289855610</t>
  </si>
  <si>
    <t>https://podminky.urs.cz/item/CS_URS_2024_01/712361802</t>
  </si>
  <si>
    <t>"nopová folie"sch1B+sch2B</t>
  </si>
  <si>
    <t>123</t>
  </si>
  <si>
    <t>712363351</t>
  </si>
  <si>
    <t>Povlakové krytiny střech do 10° z tvarovaných poplastovaných lišt pásek rš 50 mm</t>
  </si>
  <si>
    <t>-295186530</t>
  </si>
  <si>
    <t>https://podminky.urs.cz/item/CS_URS_2024_01/712363351</t>
  </si>
  <si>
    <t>124</t>
  </si>
  <si>
    <t>712363352</t>
  </si>
  <si>
    <t>Povlakové krytiny střech do 10° z tvarovaných poplastovaných lišt délky 2 m koutová lišta vnitřní rš 100 mm</t>
  </si>
  <si>
    <t>-2051548032</t>
  </si>
  <si>
    <t>https://podminky.urs.cz/item/CS_URS_2024_01/712363352</t>
  </si>
  <si>
    <t>"atika det. B"(43,0+68,0+17,0)</t>
  </si>
  <si>
    <t>125</t>
  </si>
  <si>
    <t>712363353</t>
  </si>
  <si>
    <t>Povlakové krytiny střech do 10° z tvarovaných poplastovaných lišt délky 2 m koutová lišta vnější rš 100 mm</t>
  </si>
  <si>
    <t>-1662482401</t>
  </si>
  <si>
    <t>https://podminky.urs.cz/item/CS_URS_2024_01/712363353</t>
  </si>
  <si>
    <t>126</t>
  </si>
  <si>
    <t>712363356</t>
  </si>
  <si>
    <t>Povlakové krytiny střech do 10° z tvarovaných poplastovaných lišt délky 2 m okapnice široká rš 200 mm</t>
  </si>
  <si>
    <t>1747090991</t>
  </si>
  <si>
    <t>https://podminky.urs.cz/item/CS_URS_2024_01/712363356</t>
  </si>
  <si>
    <t>"okap det. A"21*2+1,5+3,4*2</t>
  </si>
  <si>
    <t>127</t>
  </si>
  <si>
    <t>712391171</t>
  </si>
  <si>
    <t>Provedení povlakové krytiny střech do 10° podkladní textilní vrstvy</t>
  </si>
  <si>
    <t>1215441389</t>
  </si>
  <si>
    <t>https://podminky.urs.cz/item/CS_URS_2024_01/712391171</t>
  </si>
  <si>
    <t>"atika det. B pod folii"(43,0+68,0+17,0)*0,68</t>
  </si>
  <si>
    <t>128</t>
  </si>
  <si>
    <t>69311010</t>
  </si>
  <si>
    <t>geotextilie tkaná separační, filtrační, výztužná PP pevnost v tahu 80kN/m</t>
  </si>
  <si>
    <t>-2079613466</t>
  </si>
  <si>
    <t>87,04*1,155 'Přepočtené koeficientem množství</t>
  </si>
  <si>
    <t>129</t>
  </si>
  <si>
    <t>712391382</t>
  </si>
  <si>
    <t>Provedení povlakové krytiny střech do 10° násypem z hrubého kameniva tl 50 mm</t>
  </si>
  <si>
    <t>1053028495</t>
  </si>
  <si>
    <t>https://podminky.urs.cz/item/CS_URS_2024_01/712391382</t>
  </si>
  <si>
    <t>130</t>
  </si>
  <si>
    <t>712391482</t>
  </si>
  <si>
    <t>Příplatek k povlakové krytině střech do 10° ZKD 10 mm násypu z hrubého kameniva</t>
  </si>
  <si>
    <t>-1877503894</t>
  </si>
  <si>
    <t>https://podminky.urs.cz/item/CS_URS_2024_01/712391482</t>
  </si>
  <si>
    <t>(sch1+sch2)*5</t>
  </si>
  <si>
    <t>131</t>
  </si>
  <si>
    <t>58337403</t>
  </si>
  <si>
    <t>kamenivo dekorační (kačírek) frakce 16/32</t>
  </si>
  <si>
    <t>22978275</t>
  </si>
  <si>
    <t>(sch1+sch2)*0,10*1,7</t>
  </si>
  <si>
    <t>132</t>
  </si>
  <si>
    <t>712771613</t>
  </si>
  <si>
    <t>Osazení ochranné kačírkové lišty navařením na hydroizolaci</t>
  </si>
  <si>
    <t>-392338680</t>
  </si>
  <si>
    <t>https://podminky.urs.cz/item/CS_URS_2024_01/712771613</t>
  </si>
  <si>
    <t>"K17"21,0</t>
  </si>
  <si>
    <t>133</t>
  </si>
  <si>
    <t>69334023</t>
  </si>
  <si>
    <t>lišta kačírková Al výška 120mm</t>
  </si>
  <si>
    <t>-34877938</t>
  </si>
  <si>
    <t>21*1,05 'Přepočtené koeficientem množství</t>
  </si>
  <si>
    <t>134</t>
  </si>
  <si>
    <t>712811101</t>
  </si>
  <si>
    <t>Provedení povlakové krytiny vytažením na konstrukce za studena nátěrem penetračním</t>
  </si>
  <si>
    <t>248271090</t>
  </si>
  <si>
    <t>https://podminky.urs.cz/item/CS_URS_2024_01/712811101</t>
  </si>
  <si>
    <t>135</t>
  </si>
  <si>
    <t>-1817465045</t>
  </si>
  <si>
    <t>166,4*0,00035 'Přepočtené koeficientem množství</t>
  </si>
  <si>
    <t>136</t>
  </si>
  <si>
    <t>712841559</t>
  </si>
  <si>
    <t>Provedení povlakové krytiny vytažením na konstrukce pásy přitavením NAIP</t>
  </si>
  <si>
    <t>-339871971</t>
  </si>
  <si>
    <t>https://podminky.urs.cz/item/CS_URS_2024_01/712841559</t>
  </si>
  <si>
    <t>"atika det B"128,0*0,65*2</t>
  </si>
  <si>
    <t>137</t>
  </si>
  <si>
    <t>-1135400710</t>
  </si>
  <si>
    <t>166,4*1,2 'Přepočtené koeficientem množství</t>
  </si>
  <si>
    <t>138</t>
  </si>
  <si>
    <t>712861703</t>
  </si>
  <si>
    <t>Provedení povlakové krytiny vytažením na konstrukce fólií přilepenou v plné ploše</t>
  </si>
  <si>
    <t>1553971412</t>
  </si>
  <si>
    <t>https://podminky.urs.cz/item/CS_URS_2024_01/712861703</t>
  </si>
  <si>
    <t>128,0*(0,8+0,7)</t>
  </si>
  <si>
    <t>139</t>
  </si>
  <si>
    <t>28322058</t>
  </si>
  <si>
    <t xml:space="preserve">fólie hydroizolační střešní mPVC  šedá tl 1,5mm</t>
  </si>
  <si>
    <t>1833989369</t>
  </si>
  <si>
    <t>192*1,2 'Přepočtené koeficientem množství</t>
  </si>
  <si>
    <t>140</t>
  </si>
  <si>
    <t>712990813</t>
  </si>
  <si>
    <t>Odstranění povlakové krytiny střech do 10° násypu nebo nánosu tl přes 50 do 100 mm</t>
  </si>
  <si>
    <t>-1331559702</t>
  </si>
  <si>
    <t>https://podminky.urs.cz/item/CS_URS_2024_01/712990813</t>
  </si>
  <si>
    <t>"bourání SCH1"22,505*9,5+5,6*1,5</t>
  </si>
  <si>
    <t>"bourání SCH2"17,53*14,585-2,7*3,35-3,7*3,35</t>
  </si>
  <si>
    <t>141</t>
  </si>
  <si>
    <t>998712213</t>
  </si>
  <si>
    <t>Přesun hmot procentní pro krytiny povlakové s omezením mechanizace v objektech v přes 12 do 24 m</t>
  </si>
  <si>
    <t>-1969351214</t>
  </si>
  <si>
    <t>https://podminky.urs.cz/item/CS_URS_2024_01/998712213</t>
  </si>
  <si>
    <t>713</t>
  </si>
  <si>
    <t>Izolace tepelné</t>
  </si>
  <si>
    <t>142</t>
  </si>
  <si>
    <t>71313082.1</t>
  </si>
  <si>
    <t xml:space="preserve">Odstranění tepelné izolace stěn - parotěsné folie </t>
  </si>
  <si>
    <t>2107719267</t>
  </si>
  <si>
    <t>143</t>
  </si>
  <si>
    <t>713130833</t>
  </si>
  <si>
    <t>Odstranění tepelné izolace stěn z vláknitých materiálů tl přes 100 mm</t>
  </si>
  <si>
    <t>-2016474040</t>
  </si>
  <si>
    <t>https://podminky.urs.cz/item/CS_URS_2024_01/713130833</t>
  </si>
  <si>
    <t>144</t>
  </si>
  <si>
    <t>713130851</t>
  </si>
  <si>
    <t>Odstranění tepelné izolace stěn lepené z polystyrenu tl do 100 mm</t>
  </si>
  <si>
    <t>-1526171893</t>
  </si>
  <si>
    <t>https://podminky.urs.cz/item/CS_URS_2024_01/713130851</t>
  </si>
  <si>
    <t>"atiky střech"</t>
  </si>
  <si>
    <t>"SCH1"(22,805+9,8)*(0,5+0,2)+5,6*2*(0,555+0,2)</t>
  </si>
  <si>
    <t>"SCH2"(18,93+15,985)*2*(0,7+0,8)</t>
  </si>
  <si>
    <t>145</t>
  </si>
  <si>
    <t>713131341</t>
  </si>
  <si>
    <t>Montáž izolace tepelné stěn lepením bodově nízkoexpanzní (PUR) pěnou s mechanickým kotvením rohoží, pásů, dílců, desek tl do 100mm</t>
  </si>
  <si>
    <t>2136866358</t>
  </si>
  <si>
    <t>https://podminky.urs.cz/item/CS_URS_2024_01/713131341</t>
  </si>
  <si>
    <t>146</t>
  </si>
  <si>
    <t>28376443</t>
  </si>
  <si>
    <t>deska XPS hrana rovná a strukturovaný povrch 300kPA λ=0,035 tl 100mm</t>
  </si>
  <si>
    <t>-131627547</t>
  </si>
  <si>
    <t>70,4*1,05 'Přepočtené koeficientem množství</t>
  </si>
  <si>
    <t>147</t>
  </si>
  <si>
    <t>713140822</t>
  </si>
  <si>
    <t>Odstranění tepelné izolace střech nadstřešní volně kladené z polystyrenu nasáklého vodou tl do 100 mm</t>
  </si>
  <si>
    <t>-1741131478</t>
  </si>
  <si>
    <t>https://podminky.urs.cz/item/CS_URS_2024_01/713140822</t>
  </si>
  <si>
    <t>sch1B+sch2B</t>
  </si>
  <si>
    <t>148</t>
  </si>
  <si>
    <t>713141136</t>
  </si>
  <si>
    <t>Montáž izolace tepelné střech plochých lepené za studena nízkoexpanzní (PUR) pěnou 1 vrstva rohoží, pásů, dílců, desek</t>
  </si>
  <si>
    <t>1477590135</t>
  </si>
  <si>
    <t>https://podminky.urs.cz/item/CS_URS_2024_01/713141136</t>
  </si>
  <si>
    <t>"sch1 nižší část"22,715*9,5</t>
  </si>
  <si>
    <t>"sch2 ubytovna"19,2*16,3-21,39</t>
  </si>
  <si>
    <t>"sch3 strojovna"3,7*3,3+3,4*2,7</t>
  </si>
  <si>
    <t>"spoj.krček"1,875*5,5</t>
  </si>
  <si>
    <t>149</t>
  </si>
  <si>
    <t>28376382</t>
  </si>
  <si>
    <t>deska XPS hrana polodrážková a hladký povrch 500kPA λ=0,035 tl 100mm</t>
  </si>
  <si>
    <t>-1105792885</t>
  </si>
  <si>
    <t>sch4*1,05</t>
  </si>
  <si>
    <t>150</t>
  </si>
  <si>
    <t>28376653</t>
  </si>
  <si>
    <t>deska XPS hrana polodrážková a hladký povrch 500kPA λ=0,035 tl 220mm</t>
  </si>
  <si>
    <t>-1464201150</t>
  </si>
  <si>
    <t>(sch1+sch2+sch3)*1,05</t>
  </si>
  <si>
    <t>151</t>
  </si>
  <si>
    <t>998713213</t>
  </si>
  <si>
    <t>Přesun hmot procentní pro izolace tepelné s omezením mechanizace v objektech v přes 12 do 24 m</t>
  </si>
  <si>
    <t>-550663295</t>
  </si>
  <si>
    <t>https://podminky.urs.cz/item/CS_URS_2024_01/998713213</t>
  </si>
  <si>
    <t>721</t>
  </si>
  <si>
    <t>Zdravotechnika - vnitřní kanalizace</t>
  </si>
  <si>
    <t>152</t>
  </si>
  <si>
    <t>721210824</t>
  </si>
  <si>
    <t>Demontáž vpustí střešních DN 150</t>
  </si>
  <si>
    <t>-1899285967</t>
  </si>
  <si>
    <t>https://podminky.urs.cz/item/CS_URS_2024_01/721210824</t>
  </si>
  <si>
    <t>762</t>
  </si>
  <si>
    <t>Konstrukce tesařské</t>
  </si>
  <si>
    <t>153</t>
  </si>
  <si>
    <t>762361311</t>
  </si>
  <si>
    <t>Konstrukční a vyrovnávací vrstva pod klempířské prvky z desek dřevoštěpkových tl 18 mm</t>
  </si>
  <si>
    <t>1700859950</t>
  </si>
  <si>
    <t>https://podminky.urs.cz/item/CS_URS_2024_01/762361311</t>
  </si>
  <si>
    <t>"atika det. B"(43,0+68,0+17,0)*0,68</t>
  </si>
  <si>
    <t>"okap det. A"(21*2+1,5+3,4*2)*(0,3+0,2)</t>
  </si>
  <si>
    <t>154</t>
  </si>
  <si>
    <t>998762213</t>
  </si>
  <si>
    <t>Přesun hmot procentní pro kce tesařské s omezením mechanizace v objektech v přes 12 do 24 m</t>
  </si>
  <si>
    <t>-1992810603</t>
  </si>
  <si>
    <t>https://podminky.urs.cz/item/CS_URS_2024_01/998762213</t>
  </si>
  <si>
    <t>763</t>
  </si>
  <si>
    <t>Konstrukce suché výstavby</t>
  </si>
  <si>
    <t>155</t>
  </si>
  <si>
    <t>763164551</t>
  </si>
  <si>
    <t>Obklad konstrukcí sádrokartonovými deskami včetně ochranných úhelníků ve tvaru L rozvinuté šíře přes 0,8 m, opláštěný deskou standardní A, tl. 12,5 mm</t>
  </si>
  <si>
    <t>-966414196</t>
  </si>
  <si>
    <t>https://podminky.urs.cz/item/CS_URS_2024_01/763164551</t>
  </si>
  <si>
    <t>"předběžně potřebné zakrytí VZT potrubí"60,0</t>
  </si>
  <si>
    <t>156</t>
  </si>
  <si>
    <t>998763413</t>
  </si>
  <si>
    <t>Přesun hmot procentní pro konstrukce montované z desek s omezením mechanizace v objektech v přes 12 do 24 m</t>
  </si>
  <si>
    <t>892616976</t>
  </si>
  <si>
    <t>https://podminky.urs.cz/item/CS_URS_2024_01/998763413</t>
  </si>
  <si>
    <t>764</t>
  </si>
  <si>
    <t>Konstrukce klempířské</t>
  </si>
  <si>
    <t>157</t>
  </si>
  <si>
    <t>764002811</t>
  </si>
  <si>
    <t>Demontáž okapového plechu do suti v krytině povlakové</t>
  </si>
  <si>
    <t>1355843581</t>
  </si>
  <si>
    <t>https://podminky.urs.cz/item/CS_URS_2024_01/764002811</t>
  </si>
  <si>
    <t>158</t>
  </si>
  <si>
    <t>764002841</t>
  </si>
  <si>
    <t>Demontáž oplechování horních ploch zdí a nadezdívek do suti</t>
  </si>
  <si>
    <t>-1049624219</t>
  </si>
  <si>
    <t>https://podminky.urs.cz/item/CS_URS_2024_01/764002841</t>
  </si>
  <si>
    <t>"SCH1"(22,805+9,8)+5,6*2</t>
  </si>
  <si>
    <t>"SCH2"(18,93+15,985)*2</t>
  </si>
  <si>
    <t>"SCH3"(3,7+3,3)*2+2,7+3,4</t>
  </si>
  <si>
    <t>159</t>
  </si>
  <si>
    <t>764002851</t>
  </si>
  <si>
    <t>Demontáž oplechování parapetů do suti</t>
  </si>
  <si>
    <t>1798777208</t>
  </si>
  <si>
    <t>https://podminky.urs.cz/item/CS_URS_2024_01/764002851</t>
  </si>
  <si>
    <t>"1pp"0,8*4+0,5+0,6*3+0,6*2+1,5*12+1,2</t>
  </si>
  <si>
    <t>"1np"2,1*4+1,5*10+0,6+2,1*4+1,17</t>
  </si>
  <si>
    <t>"2np"2,1*4+3,0+1,5*10+1,17+1,7+2,1*3+1,2+0,6*2</t>
  </si>
  <si>
    <t>"3-6np"(0,9*2+1,5*10+1,17*2)*4</t>
  </si>
  <si>
    <t>"7np"0,9*2+1,5*10+1,17*2</t>
  </si>
  <si>
    <t>"stř"0,6</t>
  </si>
  <si>
    <t>160</t>
  </si>
  <si>
    <t>764002861</t>
  </si>
  <si>
    <t>Demontáž oplechování říms a ozdobných prvků do suti</t>
  </si>
  <si>
    <t>525814554</t>
  </si>
  <si>
    <t>https://podminky.urs.cz/item/CS_URS_2024_01/764002861</t>
  </si>
  <si>
    <t>2,5*(5+7)</t>
  </si>
  <si>
    <t>161</t>
  </si>
  <si>
    <t>764002871</t>
  </si>
  <si>
    <t>Demontáž lemování zdí do suti</t>
  </si>
  <si>
    <t>1241947319</t>
  </si>
  <si>
    <t>https://podminky.urs.cz/item/CS_URS_2024_01/764002871</t>
  </si>
  <si>
    <t>9,5</t>
  </si>
  <si>
    <t>3,7+6,7</t>
  </si>
  <si>
    <t>162</t>
  </si>
  <si>
    <t>764004801</t>
  </si>
  <si>
    <t>Demontáž podokapního žlabu do suti</t>
  </si>
  <si>
    <t>-439373018</t>
  </si>
  <si>
    <t>https://podminky.urs.cz/item/CS_URS_2024_01/764004801</t>
  </si>
  <si>
    <t>50,5</t>
  </si>
  <si>
    <t>163</t>
  </si>
  <si>
    <t>764004861</t>
  </si>
  <si>
    <t>Demontáž svodu do suti</t>
  </si>
  <si>
    <t>1914985942</t>
  </si>
  <si>
    <t>https://podminky.urs.cz/item/CS_URS_2024_01/764004861</t>
  </si>
  <si>
    <t>8,5*2+3,0*2</t>
  </si>
  <si>
    <t>164</t>
  </si>
  <si>
    <t>764111641</t>
  </si>
  <si>
    <t>Krytina střechy rovné drážkováním ze svitků z Pz plechu s povrchovou úpravou do rš 670 mm sklonu do 30°</t>
  </si>
  <si>
    <t>1924280903</t>
  </si>
  <si>
    <t>https://podminky.urs.cz/item/CS_URS_2024_01/764111641</t>
  </si>
  <si>
    <t>sch3+sch4</t>
  </si>
  <si>
    <t>165</t>
  </si>
  <si>
    <t>764111691</t>
  </si>
  <si>
    <t>Příplatek k cenám krytiny z Pz plechu s povrchovou úpravou za těsnění drážek sklonu do 10°</t>
  </si>
  <si>
    <t>1667616885</t>
  </si>
  <si>
    <t>https://podminky.urs.cz/item/CS_URS_2024_01/764111691</t>
  </si>
  <si>
    <t>166</t>
  </si>
  <si>
    <t>764212664</t>
  </si>
  <si>
    <t>Oplechování rovné okapové hrany z Pz s povrchovou úpravou rš 280 mm</t>
  </si>
  <si>
    <t>27634515</t>
  </si>
  <si>
    <t>https://podminky.urs.cz/item/CS_URS_2024_01/764212664</t>
  </si>
  <si>
    <t>"K16"12,5*2</t>
  </si>
  <si>
    <t>167</t>
  </si>
  <si>
    <t>764212666</t>
  </si>
  <si>
    <t>Oplechování okraje střechy z Pz s povrchovou úpravou rš 510 mm</t>
  </si>
  <si>
    <t>418356977</t>
  </si>
  <si>
    <t>https://podminky.urs.cz/item/CS_URS_2024_01/764212666</t>
  </si>
  <si>
    <t>"K21"11,0</t>
  </si>
  <si>
    <t>168</t>
  </si>
  <si>
    <t>764212667</t>
  </si>
  <si>
    <t>Oplechování okraje střechy z Pz s povrchovou úpravou rš 550 mm</t>
  </si>
  <si>
    <t>1035761851</t>
  </si>
  <si>
    <t>https://podminky.urs.cz/item/CS_URS_2024_01/764212667</t>
  </si>
  <si>
    <t>"K19"4,0*2</t>
  </si>
  <si>
    <t>169</t>
  </si>
  <si>
    <t>764215606</t>
  </si>
  <si>
    <t>Oplechování horních ploch a atik z Pz plechu s povrch úpravou rš 490 mm</t>
  </si>
  <si>
    <t>1081567982</t>
  </si>
  <si>
    <t>https://podminky.urs.cz/item/CS_URS_2024_01/764215606</t>
  </si>
  <si>
    <t>"K18"5,6*2</t>
  </si>
  <si>
    <t>170</t>
  </si>
  <si>
    <t>764215606.1</t>
  </si>
  <si>
    <t>Oplechování horních ploch a atik z Pz plechu s povrch úpravou rš 510 mm</t>
  </si>
  <si>
    <t>-1520751709</t>
  </si>
  <si>
    <t>"K22"17,0</t>
  </si>
  <si>
    <t>171</t>
  </si>
  <si>
    <t>764215609</t>
  </si>
  <si>
    <t>Oplechování horních ploch a atik z Pz plechu s povrch úpravou rš 770 mm</t>
  </si>
  <si>
    <t>1949344765</t>
  </si>
  <si>
    <t>https://podminky.urs.cz/item/CS_URS_2024_01/764215609</t>
  </si>
  <si>
    <t>"K15"43,0</t>
  </si>
  <si>
    <t>172</t>
  </si>
  <si>
    <t>764215611</t>
  </si>
  <si>
    <t>Oplechování horních ploch a atik z Pz s povrch úpravou rš přes 800 mm</t>
  </si>
  <si>
    <t>836404492</t>
  </si>
  <si>
    <t>https://podminky.urs.cz/item/CS_URS_2024_01/764215611</t>
  </si>
  <si>
    <t>"K20"68,0*0,84</t>
  </si>
  <si>
    <t>173</t>
  </si>
  <si>
    <t>764215646</t>
  </si>
  <si>
    <t>Příplatek za zvýšenou pracnost při oplechování rohů nadezdívek(atik)z Pz s povrch úprav rš přes 400 mm</t>
  </si>
  <si>
    <t>108736844</t>
  </si>
  <si>
    <t>https://podminky.urs.cz/item/CS_URS_2024_01/764215646</t>
  </si>
  <si>
    <t>174</t>
  </si>
  <si>
    <t>764216643</t>
  </si>
  <si>
    <t>Oplechování rovných parapetů z Pz s povrchovou úpravou rš 230 mm</t>
  </si>
  <si>
    <t>-510272927</t>
  </si>
  <si>
    <t>https://podminky.urs.cz/item/CS_URS_2024_01/764216643</t>
  </si>
  <si>
    <t>"K09"1,3</t>
  </si>
  <si>
    <t>175</t>
  </si>
  <si>
    <t>764216644</t>
  </si>
  <si>
    <t>Oplechování rovných parapetů z Pz s povrchovou úpravou rš 300 mm</t>
  </si>
  <si>
    <t>1367400327</t>
  </si>
  <si>
    <t>https://podminky.urs.cz/item/CS_URS_2024_01/764216644</t>
  </si>
  <si>
    <t>"K07"2,25*15</t>
  </si>
  <si>
    <t>"K08"1,8*1</t>
  </si>
  <si>
    <t>"K10"3,2*1</t>
  </si>
  <si>
    <t>"K11"1,65*70</t>
  </si>
  <si>
    <t>"K12"1,1*10</t>
  </si>
  <si>
    <t>"K13"2,35*12</t>
  </si>
  <si>
    <t>"K14"1,5*2</t>
  </si>
  <si>
    <t>176</t>
  </si>
  <si>
    <t>764216645</t>
  </si>
  <si>
    <t>Oplechování rovných parapetů z Pz s povrchovou úpravou rš 370 mm</t>
  </si>
  <si>
    <t>-1813851699</t>
  </si>
  <si>
    <t>https://podminky.urs.cz/item/CS_URS_2024_01/764216645</t>
  </si>
  <si>
    <t>"K01"0,95*4</t>
  </si>
  <si>
    <t>"K02"0,65*1</t>
  </si>
  <si>
    <t>"K03"1,65*12</t>
  </si>
  <si>
    <t>"K04"0,75*7</t>
  </si>
  <si>
    <t>"K05"1,35*1</t>
  </si>
  <si>
    <t>177</t>
  </si>
  <si>
    <t>764511602</t>
  </si>
  <si>
    <t>Žlab podokapní půlkruhový z Pz s povrchovou úpravou rš 330 mm</t>
  </si>
  <si>
    <t>1361438177</t>
  </si>
  <si>
    <t>https://podminky.urs.cz/item/CS_URS_2024_01/764511602</t>
  </si>
  <si>
    <t>"K23"21,0*2</t>
  </si>
  <si>
    <t>"K24"1,5</t>
  </si>
  <si>
    <t>"K25"3,4*2</t>
  </si>
  <si>
    <t>178</t>
  </si>
  <si>
    <t>764518622</t>
  </si>
  <si>
    <t>Svody kruhové včetně objímek, kolen, odskoků z Pz s povrchovou úpravou průměru 100 mm</t>
  </si>
  <si>
    <t>-1351417042</t>
  </si>
  <si>
    <t>https://podminky.urs.cz/item/CS_URS_2024_01/764518622</t>
  </si>
  <si>
    <t>"K26"6,5*2</t>
  </si>
  <si>
    <t>"K27"2,5*2</t>
  </si>
  <si>
    <t>"K28"4,6</t>
  </si>
  <si>
    <t>179</t>
  </si>
  <si>
    <t>998764213</t>
  </si>
  <si>
    <t>Přesun hmot procentní pro konstrukce klempířské s omezením mechanizace v objektech v přes 12 do 24 m</t>
  </si>
  <si>
    <t>496947439</t>
  </si>
  <si>
    <t>https://podminky.urs.cz/item/CS_URS_2024_01/998764213</t>
  </si>
  <si>
    <t>766</t>
  </si>
  <si>
    <t>Konstrukce truhlářské</t>
  </si>
  <si>
    <t>180</t>
  </si>
  <si>
    <t>76662.1</t>
  </si>
  <si>
    <t>D+M okna plastová otevíravá, sklápěcí zasklená izolačním trojsklem, úprava vnitřní i vnější spáry- podrobný popis viz Výpis oken</t>
  </si>
  <si>
    <t>-1924483347</t>
  </si>
  <si>
    <t>"OZ1"0,8*0,6*4</t>
  </si>
  <si>
    <t>"OZ2"0,5*0,6*1</t>
  </si>
  <si>
    <t>"OZ3"1,5*0,9*12</t>
  </si>
  <si>
    <t>"OZ4"0,6*0,9*3</t>
  </si>
  <si>
    <t>"OZ5"1,2*0,9*1</t>
  </si>
  <si>
    <t>"OZ6"0,6*1,5*3</t>
  </si>
  <si>
    <t>"OZ7"2,1*1,5*15</t>
  </si>
  <si>
    <t>"OZ8"1,7*1,5*1</t>
  </si>
  <si>
    <t>"OZ9"1,2*1,5*1</t>
  </si>
  <si>
    <t>"OZ11"1,5*1,5*70</t>
  </si>
  <si>
    <t>"OZ12"0,9*1,5*10</t>
  </si>
  <si>
    <t>"OZ13"2,18*2,4*12</t>
  </si>
  <si>
    <t>"OZ16"0,6*0,6*1</t>
  </si>
  <si>
    <t>181</t>
  </si>
  <si>
    <t>76662.2</t>
  </si>
  <si>
    <t>D+M okna plastová pevné zasklení izolačním trojsklem, úprava vnitřní i vnější spáry - podrobný popis viz Výpis oken</t>
  </si>
  <si>
    <t>2004102208</t>
  </si>
  <si>
    <t>"OZ10"3,1*1,55</t>
  </si>
  <si>
    <t>"OZ14"1,2*2,85*8</t>
  </si>
  <si>
    <t>"OZ15"1,2*3,9*2</t>
  </si>
  <si>
    <t>"OZ17"1,2*3,19*1</t>
  </si>
  <si>
    <t>"OZ18"1,2*0,6*1</t>
  </si>
  <si>
    <t>206</t>
  </si>
  <si>
    <t>76662.3</t>
  </si>
  <si>
    <t>D+M síť do okna proti hmyzu - s rámem</t>
  </si>
  <si>
    <t>1609605840</t>
  </si>
  <si>
    <t>182</t>
  </si>
  <si>
    <t>76666.D01</t>
  </si>
  <si>
    <t>D+M vchodových plastových 2kř. dveří vč. zárubně, vel. 1700x2050mm, zámek, kování - podrobný popis viz Výpis dveří ozn. D01</t>
  </si>
  <si>
    <t>66284614</t>
  </si>
  <si>
    <t>183</t>
  </si>
  <si>
    <t>76666.D02</t>
  </si>
  <si>
    <t>D+M vchodových plastových 1kř. dveří s boč. světlíky, vč. zárubně, vel. 2100x2020mm, zámek, kování, samozavírač_x000d_
 - podrobný popis viz Výpis dveří ozn. D02</t>
  </si>
  <si>
    <t>311630107</t>
  </si>
  <si>
    <t>184</t>
  </si>
  <si>
    <t>76666.D03</t>
  </si>
  <si>
    <t>D+M vchodových plastových 2kř. dveří s boč. světlíky, vč. zárubně, vel. 3000x2550mm, zámek, kování, samozavírač_x000d_
 - podrobný popis viz Výpis dveří ozn. D03</t>
  </si>
  <si>
    <t>-1893952541</t>
  </si>
  <si>
    <t>185</t>
  </si>
  <si>
    <t>76666.D04</t>
  </si>
  <si>
    <t>D+M vchodových plastových 2kř. dveří s boč. světlíky, vč. zárubně, vel. 1200+3550x2550mm, zámek, kování, samozavírač - podrobný popis viz Výpis dveří ozn. D04</t>
  </si>
  <si>
    <t>1171685805</t>
  </si>
  <si>
    <t>186</t>
  </si>
  <si>
    <t>766660001</t>
  </si>
  <si>
    <t>Montáž dveřních křídel otvíravých jednokřídlových š do 0,8 m do ocelové zárubně</t>
  </si>
  <si>
    <t>2078903123</t>
  </si>
  <si>
    <t>https://podminky.urs.cz/item/CS_URS_2024_01/766660001</t>
  </si>
  <si>
    <t>187</t>
  </si>
  <si>
    <t>611D05</t>
  </si>
  <si>
    <t xml:space="preserve">dveře jednokřídlé plné 800x1970mm, zámek, kování - podrobný popis viz Výpis dveří ozn. D05 </t>
  </si>
  <si>
    <t>-1938079861</t>
  </si>
  <si>
    <t>188</t>
  </si>
  <si>
    <t>766691811</t>
  </si>
  <si>
    <t>Demontáž parapetních desek dřevěných nebo plastových šířky do 300 mm</t>
  </si>
  <si>
    <t>-817079013</t>
  </si>
  <si>
    <t>https://podminky.urs.cz/item/CS_URS_2024_01/766691811</t>
  </si>
  <si>
    <t>189</t>
  </si>
  <si>
    <t>766694.1</t>
  </si>
  <si>
    <t>Montáž a dodávka vnitřních plastových parapetů</t>
  </si>
  <si>
    <t>-1344251265</t>
  </si>
  <si>
    <t>"OZ1"0,8*4</t>
  </si>
  <si>
    <t>"OZ2"0,5*1</t>
  </si>
  <si>
    <t>"OZ3"1,5*12</t>
  </si>
  <si>
    <t>"OZ4"0,6*3</t>
  </si>
  <si>
    <t>"OZ5"1,2*1</t>
  </si>
  <si>
    <t>"OZ6"0,6*3</t>
  </si>
  <si>
    <t>"OZ7"2,1*15</t>
  </si>
  <si>
    <t>"OZ8"1,7*1</t>
  </si>
  <si>
    <t>"OZ9"1,2*1</t>
  </si>
  <si>
    <t>"OZ11"1,5*70</t>
  </si>
  <si>
    <t>"OZ12"0,9*10</t>
  </si>
  <si>
    <t>"OZ13"2,18*12</t>
  </si>
  <si>
    <t>"OZ16"0,6*1</t>
  </si>
  <si>
    <t>"OZ14"1,2*8</t>
  </si>
  <si>
    <t>"OZ15"1,2*2</t>
  </si>
  <si>
    <t>"OZ17"1,2*1</t>
  </si>
  <si>
    <t>"OZ18"1,2*1</t>
  </si>
  <si>
    <t>190</t>
  </si>
  <si>
    <t>766695212</t>
  </si>
  <si>
    <t>Montáž truhlářských prahů dveří jednokřídlových š do 10 cm</t>
  </si>
  <si>
    <t>-423928383</t>
  </si>
  <si>
    <t>https://podminky.urs.cz/item/CS_URS_2024_01/766695212</t>
  </si>
  <si>
    <t>191</t>
  </si>
  <si>
    <t>61187156</t>
  </si>
  <si>
    <t>práh dveřní dřevěný dubový tl 20mm dl 820mm š 100mm</t>
  </si>
  <si>
    <t>-1957315386</t>
  </si>
  <si>
    <t>192</t>
  </si>
  <si>
    <t>998766213</t>
  </si>
  <si>
    <t>Přesun hmot procentní pro kce truhlářské s omezením mechanizace v objektech v přes 12 do 24 m</t>
  </si>
  <si>
    <t>1728554189</t>
  </si>
  <si>
    <t>https://podminky.urs.cz/item/CS_URS_2024_01/998766213</t>
  </si>
  <si>
    <t>767</t>
  </si>
  <si>
    <t>Konstrukce zámečnické</t>
  </si>
  <si>
    <t>193</t>
  </si>
  <si>
    <t>76764.D06</t>
  </si>
  <si>
    <t>D+M vnější 2kř. ocelové dveře vč. zárubně, vel. 1400x2020mm, zámek, kování - podrobný popis viz Výpis dveří ozn. D06</t>
  </si>
  <si>
    <t>-1563480616</t>
  </si>
  <si>
    <t>194</t>
  </si>
  <si>
    <t>76764.D07</t>
  </si>
  <si>
    <t>D+M vnější 1kř. ocelové dveře vč. zárubně, vel. 900x2020mm, zámek, kování - podrobný popis viz Výpis dveří ozn. D07</t>
  </si>
  <si>
    <t>-442537195</t>
  </si>
  <si>
    <t>195</t>
  </si>
  <si>
    <t>76791.1</t>
  </si>
  <si>
    <t>Osazení a dodávka ocelové konstrukce na střeše pro VZT a TČ vč. povrch. úpravy</t>
  </si>
  <si>
    <t>kg</t>
  </si>
  <si>
    <t>-1592986074</t>
  </si>
  <si>
    <t>196</t>
  </si>
  <si>
    <t>998767213</t>
  </si>
  <si>
    <t>Přesun hmot procentní pro zámečnické konstrukce s omezením mechanizace v objektech v přes 12 do 24 m</t>
  </si>
  <si>
    <t>-1471194431</t>
  </si>
  <si>
    <t>https://podminky.urs.cz/item/CS_URS_2024_01/998767213</t>
  </si>
  <si>
    <t>783</t>
  </si>
  <si>
    <t>Dokončovací práce - nátěry</t>
  </si>
  <si>
    <t>197</t>
  </si>
  <si>
    <t>78331.1</t>
  </si>
  <si>
    <t xml:space="preserve">Nátěr zámečnických konstrukcí (zárubní) </t>
  </si>
  <si>
    <t>-1292323592</t>
  </si>
  <si>
    <t>(0,8+2,1*2)*0,25</t>
  </si>
  <si>
    <t>(1,4+2,1*2)*0,25</t>
  </si>
  <si>
    <t>(0,9+2,1*2)*0,25</t>
  </si>
  <si>
    <t>784</t>
  </si>
  <si>
    <t>Dokončovací práce - malby a tapety</t>
  </si>
  <si>
    <t>198</t>
  </si>
  <si>
    <t>784111001</t>
  </si>
  <si>
    <t>Oprášení (ometení ) podkladu v místnostech v do 3,80 m</t>
  </si>
  <si>
    <t>1629168014</t>
  </si>
  <si>
    <t>https://podminky.urs.cz/item/CS_URS_2024_01/784111001</t>
  </si>
  <si>
    <t>199</t>
  </si>
  <si>
    <t>784111011</t>
  </si>
  <si>
    <t>Obroušení podkladu omítnutého v místnostech v do 3,80 m</t>
  </si>
  <si>
    <t>1141066502</t>
  </si>
  <si>
    <t>https://podminky.urs.cz/item/CS_URS_2024_01/784111011</t>
  </si>
  <si>
    <t>8062,278+2765,79</t>
  </si>
  <si>
    <t>"odpočet nové zdivo"-462,0</t>
  </si>
  <si>
    <t>200</t>
  </si>
  <si>
    <t>7841711.1</t>
  </si>
  <si>
    <t>Zakrytí vnitřních ploch konstrukcí nebo prvků v místnostech v do 3,80 m</t>
  </si>
  <si>
    <t>2143678239</t>
  </si>
  <si>
    <t>"výměru upřesnit dle skutečnosti "(442,39+466,15+466,15+278,22*5)</t>
  </si>
  <si>
    <t>201</t>
  </si>
  <si>
    <t>784181101</t>
  </si>
  <si>
    <t>Základní akrylátová jednonásobná bezbarvá penetrace podkladu v místnostech v do 3,80 m</t>
  </si>
  <si>
    <t>422047397</t>
  </si>
  <si>
    <t>https://podminky.urs.cz/item/CS_URS_2024_01/784181101</t>
  </si>
  <si>
    <t>202</t>
  </si>
  <si>
    <t>784211101</t>
  </si>
  <si>
    <t>Dvojnásobné bílé malby ze směsí za mokra výborně oděruvzdorných v místnostech v do 3,80 m</t>
  </si>
  <si>
    <t>-280127658</t>
  </si>
  <si>
    <t>https://podminky.urs.cz/item/CS_URS_2024_01/784211101</t>
  </si>
  <si>
    <t>"celý objekt?? - výměru upřesnit dle skutečnosti - stěny"(442,39+466,15+466,15+278,22*5)*1,1*2,65</t>
  </si>
  <si>
    <t>"stropy"(442,39+466,15+466,15+278,22*5)</t>
  </si>
  <si>
    <t>786</t>
  </si>
  <si>
    <t>Dokončovací práce - stínící zařízení</t>
  </si>
  <si>
    <t>203</t>
  </si>
  <si>
    <t>78661.1</t>
  </si>
  <si>
    <t>Montáž a dodávka venkovních hliník. žaluzií, vč. systémového žaluz. boxu a purenitu, el.pohon</t>
  </si>
  <si>
    <t>-1513578829</t>
  </si>
  <si>
    <t>204</t>
  </si>
  <si>
    <t>998786213</t>
  </si>
  <si>
    <t>Přesun hmot procentní pro stínění a čalounické úpravy s omezením mechanizace v objektech v přes 12 do 24 m</t>
  </si>
  <si>
    <t>1217578874</t>
  </si>
  <si>
    <t>https://podminky.urs.cz/item/CS_URS_2024_01/998786213</t>
  </si>
  <si>
    <t>HZS</t>
  </si>
  <si>
    <t>Hodinové zúčtovací sazby</t>
  </si>
  <si>
    <t>205</t>
  </si>
  <si>
    <t>HZS1292</t>
  </si>
  <si>
    <t>Hodinová zúčtovací sazba stavební dělník</t>
  </si>
  <si>
    <t>hod</t>
  </si>
  <si>
    <t>512</t>
  </si>
  <si>
    <t>-1806553445</t>
  </si>
  <si>
    <t>https://podminky.urs.cz/item/CS_URS_2024_01/HZS1292</t>
  </si>
  <si>
    <t>"neuvedené práce, pomocné práce pro UT, VZT, EL apod. - upřesnit dle skutečnosti"400</t>
  </si>
  <si>
    <t>UT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</si>
  <si>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</si>
  <si>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</si>
  <si>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</si>
  <si>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</si>
  <si>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713410833</t>
  </si>
  <si>
    <t>Odstranění tepelné izolace potrubí a ohybů pásy nebo rohožemi s povrchovou úpravou hliníkovou fólií připevněnými ocelovým drátem potrubí, tloušťka izolace přes 50 mm</t>
  </si>
  <si>
    <t>-615231436</t>
  </si>
  <si>
    <t>https://podminky.urs.cz/item/CS_URS_2024_01/713410833</t>
  </si>
  <si>
    <t>713411141</t>
  </si>
  <si>
    <t>Montáž izolace tepelné potrubí a ohybů pásy nebo rohožemi s povrchovou úpravou hliníkovou fólií připevněnými samolepící hliníkovou páskou potrubí jednovrstvá</t>
  </si>
  <si>
    <t>370425375</t>
  </si>
  <si>
    <t>https://podminky.urs.cz/item/CS_URS_2024_01/713411141</t>
  </si>
  <si>
    <t>63141784</t>
  </si>
  <si>
    <t>rohož izolační z minerální vlny lamelová s Al fólií 50-60kg/m3 tl 50mm</t>
  </si>
  <si>
    <t>2023990259</t>
  </si>
  <si>
    <t>2*1,05 "Přepočtené koeficientem množství</t>
  </si>
  <si>
    <t>998713102</t>
  </si>
  <si>
    <t>Přesun hmot pro izolace tepelné stanovený z hmotnosti přesunovaného materiálu vodorovná dopravní vzdálenost do 50 m s užitím mechanizace v objektech výšky přes 6 m do 12 m</t>
  </si>
  <si>
    <t>-1518870657</t>
  </si>
  <si>
    <t>https://podminky.urs.cz/item/CS_URS_2024_01/998713102</t>
  </si>
  <si>
    <t>721140905</t>
  </si>
  <si>
    <t>Opravy odpadního potrubí litinového vsazení odbočky do potrubí DN 100</t>
  </si>
  <si>
    <t>-2112207898</t>
  </si>
  <si>
    <t>https://podminky.urs.cz/item/CS_URS_2024_01/721140905</t>
  </si>
  <si>
    <t>721140912</t>
  </si>
  <si>
    <t>Opravy odpadního potrubí litinového propojení dosavadního potrubí DN 50</t>
  </si>
  <si>
    <t>1505819433</t>
  </si>
  <si>
    <t>https://podminky.urs.cz/item/CS_URS_2024_01/721140912</t>
  </si>
  <si>
    <t>721140925</t>
  </si>
  <si>
    <t>Opravy odpadního potrubí litinového krácení trub DN 100</t>
  </si>
  <si>
    <t>274946753</t>
  </si>
  <si>
    <t>https://podminky.urs.cz/item/CS_URS_2024_01/721140925</t>
  </si>
  <si>
    <t>721174042</t>
  </si>
  <si>
    <t>Potrubí z trub polypropylenových připojovací DN 40</t>
  </si>
  <si>
    <t>1241672449</t>
  </si>
  <si>
    <t>https://podminky.urs.cz/item/CS_URS_2024_01/721174042</t>
  </si>
  <si>
    <t>721229111</t>
  </si>
  <si>
    <t>Zápachové uzávěrky montáž zápachových uzávěrek ostatních typů do DN 50</t>
  </si>
  <si>
    <t>87792196</t>
  </si>
  <si>
    <t>https://podminky.urs.cz/item/CS_URS_2024_01/721229111</t>
  </si>
  <si>
    <t>55161837a</t>
  </si>
  <si>
    <t>uzávěrka zápachová pro VZT nástěnná PP-bílá DN 40</t>
  </si>
  <si>
    <t>1034427468</t>
  </si>
  <si>
    <t>721233112</t>
  </si>
  <si>
    <t>Střešní vtoky (vpusti) polypropylenové (PP) pro ploché střechy s odtokem svislým DN 110</t>
  </si>
  <si>
    <t>525961296</t>
  </si>
  <si>
    <t>https://podminky.urs.cz/item/CS_URS_2024_01/721233112</t>
  </si>
  <si>
    <t>721273153</t>
  </si>
  <si>
    <t>Ventilační hlavice z polypropylenu (PP) DN 110</t>
  </si>
  <si>
    <t>1464456787</t>
  </si>
  <si>
    <t>https://podminky.urs.cz/item/CS_URS_2024_01/721273153</t>
  </si>
  <si>
    <t>998721103</t>
  </si>
  <si>
    <t>Přesun hmot pro vnitřní kanalizace stanovený z hmotnosti přesunovaného materiálu vodorovná dopravní vzdálenost do 50 m v objektech výšky přes 12 do 24 m</t>
  </si>
  <si>
    <t>1916503016</t>
  </si>
  <si>
    <t>https://podminky.urs.cz/item/CS_URS_2024_01/998721103</t>
  </si>
  <si>
    <t>731</t>
  </si>
  <si>
    <t>Ústřední vytápění - kotelny</t>
  </si>
  <si>
    <t>731244010</t>
  </si>
  <si>
    <t>Kotle ocelové teplovodní plynové závěsné kondenzační pro vytápění 6,6-49,9 kW</t>
  </si>
  <si>
    <t>soubor</t>
  </si>
  <si>
    <t>-1211424299</t>
  </si>
  <si>
    <t>https://podminky.urs.cz/item/CS_URS_2024_01/731244010</t>
  </si>
  <si>
    <t>731810322</t>
  </si>
  <si>
    <t>Nucené odtahy spalin od kondenzačních kotlů soustředným potrubím vedeným svisle plochou střechou, průměru 80/125 mm</t>
  </si>
  <si>
    <t>-41272535</t>
  </si>
  <si>
    <t>https://podminky.urs.cz/item/CS_URS_2024_01/731810322</t>
  </si>
  <si>
    <t>731244494a</t>
  </si>
  <si>
    <t>Montáž tepelného čerpadla na plyn o výkonu přes 28 do 50 kW</t>
  </si>
  <si>
    <t>1700599197</t>
  </si>
  <si>
    <t>731999001</t>
  </si>
  <si>
    <t>TEPELNÉ ČERPADLO VZDUCH/VODA - VYSOKOTEPLOTNÍ, TICHÉ PROVEDENÍ CELKOVÝ JMENOVITÝ VÝKON 38,3 kW - Kompletní link</t>
  </si>
  <si>
    <t>669997886</t>
  </si>
  <si>
    <t>731999002</t>
  </si>
  <si>
    <t>Digitální ovladač</t>
  </si>
  <si>
    <t>2078160650</t>
  </si>
  <si>
    <t>731999003</t>
  </si>
  <si>
    <t>Interface pro řízení systému (hybridní kaskády)</t>
  </si>
  <si>
    <t>1932640698</t>
  </si>
  <si>
    <t>731999004</t>
  </si>
  <si>
    <t>Komunikační kabel (CAN-BUS 1*2*20/19AWG+1*,75) - 30m</t>
  </si>
  <si>
    <t>-1784046838</t>
  </si>
  <si>
    <t>731999005</t>
  </si>
  <si>
    <t>Komunikátor GPRS RS232 pro TČ vč. napájecího zdroje a krátké antény</t>
  </si>
  <si>
    <t>1707803047</t>
  </si>
  <si>
    <t>731999006</t>
  </si>
  <si>
    <t>Antivibrační podložky pro řadu RTCF - 4ks</t>
  </si>
  <si>
    <t>742665272</t>
  </si>
  <si>
    <t>731999007</t>
  </si>
  <si>
    <t>Uvedení do provozu celého kompletu</t>
  </si>
  <si>
    <t>-1410175568</t>
  </si>
  <si>
    <t>998731102</t>
  </si>
  <si>
    <t>Přesun hmot pro kotelny stanovený z hmotnosti přesunovaného materiálu vodorovná dopravní vzdálenost do 50 m v objektech výšky přes 6 do 12 m</t>
  </si>
  <si>
    <t>-2083889793</t>
  </si>
  <si>
    <t>https://podminky.urs.cz/item/CS_URS_2024_01/998731102</t>
  </si>
  <si>
    <t>732</t>
  </si>
  <si>
    <t>Ústřední vytápění - strojovny</t>
  </si>
  <si>
    <t>732110813</t>
  </si>
  <si>
    <t>Demontáž těles rozdělovačů a sběračů přes 200 do DN 300</t>
  </si>
  <si>
    <t>-954332402</t>
  </si>
  <si>
    <t>https://podminky.urs.cz/item/CS_URS_2024_01/732110813</t>
  </si>
  <si>
    <t>732110813a</t>
  </si>
  <si>
    <t>Rozdělení stávající rozdělovače a sběrače rozřezáním (1+1)</t>
  </si>
  <si>
    <t>1264913482</t>
  </si>
  <si>
    <t>732111322</t>
  </si>
  <si>
    <t>Rozdělovače a sběrače trubková hrdla rozdělovačů a sběračů bez přírub DN 65</t>
  </si>
  <si>
    <t>518956032</t>
  </si>
  <si>
    <t>https://podminky.urs.cz/item/CS_URS_2024_01/732111322</t>
  </si>
  <si>
    <t>732199100</t>
  </si>
  <si>
    <t>Montáž štítků orientačních</t>
  </si>
  <si>
    <t>-1780325859</t>
  </si>
  <si>
    <t>https://podminky.urs.cz/item/CS_URS_2024_01/732199100</t>
  </si>
  <si>
    <t>732231008</t>
  </si>
  <si>
    <t>Akumulační nádrže bez přípravy TUV bez teplosměnného výměníku PN 0,3 MPa / t = 95°C objem nádrže 1000 l</t>
  </si>
  <si>
    <t>986848440</t>
  </si>
  <si>
    <t>https://podminky.urs.cz/item/CS_URS_2024_01/732231008</t>
  </si>
  <si>
    <t>732331624</t>
  </si>
  <si>
    <t>Nádoby expanzní tlakové pro topné a chladicí soustavy s membránou bez pojistného ventilu se závitovým připojením PN 0,6 o objemu 300 l</t>
  </si>
  <si>
    <t>277796741</t>
  </si>
  <si>
    <t>https://podminky.urs.cz/item/CS_URS_2024_01/732331624</t>
  </si>
  <si>
    <t>732331772</t>
  </si>
  <si>
    <t>Nádoby expanzní tlakové pro topné a chladicí soustavy příslušenství k expanzním nádobám konzole nastavitelná</t>
  </si>
  <si>
    <t>1546979738</t>
  </si>
  <si>
    <t>https://podminky.urs.cz/item/CS_URS_2024_01/732331772</t>
  </si>
  <si>
    <t>732331779</t>
  </si>
  <si>
    <t>Nádoby expanzní tlakové pro topné a chladicí soustavy příslušenství k expanzním nádobám bezpečnostní uzávěr k měření tlaku G 5/4</t>
  </si>
  <si>
    <t>-1928797497</t>
  </si>
  <si>
    <t>https://podminky.urs.cz/item/CS_URS_2024_01/732331779</t>
  </si>
  <si>
    <t>732422223</t>
  </si>
  <si>
    <t>Čerpadla teplovodní mokroběžná přírubová oběhová pro teplovodní vytápění jednodílná PN 6/10, do 110°C DN příruby/dopravní výška H (m) - čerpací výkon Q (m3/h) DN 50/ do 8,0 m / 12,0 m3/h</t>
  </si>
  <si>
    <t>160906583</t>
  </si>
  <si>
    <t>https://podminky.urs.cz/item/CS_URS_2024_01/732422223</t>
  </si>
  <si>
    <t>998732102</t>
  </si>
  <si>
    <t>Přesun hmot pro strojovny stanovený z hmotnosti přesunovaného materiálu vodorovná dopravní vzdálenost do 50 m v objektech výšky přes 6 do 12 m</t>
  </si>
  <si>
    <t>124525899</t>
  </si>
  <si>
    <t>https://podminky.urs.cz/item/CS_URS_2024_01/998732102</t>
  </si>
  <si>
    <t>733</t>
  </si>
  <si>
    <t>Ústřední vytápění - rozvodné potrubí</t>
  </si>
  <si>
    <t>733122103</t>
  </si>
  <si>
    <t>Potrubí z trubek ocelových hladkých spojovaných lisováním černých bezešvých PN 16, T= +110°C Ø 33,7/3,2</t>
  </si>
  <si>
    <t>-1412206728</t>
  </si>
  <si>
    <t>https://podminky.urs.cz/item/CS_URS_2024_01/733122103</t>
  </si>
  <si>
    <t>733122104</t>
  </si>
  <si>
    <t>Potrubí z trubek ocelových hladkých spojovaných lisováním černých bezešvých PN 16, T= +110°C Ø 42,4/3,2</t>
  </si>
  <si>
    <t>2132179859</t>
  </si>
  <si>
    <t>https://podminky.urs.cz/item/CS_URS_2024_01/733122104</t>
  </si>
  <si>
    <t>733122106</t>
  </si>
  <si>
    <t>Potrubí z trubek ocelových hladkých spojovaných lisováním černých bezešvých PN 16, T= +110°C Ø 60,3/4,0</t>
  </si>
  <si>
    <t>-1139428663</t>
  </si>
  <si>
    <t>https://podminky.urs.cz/item/CS_URS_2024_01/733122106</t>
  </si>
  <si>
    <t>733123116</t>
  </si>
  <si>
    <t>Potrubí z trubek ocelových hladkých Příplatek k cenám za zhotovení přípojky z trubek ocelových hladkých Ø 44,5/3,2</t>
  </si>
  <si>
    <t>166198030</t>
  </si>
  <si>
    <t>https://podminky.urs.cz/item/CS_URS_2024_01/733123116</t>
  </si>
  <si>
    <t>733123119</t>
  </si>
  <si>
    <t>Potrubí z trubek ocelových hladkých Příplatek k cenám za zhotovení přípojky z trubek ocelových hladkých Ø 60,3/4,0</t>
  </si>
  <si>
    <t>-1707335269</t>
  </si>
  <si>
    <t>https://podminky.urs.cz/item/CS_URS_2024_01/733123119</t>
  </si>
  <si>
    <t>733190217</t>
  </si>
  <si>
    <t>Zkoušky těsnosti potrubí, manžety prostupové z trubek ocelových zkoušky těsnosti potrubí (za provozu) z trubek ocelových hladkých Ø do 51/2,6</t>
  </si>
  <si>
    <t>-256709529</t>
  </si>
  <si>
    <t>https://podminky.urs.cz/item/CS_URS_2024_01/733190217</t>
  </si>
  <si>
    <t>733190219</t>
  </si>
  <si>
    <t>Zkoušky těsnosti potrubí, manžety prostupové z trubek ocelových zkoušky těsnosti potrubí (za provozu) z trubek ocelových hladkých Ø přes 51/2,6 do 60,3/2,9</t>
  </si>
  <si>
    <t>-1904156204</t>
  </si>
  <si>
    <t>https://podminky.urs.cz/item/CS_URS_2024_01/733190219</t>
  </si>
  <si>
    <t>733191114</t>
  </si>
  <si>
    <t>Zkoušky těsnosti potrubí, manžety prostupové z trubek ocelových manžety prostupové pro trubky DN přes 50 do 60</t>
  </si>
  <si>
    <t>-745407168</t>
  </si>
  <si>
    <t>https://podminky.urs.cz/item/CS_URS_2024_01/733191114</t>
  </si>
  <si>
    <t>733193939</t>
  </si>
  <si>
    <t>Opravy rozvodů potrubí z trubek ocelových hladkých zaslepení potrubí dýnkem Ø 219</t>
  </si>
  <si>
    <t>1155748975</t>
  </si>
  <si>
    <t>https://podminky.urs.cz/item/CS_URS_2024_01/733193939</t>
  </si>
  <si>
    <t>733811253</t>
  </si>
  <si>
    <t>Ochrana potrubí termoizolačními trubicemi z pěnového polyetylenu PE přilepenými v příčných a podélných spojích, tloušťky izolace přes 20 do 25 mm, vnitřního průměru izolace DN přes 45 do 63 mm</t>
  </si>
  <si>
    <t>-1332341233</t>
  </si>
  <si>
    <t>https://podminky.urs.cz/item/CS_URS_2024_01/733811253</t>
  </si>
  <si>
    <t>727222004a</t>
  </si>
  <si>
    <t>Prostupu potrubí bez izolace D 63 mm stěnou min. tl 100 mm</t>
  </si>
  <si>
    <t>-1417902122</t>
  </si>
  <si>
    <t>727223102a</t>
  </si>
  <si>
    <t>Prostupu potrubí bez izolace D 63 mm stropem min.tl 150 mm</t>
  </si>
  <si>
    <t>-1853287827</t>
  </si>
  <si>
    <t>998733102</t>
  </si>
  <si>
    <t>Přesun hmot pro rozvody potrubí stanovený z hmotnosti přesunovaného materiálu vodorovná dopravní vzdálenost do 50 m v objektech výšky přes 6 do 12 m</t>
  </si>
  <si>
    <t>1638576434</t>
  </si>
  <si>
    <t>https://podminky.urs.cz/item/CS_URS_2024_01/998733102</t>
  </si>
  <si>
    <t>734</t>
  </si>
  <si>
    <t>Ústřední vytápění - armatury</t>
  </si>
  <si>
    <t>734211126</t>
  </si>
  <si>
    <t>Ventily odvzdušňovací závitové automatické se zpětnou klapkou PN 14 do 120°C G 3/8</t>
  </si>
  <si>
    <t>-447932373</t>
  </si>
  <si>
    <t>https://podminky.urs.cz/item/CS_URS_2024_01/734211126</t>
  </si>
  <si>
    <t>734220105</t>
  </si>
  <si>
    <t>Ventily regulační závitové vyvažovací přímé bez vypouštění PN 20 do 100°C G 2</t>
  </si>
  <si>
    <t>-1735923874</t>
  </si>
  <si>
    <t>https://podminky.urs.cz/item/CS_URS_2024_01/734220105</t>
  </si>
  <si>
    <t>734242416</t>
  </si>
  <si>
    <t>Ventily zpětné závitové PN 16 do 110°C přímé G 6/4</t>
  </si>
  <si>
    <t>468549558</t>
  </si>
  <si>
    <t>https://podminky.urs.cz/item/CS_URS_2024_01/734242416</t>
  </si>
  <si>
    <t>734242417</t>
  </si>
  <si>
    <t>Ventily zpětné závitové PN 16 do 110°C přímé G 2</t>
  </si>
  <si>
    <t>668430372</t>
  </si>
  <si>
    <t>https://podminky.urs.cz/item/CS_URS_2024_01/734242417</t>
  </si>
  <si>
    <t>734251211</t>
  </si>
  <si>
    <t>Ventily pojistné závitové a čepové rohové provozní tlak od 2,5 do 6 bar G 1/2</t>
  </si>
  <si>
    <t>1331634009</t>
  </si>
  <si>
    <t>https://podminky.urs.cz/item/CS_URS_2024_01/734251211</t>
  </si>
  <si>
    <t>734261236</t>
  </si>
  <si>
    <t>Šroubení topenářské PN 16 do 120°C přímé G 5/4</t>
  </si>
  <si>
    <t>-893273062</t>
  </si>
  <si>
    <t>https://podminky.urs.cz/item/CS_URS_2024_01/734261236</t>
  </si>
  <si>
    <t>734261237</t>
  </si>
  <si>
    <t>Šroubení topenářské PN 16 do 120°C přímé G 6/4</t>
  </si>
  <si>
    <t>-1082902855</t>
  </si>
  <si>
    <t>https://podminky.urs.cz/item/CS_URS_2024_01/734261237</t>
  </si>
  <si>
    <t>734261238</t>
  </si>
  <si>
    <t>Šroubení topenářské PN 16 do 120°C přímé G 2</t>
  </si>
  <si>
    <t>-957789147</t>
  </si>
  <si>
    <t>https://podminky.urs.cz/item/CS_URS_2024_01/734261238</t>
  </si>
  <si>
    <t>734291123</t>
  </si>
  <si>
    <t>Ostatní armatury kohouty plnicí a vypouštěcí PN 10 do 90°C G 1/2</t>
  </si>
  <si>
    <t>895634440</t>
  </si>
  <si>
    <t>https://podminky.urs.cz/item/CS_URS_2024_01/734291123</t>
  </si>
  <si>
    <t>734291257</t>
  </si>
  <si>
    <t>Ostatní armatury filtry závitové pro topné a chladicí systémy PN 16 do 160°C přímé s vnitřními závity G 1 1/2</t>
  </si>
  <si>
    <t>1300849313</t>
  </si>
  <si>
    <t>https://podminky.urs.cz/item/CS_URS_2024_01/734291257</t>
  </si>
  <si>
    <t>734291258</t>
  </si>
  <si>
    <t>Ostatní armatury filtry závitové pro topné a chladicí systémy PN 16 do 160°C přímé s vnitřními závity G 2</t>
  </si>
  <si>
    <t>-1861290843</t>
  </si>
  <si>
    <t>https://podminky.urs.cz/item/CS_URS_2024_01/734291258</t>
  </si>
  <si>
    <t>734292776</t>
  </si>
  <si>
    <t>Ostatní armatury kulové kohouty PN 42 do 185°C plnoprůtokové vnitřní závit G 1 1/2</t>
  </si>
  <si>
    <t>-1807525912</t>
  </si>
  <si>
    <t>https://podminky.urs.cz/item/CS_URS_2024_01/734292776</t>
  </si>
  <si>
    <t>734292777</t>
  </si>
  <si>
    <t>Ostatní armatury kulové kohouty PN 42 do 185°C plnoprůtokové vnitřní závit G 2</t>
  </si>
  <si>
    <t>-1329336162</t>
  </si>
  <si>
    <t>https://podminky.urs.cz/item/CS_URS_2024_01/734292777</t>
  </si>
  <si>
    <t>734295023</t>
  </si>
  <si>
    <t>Směšovací armatury otopných a chladících systémů ventily závitové PN 10 T= 120°C třícestné se servomotorem G 5/4</t>
  </si>
  <si>
    <t>-1501028340</t>
  </si>
  <si>
    <t>https://podminky.urs.cz/item/CS_URS_2024_01/734295023</t>
  </si>
  <si>
    <t>734411101</t>
  </si>
  <si>
    <t>Teploměry technické s pevným stonkem a jímkou zadní připojení (axiální) průměr 63 mm délka stonku 50 mm</t>
  </si>
  <si>
    <t>-801440439</t>
  </si>
  <si>
    <t>https://podminky.urs.cz/item/CS_URS_2024_01/734411101</t>
  </si>
  <si>
    <t>734412114</t>
  </si>
  <si>
    <t xml:space="preserve">Měřič tepla kompaktní Qn 6,5 </t>
  </si>
  <si>
    <t>-278002659</t>
  </si>
  <si>
    <t>734421101</t>
  </si>
  <si>
    <t>Tlakoměry s pevným stonkem a zpětnou klapkou spodní připojení (radiální) tlaku 0–16 bar průměru 50 mm</t>
  </si>
  <si>
    <t>-1408795228</t>
  </si>
  <si>
    <t>https://podminky.urs.cz/item/CS_URS_2024_01/734421101</t>
  </si>
  <si>
    <t>734424101</t>
  </si>
  <si>
    <t>Tlakoměry kondenzační smyčky k přivaření, PN 250 do 300°C zahnuté</t>
  </si>
  <si>
    <t>1467820713</t>
  </si>
  <si>
    <t>https://podminky.urs.cz/item/CS_URS_2024_01/734424101</t>
  </si>
  <si>
    <t>998734102</t>
  </si>
  <si>
    <t>Přesun hmot pro armatury stanovený z hmotnosti přesunovaného materiálu vodorovná dopravní vzdálenost do 50 m v objektech výšky přes 6 do 12 m</t>
  </si>
  <si>
    <t>-1187008870</t>
  </si>
  <si>
    <t>https://podminky.urs.cz/item/CS_URS_2024_01/998734102</t>
  </si>
  <si>
    <t>HZS2212</t>
  </si>
  <si>
    <t>Hodinové zúčtovací sazby profesí PSV provádění stavebních instalací instalatér odborný</t>
  </si>
  <si>
    <t>1382611299</t>
  </si>
  <si>
    <t>https://podminky.urs.cz/item/CS_URS_2024_01/HZS2212</t>
  </si>
  <si>
    <t>HZS4131</t>
  </si>
  <si>
    <t>Hodinové zúčtovací sazby ostatních profesí obsluha stavebních strojů a zařízení jeřábník</t>
  </si>
  <si>
    <t>-441798105</t>
  </si>
  <si>
    <t>https://podminky.urs.cz/item/CS_URS_2024_01/HZS4131</t>
  </si>
  <si>
    <t>PL - Rozvod plynu</t>
  </si>
  <si>
    <t xml:space="preserve">    723 - Zdravotechnika - vnitřní plynovod</t>
  </si>
  <si>
    <t>723</t>
  </si>
  <si>
    <t>Zdravotechnika - vnitřní plynovod</t>
  </si>
  <si>
    <t>723150366</t>
  </si>
  <si>
    <t>Potrubí z ocelových trubek hladkých černých spojovaných chráničky Ø 44,5/3,2</t>
  </si>
  <si>
    <t>506017291</t>
  </si>
  <si>
    <t>https://podminky.urs.cz/item/CS_URS_2024_01/723150366</t>
  </si>
  <si>
    <t>723160204</t>
  </si>
  <si>
    <t>Přípojky k plynoměrům spojované na závit bez ochozu G 1"</t>
  </si>
  <si>
    <t>-799555097</t>
  </si>
  <si>
    <t>https://podminky.urs.cz/item/CS_URS_2024_01/723160204</t>
  </si>
  <si>
    <t>723160334</t>
  </si>
  <si>
    <t>Přípojky k plynoměrům rozpěrky přípojek G 1"</t>
  </si>
  <si>
    <t>-1260473780</t>
  </si>
  <si>
    <t>https://podminky.urs.cz/item/CS_URS_2024_01/723160334</t>
  </si>
  <si>
    <t>723181024</t>
  </si>
  <si>
    <t>Potrubí z měděných trubek tvrdých, spojovaných lisováním Ø 28/1,5</t>
  </si>
  <si>
    <t>348642892</t>
  </si>
  <si>
    <t>https://podminky.urs.cz/item/CS_URS_2024_01/723181024</t>
  </si>
  <si>
    <t>723181026</t>
  </si>
  <si>
    <t>Potrubí z měděných trubek tvrdých, spojovaných lisováním Ø 42/1,5</t>
  </si>
  <si>
    <t>-1610486070</t>
  </si>
  <si>
    <t>https://podminky.urs.cz/item/CS_URS_2024_01/723181026</t>
  </si>
  <si>
    <t>723190203</t>
  </si>
  <si>
    <t>Přípojky plynovodní ke strojům a zařízením z trubek ocelových závitových černých spojovaných na závit, bezešvých, běžných DN 20</t>
  </si>
  <si>
    <t>-859297390</t>
  </si>
  <si>
    <t>https://podminky.urs.cz/item/CS_URS_2024_01/723190203</t>
  </si>
  <si>
    <t>723190204</t>
  </si>
  <si>
    <t>Přípojky plynovodní ke strojům a zařízením z trubek ocelových závitových černých spojovaných na závit, bezešvých, běžných DN 25</t>
  </si>
  <si>
    <t>765171428</t>
  </si>
  <si>
    <t>https://podminky.urs.cz/item/CS_URS_2024_01/723190204</t>
  </si>
  <si>
    <t>723190206</t>
  </si>
  <si>
    <t>Přípojky plynovodní ke strojům a zařízením z trubek ocelových závitových černých spojovaných na závit, bezešvých, běžných DN 40</t>
  </si>
  <si>
    <t>-1500332673</t>
  </si>
  <si>
    <t>https://podminky.urs.cz/item/CS_URS_2024_01/723190206</t>
  </si>
  <si>
    <t>723190901</t>
  </si>
  <si>
    <t>Opravy plynovodního potrubí uzavření nebo otevření potrubí</t>
  </si>
  <si>
    <t>93423913</t>
  </si>
  <si>
    <t>https://podminky.urs.cz/item/CS_URS_2024_01/723190901</t>
  </si>
  <si>
    <t>723190907</t>
  </si>
  <si>
    <t>Opravy plynovodního potrubí odvzdušnění a napuštění potrubí</t>
  </si>
  <si>
    <t>837368305</t>
  </si>
  <si>
    <t>https://podminky.urs.cz/item/CS_URS_2024_01/723190907</t>
  </si>
  <si>
    <t>723190916</t>
  </si>
  <si>
    <t>Opravy plynovodního potrubí navaření odbočky na potrubí DN 40</t>
  </si>
  <si>
    <t>-1272485242</t>
  </si>
  <si>
    <t>https://podminky.urs.cz/item/CS_URS_2024_01/723190916</t>
  </si>
  <si>
    <t>723230104</t>
  </si>
  <si>
    <t>Armatury se dvěma závity s protipožární armaturou PN 5 kulové uzávěry přímé závity vnitřní G 1" FF</t>
  </si>
  <si>
    <t>1454142227</t>
  </si>
  <si>
    <t>https://podminky.urs.cz/item/CS_URS_2024_01/723230104</t>
  </si>
  <si>
    <t>GAS.132100JC</t>
  </si>
  <si>
    <t>plynoměr membránový nízkotlaký BK se šroubením G6, PN 0,05MPa, rozteč 250</t>
  </si>
  <si>
    <t>782578669</t>
  </si>
  <si>
    <t>723231166</t>
  </si>
  <si>
    <t>Armatury se dvěma závity kohouty kulové PN 42 do 185°C plnoprůtokové vnitřní závit těžká řada G 1 1/2"</t>
  </si>
  <si>
    <t>879577129</t>
  </si>
  <si>
    <t>https://podminky.urs.cz/item/CS_URS_2024_01/723231166</t>
  </si>
  <si>
    <t>998723102</t>
  </si>
  <si>
    <t>Přesun hmot pro vnitřní plynovod stanovený z hmotnosti přesunovaného materiálu vodorovná dopravní vzdálenost do 50 m v objektech výšky přes 6 do 12 m</t>
  </si>
  <si>
    <t>861589214</t>
  </si>
  <si>
    <t>https://podminky.urs.cz/item/CS_URS_2024_01/998723102</t>
  </si>
  <si>
    <t>734261235</t>
  </si>
  <si>
    <t>Šroubení topenářské PN 16 do 120°C přímé G 1</t>
  </si>
  <si>
    <t>-1752175967</t>
  </si>
  <si>
    <t>https://podminky.urs.cz/item/CS_URS_2024_01/734261235</t>
  </si>
  <si>
    <t>210536725</t>
  </si>
  <si>
    <t>1756960782</t>
  </si>
  <si>
    <t>2019774953</t>
  </si>
  <si>
    <t>HZS4212</t>
  </si>
  <si>
    <t>Hodinové zúčtovací sazby ostatních profesí revizní a kontrolní činnost revizní technik specialista</t>
  </si>
  <si>
    <t>1844260980</t>
  </si>
  <si>
    <t>https://podminky.urs.cz/item/CS_URS_2024_01/HZS4212</t>
  </si>
  <si>
    <t>VZT - Vzduchotechnika</t>
  </si>
  <si>
    <t xml:space="preserve">    751 - Vzduchotechnika</t>
  </si>
  <si>
    <t>751</t>
  </si>
  <si>
    <t>751311092</t>
  </si>
  <si>
    <t>Montáž vyústi čtyřhranné do čtyřhranného potrubí, průřezu přes 0,040 do 0,080 m2</t>
  </si>
  <si>
    <t>-1846879674</t>
  </si>
  <si>
    <t>https://podminky.urs.cz/item/CS_URS_2024_01/751311092</t>
  </si>
  <si>
    <t>42972669a</t>
  </si>
  <si>
    <t>výustka komfortní jednořadá Al 425x125mm</t>
  </si>
  <si>
    <t>1984014725</t>
  </si>
  <si>
    <t>42972674</t>
  </si>
  <si>
    <t>výustka komfortní jednořadá Al 525x125mm</t>
  </si>
  <si>
    <t>393034772</t>
  </si>
  <si>
    <t>42972679</t>
  </si>
  <si>
    <t>výustka komfortní jednořadá Al 625x75mm</t>
  </si>
  <si>
    <t>1325419367</t>
  </si>
  <si>
    <t>751322012</t>
  </si>
  <si>
    <t>Montáž talířových ventilů, anemostatů, dýz talířového ventilu, průměru přes 100 do 200 mm</t>
  </si>
  <si>
    <t>-1805623760</t>
  </si>
  <si>
    <t>https://podminky.urs.cz/item/CS_URS_2024_01/751322012</t>
  </si>
  <si>
    <t>42972203</t>
  </si>
  <si>
    <t>ventil talířový pro přívod a odvod vzduchu plastový D 150mm</t>
  </si>
  <si>
    <t>-1619320277</t>
  </si>
  <si>
    <t>751344114</t>
  </si>
  <si>
    <t>Montáž tlumičů hluku pro kruhové potrubí, průměru přes 300 do 400 mm</t>
  </si>
  <si>
    <t>1374592160</t>
  </si>
  <si>
    <t>https://podminky.urs.cz/item/CS_URS_2024_01/751344114</t>
  </si>
  <si>
    <t>42976010</t>
  </si>
  <si>
    <t>tlumič hluku kruhový Pz, D 315mm, l=1000mm</t>
  </si>
  <si>
    <t>-569067001</t>
  </si>
  <si>
    <t>751344121</t>
  </si>
  <si>
    <t>Montáž tlumičů hluku pro čtyřhranné potrubí, průřezu do 0,150 m2</t>
  </si>
  <si>
    <t>-2127367050</t>
  </si>
  <si>
    <t>https://podminky.urs.cz/item/CS_URS_2024_01/751344121</t>
  </si>
  <si>
    <t>42976030a</t>
  </si>
  <si>
    <t>tlumič hluku čtyřhranný Pz 500x200x1000mm</t>
  </si>
  <si>
    <t>3513361</t>
  </si>
  <si>
    <t>751398042</t>
  </si>
  <si>
    <t>Montáž ostatních zařízení protidešťové žaluzie nebo žaluziové klapky na kruhové potrubí, průměru přes 300 do 400 mm</t>
  </si>
  <si>
    <t>-893138186</t>
  </si>
  <si>
    <t>https://podminky.urs.cz/item/CS_URS_2024_01/751398042</t>
  </si>
  <si>
    <t>42972904</t>
  </si>
  <si>
    <t>žaluzie protidešťová plastová s pevnými lamelami, pro potrubí D 315mm</t>
  </si>
  <si>
    <t>-2022817004</t>
  </si>
  <si>
    <t>751510012</t>
  </si>
  <si>
    <t>Vzduchotechnické potrubí z pozinkovaného plechu čtyřhranné s přírubou, průřezu přes 0,03 do 0,07 m2</t>
  </si>
  <si>
    <t>1764796249</t>
  </si>
  <si>
    <t>https://podminky.urs.cz/item/CS_URS_2024_01/751510012</t>
  </si>
  <si>
    <t>751510044</t>
  </si>
  <si>
    <t>Vzduchotechnické potrubí z pozinkovaného plechu kruhové, trouba spirálně vinutá bez příruby, průměru přes 300 do 400 mm</t>
  </si>
  <si>
    <t>1669840273</t>
  </si>
  <si>
    <t>https://podminky.urs.cz/item/CS_URS_2024_01/751510044</t>
  </si>
  <si>
    <t>751571033</t>
  </si>
  <si>
    <t>Závěs čtyřhranného potrubí na montovanou konstrukci z nosníku, kotvenou do betonu, průřezu potrubí přes 0,03 do 0,07 m2</t>
  </si>
  <si>
    <t>-2019716290</t>
  </si>
  <si>
    <t>https://podminky.urs.cz/item/CS_URS_2024_01/751571033</t>
  </si>
  <si>
    <t>751572034</t>
  </si>
  <si>
    <t>Závěs kruhového potrubí na montovanou konstrukci z nosníku, kotvenou do betonu průměru potrubí přes 300 do 400 mm</t>
  </si>
  <si>
    <t>-1917986338</t>
  </si>
  <si>
    <t>https://podminky.urs.cz/item/CS_URS_2024_01/751572034</t>
  </si>
  <si>
    <t>751581354a</t>
  </si>
  <si>
    <t>Prostup stěnou kruhového potrubí D přes 300 do 400 mm</t>
  </si>
  <si>
    <t>-650972359</t>
  </si>
  <si>
    <t>751581358a</t>
  </si>
  <si>
    <t>Prostup stropem kruhového potrubí D přes 300 do 400 mm</t>
  </si>
  <si>
    <t>890595707</t>
  </si>
  <si>
    <t>751611115</t>
  </si>
  <si>
    <t>Montáž vzduchotechnické jednotky s rekuperací tepla centrální stojaté s výměnou vzduchu přes 500 do 1000 m3/h</t>
  </si>
  <si>
    <t>-896935168</t>
  </si>
  <si>
    <t>https://podminky.urs.cz/item/CS_URS_2024_01/751611115</t>
  </si>
  <si>
    <t>42944016</t>
  </si>
  <si>
    <t>jednotka VZT stojatá s rekuperací tepla a ovládací jednotkou do 800m3/hod-2.01:_x000d_
_x000d_
Jednotka splňuje ErP (Ecodesign) - nařízení EU 1253/2014, platné od 1.1.2016 i 1.1.2018._x000d_
A351001 Podstropní VTZ jednotka (pozink, pro opláštění) 1 ks_x000d_
A351013 Dohřívač vzduchu EDO.INT 1,1 kW (770IH, pro dodatečnou montáž) 1 ks_x000d_
Příslušenství (měření a regulace, regulační prvky)_x000d_
A351010 Montážní sada - kompletní (770IH,1000IH) 1 ks_x000d_
A351025 Opláštění jednotky - bílý lakovaný plech - základní sada (770IH) 1 ks_x000d_
A351023 Opláštění jednotky - bílý lakovaný plech - levý bok - plný (770IH,1000IH) 1 ks_x000d_
A351021 Opláštění jednotky - bílý lakovaný plech - pravý bok - plný (770IH,1000IH) 1 ks_x000d_
A145551 aDot (W) - ovladač designový s displejem - potisk základní - bílý (pro regulaci aMotion L, 1 ks</t>
  </si>
  <si>
    <t>1219951337</t>
  </si>
  <si>
    <t>751611122</t>
  </si>
  <si>
    <t>Montáž vzduchotechnické jednotky s rekuperací tepla centrální podstropní s výměnou vzduchu přes 1000 do 4500 m3/h</t>
  </si>
  <si>
    <t>-1759624173</t>
  </si>
  <si>
    <t>https://podminky.urs.cz/item/CS_URS_2024_01/751611122</t>
  </si>
  <si>
    <t>42944041</t>
  </si>
  <si>
    <t>jednotka VZT podstropní s rekuperací tepla s dohřevem a ovládací jednotkou do 2000m3/hod - 1.01:_x000d_
_x000d_
POdstropní VZT jednotka 1 ks_x000d_
A102318 Me.119.EC1 (1500M,ME) - EC 1 ks_x000d_
A103318 Mi.119.EC1 (1500M,ME) - EC 1 ks_x000d_
A104415 S7.C_protiproudý rekuperační výměník (1500M,MV,ME,MEV) 1 ks_x000d_
A105130 provedení 30 (podstropní) 1 ks_x000d_
A105000 konfigurace 0 1 ks_x000d_
A106025 Fe.K4_filtr přívod kazetový třída G4 (1500M,MV,MN,ME,MEV,MEN,1400B,BV,BN,2400B,BV,BN) 1 ks_x000d_
A106225 Fi.K4_filtr odtah kazetový třída G4 (1500M,MV,MN,ME,MEV,MEN,1400B,BV,BN,2400B,BV,BN) 1 ks_x000d_
A130515 B.x_by-pass (1500M,MV,ME,MEV) 2 ks_x000d_
A117015 E.2100_elektrický ohřívač (1500M,MV,MN,ME,MEV,MEN) 1 ks_x000d_
A131051 H.D315_kruh. hrdlo (pr. 315) 4 ks_x000d_
A131151 H.D315.P_příplatek pružná manžeta kruh. (pr. 315) 3 ks_x000d_
A139501 dodávka jednotky vcelku 1 ks_x000d_
Příslušenství (měření a regulace, regulační prvky)_x000d_
A140312 LM 24A (by-passová klapka) 1 ks_x000d_
A131401 vývod kondenzátu pr. 32/40 (plast) - podstropní 2 ks_x000d_
A139021 závěsy (2 ks) - 1500-6500M,1500-5500ME,1400-8100B 2 ks_x000d_
A145104 aM-CL 230V-EC / 230V-EC (500-1500M,ME), vč. ethernet připojení 1 ks_x000d_
A140001 manostat filtru e1 (PFe, 0-500 Pa) 1 ks_x000d_
A140002 manostat filtru i1 (PFi, 0-500 Pa) 1 ks_x000d_
A140104 SW hlavní vypínač (všechny velikosti jednotek, všechny regulace) 1 ks_x000d_
A145551 aDot (W) - ovladač designový s displejem - potisk základní - bílý (pro regulaci aMotion L, 1 ks_x000d_
A142319 CO2 24 - čidlo CO2, prostorové 1 ks</t>
  </si>
  <si>
    <t>-267554519</t>
  </si>
  <si>
    <t>751611141</t>
  </si>
  <si>
    <t>Montáž vzduchotechnické jednotky s rekuperací tepla centrální nástřešní s výměnou vzduchu do 5000 m3/h</t>
  </si>
  <si>
    <t>1564225071</t>
  </si>
  <si>
    <t>https://podminky.urs.cz/item/CS_URS_2024_01/751611141</t>
  </si>
  <si>
    <t>42944048</t>
  </si>
  <si>
    <t>jednotka VZT stojatá venkovní s rekuperací tepla a ovládací jednotkou do 1500m3/hod - 3.01:_x000d_
_x000d_
A101402 Střešní jendotka Silent-N 1 ks_x000d_
A102302 Me.120.EC1 (2400SN) - EC 1 ks_x000d_
A103302 Mi.120.EC1 (2400SN) - EC 1 ks_x000d_
A104402 S5.B_protiproudý rekuperační výměník (2400SN) 1 ks_x000d_
A105103 provedení 3 (nástřešní - ležaté) 1 ks_x000d_
A105019 konfigurace 19 1 ks_x000d_
A106167 Fe.K7_filtr přívod kazetový třída F7 (1600F,F2,1500FD,FD2,2400SN) 1 ks_x000d_
A106365 Fi.K5_filtr odtah kazetový třída M5 (1600F,F2,1500FD,FD2,2400SN) 1 ks_x000d_
A130502 B.x_by-pass (2400SN) 1 ks_x000d_
A131033 H.500/250_obdélníkové hrdlo - e1 1 ks_x000d_
A131023 H.350/350_obdélníkové hrdlo - e2 1 ks_x000d_
A131023 H.350/350_obdélníkové hrdlo - i1 1 ks_x000d_
Strana 1 dokladu Na58896_x000d_
A131033 H.500/250_obdélníkové hrdlo - i2 1 ks_x000d_
A131319 základový rám vč. izolace (2400SN) 1 ks_x000d_
A139501 dodávka jednotky vcelku 1 ks_x000d_
A131314 potrubní nástavec (2400SN) - rozměr 350/350, délka 975 mm 2 ks_x000d_
A131458 externí tlumič e1 nebo i2 - příprava pro hlavici, levé provedení (2400SN) 1 ks_x000d_
A131451 vestavěné tlumiče e2 a i1 do základového rámu (2400SN) 1 ks_x000d_
A131459 externí tlumič e1 nebo i2 - příprava pro hlavici, pravé provedení (2400SN) 1 ks_x000d_
A131461 hlavice pro e1 nebo i2 vč. síťky (2400SN) 2 ks_x000d_
Příslušenství (měření a regulace, regulační prvky)_x000d_
A140312 LM 24A (by-passová klapka) 1 ks_x000d_
A117002 EDO - 3,30 - RD5/CPM (vestavěný předehřívač 2400SN) 1 ks_x000d_
A131340 vývod kondenzátu pr. 32/40 (nerez, vyhřívaný) včetně termostatu 1 ks_x000d_
A142948 RD5 230V-EC / 230V-EC (1400SN,2400SN), vč. ethernet připojení 1 ks_x000d_
A140001 manostat filtru e1 (PFe, 0-500 Pa) 1 ks_x000d_
A140002 manostat filtru i1 (PFi, 0-500 Pa) 1 ks_x000d_
A140104 SW hlavní vypínač (všechny velikosti jednotek, všechny regulace) 1 ks_x000d_
A170130 CP Touch (B) - dotykový barevný ovládací panel (pro regulaci RD5, barva bílá) 1 ks_x000d_
A142319 CO2 24 - čidlo CO2, prostorové 1 ks</t>
  </si>
  <si>
    <t>-951956389</t>
  </si>
  <si>
    <t>751613113</t>
  </si>
  <si>
    <t>Montáž ostatních zařízení dodatečné izolace potrubí kruhového izolačním návlekem</t>
  </si>
  <si>
    <t>1273034276</t>
  </si>
  <si>
    <t>https://podminky.urs.cz/item/CS_URS_2024_01/751613113</t>
  </si>
  <si>
    <t>63152508</t>
  </si>
  <si>
    <t>návlek tepelně izolační tl 25mm s hliníkovým laminátem pro VZT potrubí, délka 10m D 315mm</t>
  </si>
  <si>
    <t>1154719074</t>
  </si>
  <si>
    <t>751613114</t>
  </si>
  <si>
    <t>Montáž ostatních zařízení dodatečné izolace potrubí čtyřhranného samolepící izolací</t>
  </si>
  <si>
    <t>784147898</t>
  </si>
  <si>
    <t>https://podminky.urs.cz/item/CS_URS_2024_01/751613114</t>
  </si>
  <si>
    <t>27127205</t>
  </si>
  <si>
    <t>izolace plošná kaučuková s metalickým povrchem samolepící tl 12mm</t>
  </si>
  <si>
    <t>-825802767</t>
  </si>
  <si>
    <t>751613122</t>
  </si>
  <si>
    <t>Montáž ostatních zařízení podstavce pod rekuperační jednotku na rovný podklad, průřezu přes 2,5 m2</t>
  </si>
  <si>
    <t>-2049671766</t>
  </si>
  <si>
    <t>https://podminky.urs.cz/item/CS_URS_2024_01/751613122</t>
  </si>
  <si>
    <t>42900050</t>
  </si>
  <si>
    <t>podstavec pod rekuperační jednotku výšky 200mm</t>
  </si>
  <si>
    <t>1460813714</t>
  </si>
  <si>
    <t>751614122</t>
  </si>
  <si>
    <t>Montáž monitorovacího, řídícího a ovládacího zařízení čidla cigaretového kouře</t>
  </si>
  <si>
    <t>222473670</t>
  </si>
  <si>
    <t>https://podminky.urs.cz/item/CS_URS_2024_01/751614122</t>
  </si>
  <si>
    <t>40461001</t>
  </si>
  <si>
    <t>čidlo cigaretového kouře</t>
  </si>
  <si>
    <t>713586258</t>
  </si>
  <si>
    <t>751614130</t>
  </si>
  <si>
    <t>Montáž monitorovacího, řídícího a ovládacího zařízení regulace, ovladače, dotykového ovladače, mechanického ovladače VZT jednotky na omítku</t>
  </si>
  <si>
    <t>-1936863775</t>
  </si>
  <si>
    <t>https://podminky.urs.cz/item/CS_URS_2024_01/751614130</t>
  </si>
  <si>
    <t>751691111</t>
  </si>
  <si>
    <t>Zaregulování systému vzduchotechnického zařízení za 1 koncový (distribuční) prvek</t>
  </si>
  <si>
    <t>1590901421</t>
  </si>
  <si>
    <t>https://podminky.urs.cz/item/CS_URS_2024_01/751691111</t>
  </si>
  <si>
    <t>998751101</t>
  </si>
  <si>
    <t>Přesun hmot pro vzduchotechniku stanovený z hmotnosti přesunovaného materiálu vodorovná dopravní vzdálenost do 100 m v objektech výšky do 12 m</t>
  </si>
  <si>
    <t>1513423841</t>
  </si>
  <si>
    <t>HZS3212</t>
  </si>
  <si>
    <t>Hodinové zúčtovací sazby montáží technologických zařízení na stavebních objektech montér vzduchotechniky odborný</t>
  </si>
  <si>
    <t>-418211250</t>
  </si>
  <si>
    <t>https://podminky.urs.cz/item/CS_URS_2024_01/HZS3212</t>
  </si>
  <si>
    <t>-856052030</t>
  </si>
  <si>
    <t>EL - Silnoproud</t>
  </si>
  <si>
    <t>Veškeré položky zahrnují dodávku materiálu a montáž. Cenová úroveň 2024/1.</t>
  </si>
  <si>
    <t>97 - Prorážení otvorů</t>
  </si>
  <si>
    <t>M21 - Elektromontáže</t>
  </si>
  <si>
    <t>M46 - Zemní práce při montážích</t>
  </si>
  <si>
    <t>M65 - Elektroinstalace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</si>
  <si>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</si>
  <si>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</si>
  <si>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</si>
  <si>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</si>
  <si>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</si>
  <si>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974031153R00</t>
  </si>
  <si>
    <t>Vysekání rýh ve zdi cihelné 10 x 10 cm</t>
  </si>
  <si>
    <t>974031134R00</t>
  </si>
  <si>
    <t>Vysekání rýh ve zdi cihelné 5 x 15 cm</t>
  </si>
  <si>
    <t>58541233R</t>
  </si>
  <si>
    <t>Sádra šedá stavební G-2 B II, pojivo třídy A, bal. 30 kg</t>
  </si>
  <si>
    <t>M21</t>
  </si>
  <si>
    <t>Elektromontáže</t>
  </si>
  <si>
    <t>rozvaděč RH dozbrojení-úpravy</t>
  </si>
  <si>
    <t>ks</t>
  </si>
  <si>
    <t>rozváděč R1 až R7</t>
  </si>
  <si>
    <t>210190003R00</t>
  </si>
  <si>
    <t>Montáž celoplechových rozvodnic do váhy 100 kg</t>
  </si>
  <si>
    <t>210800528RT1</t>
  </si>
  <si>
    <t>Vodič H07V-U (CY) 10 mm2 uložený volně, včetně dodávky vodiče CY 10</t>
  </si>
  <si>
    <t>210800506RT1</t>
  </si>
  <si>
    <t>Vodič H07V-U (CY) 4 mm2 , včetně dodávky vodiče CY 4</t>
  </si>
  <si>
    <t>210800530RT1</t>
  </si>
  <si>
    <t>Vodič H07V-U (CY) 25 mm2 uložený volně, včetně dodávky vodiče CY 25</t>
  </si>
  <si>
    <t>210810013RT2</t>
  </si>
  <si>
    <t>Kabel CYKY-m 750 V 4 x 10 mm2 volně uložený, včetně dodávky kabelu</t>
  </si>
  <si>
    <t>210810057RT3</t>
  </si>
  <si>
    <t>Kabel CYKY-m 750 V 5 žil 4 až 16 mm pevně uložený, včetně dodávky kabelu 5x10 mm2</t>
  </si>
  <si>
    <t>210810006RT1</t>
  </si>
  <si>
    <t>Kabel CYKY-m 750 V 3 x 2,5 mm2 volně uložený, včetně dodávky kabelu</t>
  </si>
  <si>
    <t>210810005RT1</t>
  </si>
  <si>
    <t>Kabel CYKY-m 750 V 3 x 1,5 mm2 volně uložený, včetně dodávky kabelu</t>
  </si>
  <si>
    <t>210810016RT1</t>
  </si>
  <si>
    <t>Kabel CYKY-m 750 V 5 x 2,5 mm2 volně uložený, včetně dodávky kabelu</t>
  </si>
  <si>
    <t>210810057RT2</t>
  </si>
  <si>
    <t>Kabel CYKY-m 750 V 5 žil 4 až 16 mm pevně uložený, včetně dodávky kabelu 5x6 mm2</t>
  </si>
  <si>
    <t>210800215RT3</t>
  </si>
  <si>
    <t>Kabel bezhalogenový CXKH 3 x 2,5 mm2 volně uložený, včetně dodávky kabelu CXKH-V</t>
  </si>
  <si>
    <t>žaluziový spínač + montáž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</si>
  <si>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</si>
  <si>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</si>
  <si>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</si>
  <si>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</si>
  <si>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</si>
  <si>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</si>
  <si>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210110004RT1.1</t>
  </si>
  <si>
    <t>Spínač nástěnný střídavý - řaz. 6+6, ob.prostředí, včetně dodávky spínače</t>
  </si>
  <si>
    <t>210110046RT2</t>
  </si>
  <si>
    <t>Spínač zapuštěný křížový, řazení 7, včetně dodávky spínače</t>
  </si>
  <si>
    <t>210111011RT2</t>
  </si>
  <si>
    <t>Zásuvka domovní zapuštěná - provedení 2P+PE, včetně dodávky zásuvky</t>
  </si>
  <si>
    <t>210110021RT1</t>
  </si>
  <si>
    <t>Spínač nástěnný jednopól.- řaz. 1, venkovní, včetně dodávky spínače</t>
  </si>
  <si>
    <t>210110023RT2</t>
  </si>
  <si>
    <t>Spínač nástěnný seriový - řaz. 5, venkovní, včetně dodávky spínače</t>
  </si>
  <si>
    <t>210110024RT2</t>
  </si>
  <si>
    <t>Spínač nástěnný střídavý - řaz. 6, venkovní, včetně dodávky spínače</t>
  </si>
  <si>
    <t>Zásuvka domovní v krabici - provedení 2P+PE, včetně dodávky zásuvky IP44</t>
  </si>
  <si>
    <t>210110062RT2</t>
  </si>
  <si>
    <t>Infrapasivní spínač osvětlení, včetně dodávky stropního interiérového čidla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</si>
  <si>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</si>
  <si>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</si>
  <si>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</si>
  <si>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</si>
  <si>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</si>
  <si>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</si>
  <si>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210010351RT1</t>
  </si>
  <si>
    <t>Rozvodka krabicová z lis. izol. 6455-11 do 4 mm2, včetně dodávky krabice 6455-11</t>
  </si>
  <si>
    <t>sběrna MET vč. zapojení</t>
  </si>
  <si>
    <t>210020302RT1</t>
  </si>
  <si>
    <t>Žlab kabelový s příslušenstvím, 62/50 mm bez víka, včetně dodávky žlabu 62/50</t>
  </si>
  <si>
    <t>Interior luminaire for sports hall, sv. pro spotovní haly + montáž</t>
  </si>
  <si>
    <t>Přisazené LED svítidlo, opálový PMMA kryt, průměr , 480 mm + montáž</t>
  </si>
  <si>
    <t>LED prachotěsné svítidlo, polyesterové tělo, opálový PC kryt, IK08 + montáž</t>
  </si>
  <si>
    <t>Přisazené/závěsné, LED svítidlo, opálový kryt, + montáž</t>
  </si>
  <si>
    <t>Přisazené LED svítidlo, opálový kryt, + montáž</t>
  </si>
  <si>
    <t>Přisazené LED svítidlo, IP65, opálový PMMA kryt, průměr 300 + montáž</t>
  </si>
  <si>
    <t>Vestavné mřížkové LED svítidlo, leštěná AL mřížka, + montáž</t>
  </si>
  <si>
    <t>Venkovní nástěnné LED svítidlo 15W IP44, + montáž</t>
  </si>
  <si>
    <t>Nouzové sv.3W LED/1.hod IP44, + montáž</t>
  </si>
  <si>
    <t>210220022RT1</t>
  </si>
  <si>
    <t>Vedení uzemňovací v zemi FeZn, D 8 - 10 mm, včetně drátu FeZn 10 mm</t>
  </si>
  <si>
    <t>210220021RT1</t>
  </si>
  <si>
    <t>Vedení uzemňovací v zemi FeZn do 120 mm2 vč.svorek, včetně pásku FeZn 30 x 4 mm</t>
  </si>
  <si>
    <t>210220302RT1</t>
  </si>
  <si>
    <t>Svorka hromosvodová nad 2 šrouby /ST, SJ, SR, atd/, včetně dodávky svorky SR 2b Fe pro pásek 30x4 mm</t>
  </si>
  <si>
    <t>210220302RT2</t>
  </si>
  <si>
    <t>Svorka hromosvodová nad 2 šrouby /ST, SJ, SR, atd/, včetně dodávky svorky SR 3a Fe</t>
  </si>
  <si>
    <t>210220302RT6</t>
  </si>
  <si>
    <t>Svorka hromosvodová nad 2 šrouby /ST, SJ, SR, atd/, včetně dodávky svorky SP kovových částí d 3-12 mm</t>
  </si>
  <si>
    <t>210220302RT3</t>
  </si>
  <si>
    <t>Svorka hromosvodová nad 2 šrouby /ST, SJ, SR, atd/, včetně dodávky svorky SK pro vodič d 6-10 mm</t>
  </si>
  <si>
    <t>210220372RT1</t>
  </si>
  <si>
    <t>Úhelník ochranný nebo trubka s držáky do zdiva, včetně ochran.úhelníku + 2 držáky do zdi</t>
  </si>
  <si>
    <t>210220301RT3</t>
  </si>
  <si>
    <t>Svorka hromosvodová do 2 šroubů /SS, SZ, SO/, včetně dodávky svorky SZ</t>
  </si>
  <si>
    <t>210220010R00</t>
  </si>
  <si>
    <t>Nátěr zemnicího pásku do 120 mm2</t>
  </si>
  <si>
    <t>210220401RT1</t>
  </si>
  <si>
    <t>Označení svodu štítky, smaltované, umělá hmota, včetně dodávky štítku</t>
  </si>
  <si>
    <t>Tyč jímací s upev. na stř.hřeben do 3 m, do zdi, včetně dodávky tyče JP 30 + 2xdržák DJ 1</t>
  </si>
  <si>
    <t>210220101RU2</t>
  </si>
  <si>
    <t>Vodiče svodové FeZn D do 10,Al 10,Cu 8 +podpěry, včetně dodávky drátu AlMgSi T/4 8 a podpěry</t>
  </si>
  <si>
    <t>210220301RT2</t>
  </si>
  <si>
    <t>Svorka hromosvodová do 2 šroubů /SS, SZ, SO/, včetně dodávky svorky SS</t>
  </si>
  <si>
    <t>210220302RT5</t>
  </si>
  <si>
    <t>Svorka hromosvodová nad 2 šrouby /ST, SJ, SR, atd/, včetně dodávky svorky SJ 1 k jímací tyči</t>
  </si>
  <si>
    <t>výchozí revize elektro</t>
  </si>
  <si>
    <t>výchozí revize bleskosvod</t>
  </si>
  <si>
    <t>mimostaveništní doprava</t>
  </si>
  <si>
    <t>likvidace odpadu, úklid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</si>
  <si>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</si>
  <si>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</si>
  <si>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</si>
  <si>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</si>
  <si>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</si>
  <si>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</si>
  <si>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M46</t>
  </si>
  <si>
    <t>Zemní práce při montážích</t>
  </si>
  <si>
    <t>460010021RT1</t>
  </si>
  <si>
    <t>Vytýčení kabelové trasy v obvodu žel.stanice, délka trasy do 100 m</t>
  </si>
  <si>
    <t>km</t>
  </si>
  <si>
    <t>460200252RT2</t>
  </si>
  <si>
    <t>Výkop kabelové rýhy 50/70 cm hor.2, ruční výkop rýhy</t>
  </si>
  <si>
    <t>460570252R00</t>
  </si>
  <si>
    <t>Zához rýhy 50/70 cm, hornina třídy 2, se zhutněním</t>
  </si>
  <si>
    <t>M65</t>
  </si>
  <si>
    <t>Elektroinstalace</t>
  </si>
  <si>
    <t>650801113R00</t>
  </si>
  <si>
    <t>Demontáž svítidla stropního přisazeného</t>
  </si>
  <si>
    <t>650711621R00</t>
  </si>
  <si>
    <t>Demontáž elektroinstalační krabice pancéřové</t>
  </si>
  <si>
    <t>650711611R00</t>
  </si>
  <si>
    <t>Demontáž elektroinstalační krabice, spínače, , zásuvky</t>
  </si>
  <si>
    <t>SLP - Slaboproud</t>
  </si>
  <si>
    <t>M22 - Montáž sdělovací a zabezp.tech</t>
  </si>
  <si>
    <t>210010002RU2</t>
  </si>
  <si>
    <t>Trubka ohebná pod omítku, vnější průměr 20 mm, včetně dodávky Monoflex 1420</t>
  </si>
  <si>
    <t>210010003RU2</t>
  </si>
  <si>
    <t>Trubka ohebná pod omítku, vnější průměr 25 mm, včetně dodávky Monoflex 1425</t>
  </si>
  <si>
    <t>210010313RT1</t>
  </si>
  <si>
    <t>Krabice odbočná KO, bez zapojení-čtvercová, včetně dodávky KO 125 E s víčkem</t>
  </si>
  <si>
    <t>výchozí revize</t>
  </si>
  <si>
    <t>M22</t>
  </si>
  <si>
    <t>Montáž sdělovací a zabezp.tech</t>
  </si>
  <si>
    <t>222280214R00</t>
  </si>
  <si>
    <t>Kabel UTP/FTP kat.5e v trubkách</t>
  </si>
  <si>
    <t>371201307R</t>
  </si>
  <si>
    <t>Kabel horizontální Cat6A U-FTP, 100 m balení</t>
  </si>
  <si>
    <t>222290003R00</t>
  </si>
  <si>
    <t>Dvojzásuvka 2xRJ45 UTP kat.6a pod omítku</t>
  </si>
  <si>
    <t>371202013R</t>
  </si>
  <si>
    <t>Zásuvka datová cat6A 2xRJ45</t>
  </si>
  <si>
    <t>222325021R00</t>
  </si>
  <si>
    <t>Kamera na předem připravené úchytné body</t>
  </si>
  <si>
    <t>37160101R</t>
  </si>
  <si>
    <t>Kamera IP</t>
  </si>
  <si>
    <t>přístpová čtečka vč. montáže</t>
  </si>
  <si>
    <t>elektro zámek + montáž</t>
  </si>
  <si>
    <t>Rack komplet 230 vývodů, vč. zapojení</t>
  </si>
  <si>
    <t>měření datové sítě</t>
  </si>
  <si>
    <t>FVE - FVE</t>
  </si>
  <si>
    <t>61 - Upravy povrchů vnitřní</t>
  </si>
  <si>
    <t>Upravy povrchů vnitřní</t>
  </si>
  <si>
    <t>611100018RAA</t>
  </si>
  <si>
    <t>Oprava omítek stropů vnitřních cement. štukových, oprava z 50 %, malba</t>
  </si>
  <si>
    <t>974029133R00</t>
  </si>
  <si>
    <t>Vysekání rýh ve zdi kamenné 5 x 10 cm</t>
  </si>
  <si>
    <t>974029143R00</t>
  </si>
  <si>
    <t>Vysekání rýh ve zdi kamenné 7 x 10 cm</t>
  </si>
  <si>
    <t>Solární panel 450Wp, Monokrystalický, vč. montáže</t>
  </si>
  <si>
    <t>Solární střídač / měnič 25kW hybridní, vč. montáže</t>
  </si>
  <si>
    <t>solární baterie 3,55kW do RACK</t>
  </si>
  <si>
    <t>skříň RACK 42U 19 palců</t>
  </si>
  <si>
    <t>Rozváděč R-AC/R-DC + SPD</t>
  </si>
  <si>
    <t>210120441R00</t>
  </si>
  <si>
    <t>Úprava stáv. rozváděče RE</t>
  </si>
  <si>
    <t>OR relé do rozváděče RE</t>
  </si>
  <si>
    <t>konstrukce pro FV panel, vč. spojek a příchytek + montáž</t>
  </si>
  <si>
    <t>přitížení konstrukce</t>
  </si>
  <si>
    <t>vypínač 250B/3</t>
  </si>
  <si>
    <t>jistič 25B/3</t>
  </si>
  <si>
    <t>210810017RT3</t>
  </si>
  <si>
    <t>Kabel CYKY-m 750 V 5 žil,4 až 25 mm2,volně uložený, včetně dodávky kabelu 5x10 mm2</t>
  </si>
  <si>
    <t>210800509RT1</t>
  </si>
  <si>
    <t>Vodič H07V-U (CY) 16 mm2 uložený v trubkách, včetně dodávky vodiče CY 16</t>
  </si>
  <si>
    <t>Kabel JYTY 2x1 vč. montáže</t>
  </si>
  <si>
    <t>220262112RT1</t>
  </si>
  <si>
    <t>Kabel.žlab Mars s integr.spojkou NKZI 50x125 mm, vč. víka, nosníků a montáže</t>
  </si>
  <si>
    <t>Solární kabel, průřez 6 mm2, černý, vč. montáže</t>
  </si>
  <si>
    <t>Solární kabel, průřez 6 mm2, červený</t>
  </si>
  <si>
    <t>210010084RT1</t>
  </si>
  <si>
    <t>Trubka pancéřová z PH, uložená pevně, 29 mm, včetně dodávky trubky 29mm + kolena 29mm</t>
  </si>
  <si>
    <t>210800214RT3</t>
  </si>
  <si>
    <t>Kabel bezhalogenový CXKH 3 x 1,5 mm2 volně uložený, včetně dodávky kabelu CXKH-V</t>
  </si>
  <si>
    <t>Prosklené tlačítko STOP FVE</t>
  </si>
  <si>
    <t>sběrna MET vč. montáže</t>
  </si>
  <si>
    <t>210020922R00</t>
  </si>
  <si>
    <t>Ucpávka protipožární, průchod stěnou, tl. 30 cm</t>
  </si>
  <si>
    <t>výchozí revize fve, 4x tištěná revizní zpráva</t>
  </si>
  <si>
    <t>výrobní projekt fve vč. schválení na EG.D</t>
  </si>
  <si>
    <t>revize bleskosvodu, vč. 4x revizní zprávy</t>
  </si>
  <si>
    <t>mechanizace, plošiny</t>
  </si>
  <si>
    <t>zařízení staveniště</t>
  </si>
  <si>
    <t>460680043RT3</t>
  </si>
  <si>
    <t>Průraz zdivem v betonové zdi tloušťky 45 cm, plochy do 0,50 m2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</si>
  <si>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</si>
  <si>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</si>
  <si>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</si>
  <si>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</si>
  <si>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</si>
  <si>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</si>
  <si>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</si>
  <si>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</si>
  <si>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</si>
  <si>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</si>
  <si>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013002000</t>
  </si>
  <si>
    <t>Projektové práce-dokumentace skutečného provedení</t>
  </si>
  <si>
    <t>1024</t>
  </si>
  <si>
    <t>-1911371134</t>
  </si>
  <si>
    <t>https://podminky.urs.cz/item/CS_URS_2024_01/013002000</t>
  </si>
  <si>
    <t>VRN3</t>
  </si>
  <si>
    <t>Zařízení staveniště</t>
  </si>
  <si>
    <t>032002000</t>
  </si>
  <si>
    <t>Vybavení staveniště-mobilní WC,kancelář,sklad,zdvihací mechanizmy</t>
  </si>
  <si>
    <t>2006847504</t>
  </si>
  <si>
    <t>https://podminky.urs.cz/item/CS_URS_2024_01/032002000</t>
  </si>
  <si>
    <t>034002000</t>
  </si>
  <si>
    <t>Zabezpečení staveniště-provizorní oplocení,výkopové práce</t>
  </si>
  <si>
    <t>-1809922163</t>
  </si>
  <si>
    <t>https://podminky.urs.cz/item/CS_URS_2024_01/034002000</t>
  </si>
  <si>
    <t>039002000</t>
  </si>
  <si>
    <t>Zrušení zařízení staveniště</t>
  </si>
  <si>
    <t>1288728754</t>
  </si>
  <si>
    <t>https://podminky.urs.cz/item/CS_URS_2024_01/039002000</t>
  </si>
  <si>
    <t>VRN4</t>
  </si>
  <si>
    <t>Inženýrská činnost</t>
  </si>
  <si>
    <t>044002000</t>
  </si>
  <si>
    <t>Revize a zkoušky</t>
  </si>
  <si>
    <t>1072348922</t>
  </si>
  <si>
    <t>https://podminky.urs.cz/item/CS_URS_2024_01/044002000</t>
  </si>
  <si>
    <t>VRN9</t>
  </si>
  <si>
    <t>Ostatní náklady</t>
  </si>
  <si>
    <t>091002000</t>
  </si>
  <si>
    <t>Publicita - informační cedule na staveništi apod.</t>
  </si>
  <si>
    <t>1862960019</t>
  </si>
  <si>
    <t>https://podminky.urs.cz/item/CS_URS_2024_01/091002000</t>
  </si>
  <si>
    <t>SEZNAM FIGUR</t>
  </si>
  <si>
    <t>Výměra</t>
  </si>
  <si>
    <t>Použití figury:</t>
  </si>
  <si>
    <t>Dovoz a odvoz lešení řadového do 10 km včetně naložení a složení</t>
  </si>
  <si>
    <t>Příplatek k ceně dovozu a odvozu lešení řadového ZKD 10 km přes 10 km</t>
  </si>
  <si>
    <t>bourání - skladba S2</t>
  </si>
  <si>
    <t xml:space="preserve">Konstrukční a vyrovnávací vrstva pod klempířské prvky  z desek dřevoštěpkových tl 18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</si>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</sst>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left" vertical="top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31" TargetMode="External" /><Relationship Id="rId3" Type="http://schemas.openxmlformats.org/officeDocument/2006/relationships/hyperlink" Target="https://podminky.urs.cz/item/CS_URS_2024_01/132212331" TargetMode="External" /><Relationship Id="rId4" Type="http://schemas.openxmlformats.org/officeDocument/2006/relationships/hyperlink" Target="https://podminky.urs.cz/item/CS_URS_2024_01/162351103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310238211" TargetMode="External" /><Relationship Id="rId8" Type="http://schemas.openxmlformats.org/officeDocument/2006/relationships/hyperlink" Target="https://podminky.urs.cz/item/CS_URS_2024_01/311272321" TargetMode="External" /><Relationship Id="rId9" Type="http://schemas.openxmlformats.org/officeDocument/2006/relationships/hyperlink" Target="https://podminky.urs.cz/item/CS_URS_2024_01/311273957" TargetMode="External" /><Relationship Id="rId10" Type="http://schemas.openxmlformats.org/officeDocument/2006/relationships/hyperlink" Target="https://podminky.urs.cz/item/CS_URS_2024_01/317121251" TargetMode="External" /><Relationship Id="rId11" Type="http://schemas.openxmlformats.org/officeDocument/2006/relationships/hyperlink" Target="https://podminky.urs.cz/item/CS_URS_2024_01/317142428" TargetMode="External" /><Relationship Id="rId12" Type="http://schemas.openxmlformats.org/officeDocument/2006/relationships/hyperlink" Target="https://podminky.urs.cz/item/CS_URS_2024_01/317998112" TargetMode="External" /><Relationship Id="rId13" Type="http://schemas.openxmlformats.org/officeDocument/2006/relationships/hyperlink" Target="https://podminky.urs.cz/item/CS_URS_2024_01/319201321" TargetMode="External" /><Relationship Id="rId14" Type="http://schemas.openxmlformats.org/officeDocument/2006/relationships/hyperlink" Target="https://podminky.urs.cz/item/CS_URS_2024_01/340239211" TargetMode="External" /><Relationship Id="rId15" Type="http://schemas.openxmlformats.org/officeDocument/2006/relationships/hyperlink" Target="https://podminky.urs.cz/item/CS_URS_2024_01/612131101" TargetMode="External" /><Relationship Id="rId16" Type="http://schemas.openxmlformats.org/officeDocument/2006/relationships/hyperlink" Target="https://podminky.urs.cz/item/CS_URS_2024_01/612321141" TargetMode="External" /><Relationship Id="rId17" Type="http://schemas.openxmlformats.org/officeDocument/2006/relationships/hyperlink" Target="https://podminky.urs.cz/item/CS_URS_2024_01/612325111" TargetMode="External" /><Relationship Id="rId18" Type="http://schemas.openxmlformats.org/officeDocument/2006/relationships/hyperlink" Target="https://podminky.urs.cz/item/CS_URS_2024_01/612325223" TargetMode="External" /><Relationship Id="rId19" Type="http://schemas.openxmlformats.org/officeDocument/2006/relationships/hyperlink" Target="https://podminky.urs.cz/item/CS_URS_2024_01/612325225" TargetMode="External" /><Relationship Id="rId20" Type="http://schemas.openxmlformats.org/officeDocument/2006/relationships/hyperlink" Target="https://podminky.urs.cz/item/CS_URS_2024_01/612325421" TargetMode="External" /><Relationship Id="rId21" Type="http://schemas.openxmlformats.org/officeDocument/2006/relationships/hyperlink" Target="https://podminky.urs.cz/item/CS_URS_2024_01/621211021" TargetMode="External" /><Relationship Id="rId22" Type="http://schemas.openxmlformats.org/officeDocument/2006/relationships/hyperlink" Target="https://podminky.urs.cz/item/CS_URS_2024_01/621151031" TargetMode="External" /><Relationship Id="rId23" Type="http://schemas.openxmlformats.org/officeDocument/2006/relationships/hyperlink" Target="https://podminky.urs.cz/item/CS_URS_2024_01/621251101" TargetMode="External" /><Relationship Id="rId24" Type="http://schemas.openxmlformats.org/officeDocument/2006/relationships/hyperlink" Target="https://podminky.urs.cz/item/CS_URS_2024_01/621531022" TargetMode="External" /><Relationship Id="rId25" Type="http://schemas.openxmlformats.org/officeDocument/2006/relationships/hyperlink" Target="https://podminky.urs.cz/item/CS_URS_2024_01/622135001" TargetMode="External" /><Relationship Id="rId26" Type="http://schemas.openxmlformats.org/officeDocument/2006/relationships/hyperlink" Target="https://podminky.urs.cz/item/CS_URS_2024_01/622135091" TargetMode="External" /><Relationship Id="rId27" Type="http://schemas.openxmlformats.org/officeDocument/2006/relationships/hyperlink" Target="https://podminky.urs.cz/item/CS_URS_2024_01/622142001" TargetMode="External" /><Relationship Id="rId28" Type="http://schemas.openxmlformats.org/officeDocument/2006/relationships/hyperlink" Target="https://podminky.urs.cz/item/CS_URS_2024_01/622211031" TargetMode="External" /><Relationship Id="rId29" Type="http://schemas.openxmlformats.org/officeDocument/2006/relationships/hyperlink" Target="https://podminky.urs.cz/item/CS_URS_2024_01/622212051" TargetMode="External" /><Relationship Id="rId30" Type="http://schemas.openxmlformats.org/officeDocument/2006/relationships/hyperlink" Target="https://podminky.urs.cz/item/CS_URS_2024_01/622221041" TargetMode="External" /><Relationship Id="rId31" Type="http://schemas.openxmlformats.org/officeDocument/2006/relationships/hyperlink" Target="https://podminky.urs.cz/item/CS_URS_2024_01/622222051" TargetMode="External" /><Relationship Id="rId32" Type="http://schemas.openxmlformats.org/officeDocument/2006/relationships/hyperlink" Target="https://podminky.urs.cz/item/CS_URS_2024_01/622251101" TargetMode="External" /><Relationship Id="rId33" Type="http://schemas.openxmlformats.org/officeDocument/2006/relationships/hyperlink" Target="https://podminky.urs.cz/item/CS_URS_2024_01/622251105" TargetMode="External" /><Relationship Id="rId34" Type="http://schemas.openxmlformats.org/officeDocument/2006/relationships/hyperlink" Target="https://podminky.urs.cz/item/CS_URS_2024_01/622151001" TargetMode="External" /><Relationship Id="rId35" Type="http://schemas.openxmlformats.org/officeDocument/2006/relationships/hyperlink" Target="https://podminky.urs.cz/item/CS_URS_2024_01/622151031" TargetMode="External" /><Relationship Id="rId36" Type="http://schemas.openxmlformats.org/officeDocument/2006/relationships/hyperlink" Target="https://podminky.urs.cz/item/CS_URS_2024_01/622511112" TargetMode="External" /><Relationship Id="rId37" Type="http://schemas.openxmlformats.org/officeDocument/2006/relationships/hyperlink" Target="https://podminky.urs.cz/item/CS_URS_2024_01/622531022" TargetMode="External" /><Relationship Id="rId38" Type="http://schemas.openxmlformats.org/officeDocument/2006/relationships/hyperlink" Target="https://podminky.urs.cz/item/CS_URS_2024_01/629991011" TargetMode="External" /><Relationship Id="rId39" Type="http://schemas.openxmlformats.org/officeDocument/2006/relationships/hyperlink" Target="https://podminky.urs.cz/item/CS_URS_2024_01/637211411" TargetMode="External" /><Relationship Id="rId40" Type="http://schemas.openxmlformats.org/officeDocument/2006/relationships/hyperlink" Target="https://podminky.urs.cz/item/CS_URS_2024_01/637211412" TargetMode="External" /><Relationship Id="rId41" Type="http://schemas.openxmlformats.org/officeDocument/2006/relationships/hyperlink" Target="https://podminky.urs.cz/item/CS_URS_2024_01/637311122" TargetMode="External" /><Relationship Id="rId42" Type="http://schemas.openxmlformats.org/officeDocument/2006/relationships/hyperlink" Target="https://podminky.urs.cz/item/CS_URS_2024_01/642944121" TargetMode="External" /><Relationship Id="rId43" Type="http://schemas.openxmlformats.org/officeDocument/2006/relationships/hyperlink" Target="https://podminky.urs.cz/item/CS_URS_2024_01/941111132" TargetMode="External" /><Relationship Id="rId44" Type="http://schemas.openxmlformats.org/officeDocument/2006/relationships/hyperlink" Target="https://podminky.urs.cz/item/CS_URS_2024_01/941111232" TargetMode="External" /><Relationship Id="rId45" Type="http://schemas.openxmlformats.org/officeDocument/2006/relationships/hyperlink" Target="https://podminky.urs.cz/item/CS_URS_2024_01/941111332" TargetMode="External" /><Relationship Id="rId46" Type="http://schemas.openxmlformats.org/officeDocument/2006/relationships/hyperlink" Target="https://podminky.urs.cz/item/CS_URS_2024_01/941111832" TargetMode="External" /><Relationship Id="rId47" Type="http://schemas.openxmlformats.org/officeDocument/2006/relationships/hyperlink" Target="https://podminky.urs.cz/item/CS_URS_2024_01/944511111" TargetMode="External" /><Relationship Id="rId48" Type="http://schemas.openxmlformats.org/officeDocument/2006/relationships/hyperlink" Target="https://podminky.urs.cz/item/CS_URS_2024_01/944511211" TargetMode="External" /><Relationship Id="rId49" Type="http://schemas.openxmlformats.org/officeDocument/2006/relationships/hyperlink" Target="https://podminky.urs.cz/item/CS_URS_2024_01/944511811" TargetMode="External" /><Relationship Id="rId50" Type="http://schemas.openxmlformats.org/officeDocument/2006/relationships/hyperlink" Target="https://podminky.urs.cz/item/CS_URS_2024_01/949101111" TargetMode="External" /><Relationship Id="rId51" Type="http://schemas.openxmlformats.org/officeDocument/2006/relationships/hyperlink" Target="https://podminky.urs.cz/item/CS_URS_2024_01/952901111" TargetMode="External" /><Relationship Id="rId52" Type="http://schemas.openxmlformats.org/officeDocument/2006/relationships/hyperlink" Target="https://podminky.urs.cz/item/CS_URS_2024_01/953951313" TargetMode="External" /><Relationship Id="rId53" Type="http://schemas.openxmlformats.org/officeDocument/2006/relationships/hyperlink" Target="https://podminky.urs.cz/item/CS_URS_2024_01/962031011" TargetMode="External" /><Relationship Id="rId54" Type="http://schemas.openxmlformats.org/officeDocument/2006/relationships/hyperlink" Target="https://podminky.urs.cz/item/CS_URS_2024_01/962031132" TargetMode="External" /><Relationship Id="rId55" Type="http://schemas.openxmlformats.org/officeDocument/2006/relationships/hyperlink" Target="https://podminky.urs.cz/item/CS_URS_2024_01/962052210" TargetMode="External" /><Relationship Id="rId56" Type="http://schemas.openxmlformats.org/officeDocument/2006/relationships/hyperlink" Target="https://podminky.urs.cz/item/CS_URS_2024_01/965043441" TargetMode="External" /><Relationship Id="rId57" Type="http://schemas.openxmlformats.org/officeDocument/2006/relationships/hyperlink" Target="https://podminky.urs.cz/item/CS_URS_2024_01/965049112" TargetMode="External" /><Relationship Id="rId58" Type="http://schemas.openxmlformats.org/officeDocument/2006/relationships/hyperlink" Target="https://podminky.urs.cz/item/CS_URS_2024_01/966080103" TargetMode="External" /><Relationship Id="rId59" Type="http://schemas.openxmlformats.org/officeDocument/2006/relationships/hyperlink" Target="https://podminky.urs.cz/item/CS_URS_2024_01/966082018" TargetMode="External" /><Relationship Id="rId60" Type="http://schemas.openxmlformats.org/officeDocument/2006/relationships/hyperlink" Target="https://podminky.urs.cz/item/CS_URS_2024_01/966084018" TargetMode="External" /><Relationship Id="rId61" Type="http://schemas.openxmlformats.org/officeDocument/2006/relationships/hyperlink" Target="https://podminky.urs.cz/item/CS_URS_2024_01/966084028" TargetMode="External" /><Relationship Id="rId62" Type="http://schemas.openxmlformats.org/officeDocument/2006/relationships/hyperlink" Target="https://podminky.urs.cz/item/CS_URS_2024_01/968072354" TargetMode="External" /><Relationship Id="rId63" Type="http://schemas.openxmlformats.org/officeDocument/2006/relationships/hyperlink" Target="https://podminky.urs.cz/item/CS_URS_2024_01/968072455" TargetMode="External" /><Relationship Id="rId64" Type="http://schemas.openxmlformats.org/officeDocument/2006/relationships/hyperlink" Target="https://podminky.urs.cz/item/CS_URS_2024_01/968072456" TargetMode="External" /><Relationship Id="rId65" Type="http://schemas.openxmlformats.org/officeDocument/2006/relationships/hyperlink" Target="https://podminky.urs.cz/item/CS_URS_2024_01/968072747" TargetMode="External" /><Relationship Id="rId66" Type="http://schemas.openxmlformats.org/officeDocument/2006/relationships/hyperlink" Target="https://podminky.urs.cz/item/CS_URS_2024_01/968082015" TargetMode="External" /><Relationship Id="rId67" Type="http://schemas.openxmlformats.org/officeDocument/2006/relationships/hyperlink" Target="https://podminky.urs.cz/item/CS_URS_2024_01/968082016" TargetMode="External" /><Relationship Id="rId68" Type="http://schemas.openxmlformats.org/officeDocument/2006/relationships/hyperlink" Target="https://podminky.urs.cz/item/CS_URS_2024_01/968082017" TargetMode="External" /><Relationship Id="rId69" Type="http://schemas.openxmlformats.org/officeDocument/2006/relationships/hyperlink" Target="https://podminky.urs.cz/item/CS_URS_2024_01/968082018" TargetMode="External" /><Relationship Id="rId70" Type="http://schemas.openxmlformats.org/officeDocument/2006/relationships/hyperlink" Target="https://podminky.urs.cz/item/CS_URS_2024_01/968082022" TargetMode="External" /><Relationship Id="rId71" Type="http://schemas.openxmlformats.org/officeDocument/2006/relationships/hyperlink" Target="https://podminky.urs.cz/item/CS_URS_2024_01/971033621" TargetMode="External" /><Relationship Id="rId72" Type="http://schemas.openxmlformats.org/officeDocument/2006/relationships/hyperlink" Target="https://podminky.urs.cz/item/CS_URS_2024_01/974031666" TargetMode="External" /><Relationship Id="rId73" Type="http://schemas.openxmlformats.org/officeDocument/2006/relationships/hyperlink" Target="https://podminky.urs.cz/item/CS_URS_2024_01/976085411" TargetMode="External" /><Relationship Id="rId74" Type="http://schemas.openxmlformats.org/officeDocument/2006/relationships/hyperlink" Target="https://podminky.urs.cz/item/CS_URS_2024_01/977151123" TargetMode="External" /><Relationship Id="rId75" Type="http://schemas.openxmlformats.org/officeDocument/2006/relationships/hyperlink" Target="https://podminky.urs.cz/item/CS_URS_2024_01/977151223" TargetMode="External" /><Relationship Id="rId76" Type="http://schemas.openxmlformats.org/officeDocument/2006/relationships/hyperlink" Target="https://podminky.urs.cz/item/CS_URS_2024_01/978013191" TargetMode="External" /><Relationship Id="rId77" Type="http://schemas.openxmlformats.org/officeDocument/2006/relationships/hyperlink" Target="https://podminky.urs.cz/item/CS_URS_2024_01/978015391" TargetMode="External" /><Relationship Id="rId78" Type="http://schemas.openxmlformats.org/officeDocument/2006/relationships/hyperlink" Target="https://podminky.urs.cz/item/CS_URS_2024_01/978059641" TargetMode="External" /><Relationship Id="rId79" Type="http://schemas.openxmlformats.org/officeDocument/2006/relationships/hyperlink" Target="https://podminky.urs.cz/item/CS_URS_2024_01/978071221" TargetMode="External" /><Relationship Id="rId80" Type="http://schemas.openxmlformats.org/officeDocument/2006/relationships/hyperlink" Target="https://podminky.urs.cz/item/CS_URS_2024_01/985131111" TargetMode="External" /><Relationship Id="rId81" Type="http://schemas.openxmlformats.org/officeDocument/2006/relationships/hyperlink" Target="https://podminky.urs.cz/item/CS_URS_2024_01/985131311" TargetMode="External" /><Relationship Id="rId82" Type="http://schemas.openxmlformats.org/officeDocument/2006/relationships/hyperlink" Target="https://podminky.urs.cz/item/CS_URS_2024_01/993111111" TargetMode="External" /><Relationship Id="rId83" Type="http://schemas.openxmlformats.org/officeDocument/2006/relationships/hyperlink" Target="https://podminky.urs.cz/item/CS_URS_2024_01/993111119" TargetMode="External" /><Relationship Id="rId84" Type="http://schemas.openxmlformats.org/officeDocument/2006/relationships/hyperlink" Target="https://podminky.urs.cz/item/CS_URS_2024_01/997013157" TargetMode="External" /><Relationship Id="rId85" Type="http://schemas.openxmlformats.org/officeDocument/2006/relationships/hyperlink" Target="https://podminky.urs.cz/item/CS_URS_2024_01/997013501" TargetMode="External" /><Relationship Id="rId86" Type="http://schemas.openxmlformats.org/officeDocument/2006/relationships/hyperlink" Target="https://podminky.urs.cz/item/CS_URS_2024_01/997013509" TargetMode="External" /><Relationship Id="rId87" Type="http://schemas.openxmlformats.org/officeDocument/2006/relationships/hyperlink" Target="https://podminky.urs.cz/item/CS_URS_2024_01/997013601" TargetMode="External" /><Relationship Id="rId88" Type="http://schemas.openxmlformats.org/officeDocument/2006/relationships/hyperlink" Target="https://podminky.urs.cz/item/CS_URS_2024_01/997013603" TargetMode="External" /><Relationship Id="rId89" Type="http://schemas.openxmlformats.org/officeDocument/2006/relationships/hyperlink" Target="https://podminky.urs.cz/item/CS_URS_2024_01/997013607" TargetMode="External" /><Relationship Id="rId90" Type="http://schemas.openxmlformats.org/officeDocument/2006/relationships/hyperlink" Target="https://podminky.urs.cz/item/CS_URS_2024_01/997013631" TargetMode="External" /><Relationship Id="rId91" Type="http://schemas.openxmlformats.org/officeDocument/2006/relationships/hyperlink" Target="https://podminky.urs.cz/item/CS_URS_2024_01/997013655" TargetMode="External" /><Relationship Id="rId92" Type="http://schemas.openxmlformats.org/officeDocument/2006/relationships/hyperlink" Target="https://podminky.urs.cz/item/CS_URS_2024_01/997013813" TargetMode="External" /><Relationship Id="rId93" Type="http://schemas.openxmlformats.org/officeDocument/2006/relationships/hyperlink" Target="https://podminky.urs.cz/item/CS_URS_2024_01/997013814" TargetMode="External" /><Relationship Id="rId94" Type="http://schemas.openxmlformats.org/officeDocument/2006/relationships/hyperlink" Target="https://podminky.urs.cz/item/CS_URS_2024_01/998011010" TargetMode="External" /><Relationship Id="rId95" Type="http://schemas.openxmlformats.org/officeDocument/2006/relationships/hyperlink" Target="https://podminky.urs.cz/item/CS_URS_2024_01/711112001" TargetMode="External" /><Relationship Id="rId96" Type="http://schemas.openxmlformats.org/officeDocument/2006/relationships/hyperlink" Target="https://podminky.urs.cz/item/CS_URS_2024_01/711122231" TargetMode="External" /><Relationship Id="rId97" Type="http://schemas.openxmlformats.org/officeDocument/2006/relationships/hyperlink" Target="https://podminky.urs.cz/item/CS_URS_2024_01/711142559" TargetMode="External" /><Relationship Id="rId98" Type="http://schemas.openxmlformats.org/officeDocument/2006/relationships/hyperlink" Target="https://podminky.urs.cz/item/CS_URS_2024_01/711161215" TargetMode="External" /><Relationship Id="rId99" Type="http://schemas.openxmlformats.org/officeDocument/2006/relationships/hyperlink" Target="https://podminky.urs.cz/item/CS_URS_2024_01/711161383" TargetMode="External" /><Relationship Id="rId100" Type="http://schemas.openxmlformats.org/officeDocument/2006/relationships/hyperlink" Target="https://podminky.urs.cz/item/CS_URS_2024_01/998711213" TargetMode="External" /><Relationship Id="rId101" Type="http://schemas.openxmlformats.org/officeDocument/2006/relationships/hyperlink" Target="https://podminky.urs.cz/item/CS_URS_2024_01/712311101" TargetMode="External" /><Relationship Id="rId102" Type="http://schemas.openxmlformats.org/officeDocument/2006/relationships/hyperlink" Target="https://podminky.urs.cz/item/CS_URS_2024_01/712331111" TargetMode="External" /><Relationship Id="rId103" Type="http://schemas.openxmlformats.org/officeDocument/2006/relationships/hyperlink" Target="https://podminky.urs.cz/item/CS_URS_2024_01/712332115" TargetMode="External" /><Relationship Id="rId104" Type="http://schemas.openxmlformats.org/officeDocument/2006/relationships/hyperlink" Target="https://podminky.urs.cz/item/CS_URS_2024_01/712340832" TargetMode="External" /><Relationship Id="rId105" Type="http://schemas.openxmlformats.org/officeDocument/2006/relationships/hyperlink" Target="https://podminky.urs.cz/item/CS_URS_2024_01/712340833" TargetMode="External" /><Relationship Id="rId106" Type="http://schemas.openxmlformats.org/officeDocument/2006/relationships/hyperlink" Target="https://podminky.urs.cz/item/CS_URS_2024_01/712341559" TargetMode="External" /><Relationship Id="rId107" Type="http://schemas.openxmlformats.org/officeDocument/2006/relationships/hyperlink" Target="https://podminky.urs.cz/item/CS_URS_2024_01/712361802" TargetMode="External" /><Relationship Id="rId108" Type="http://schemas.openxmlformats.org/officeDocument/2006/relationships/hyperlink" Target="https://podminky.urs.cz/item/CS_URS_2024_01/712363351" TargetMode="External" /><Relationship Id="rId109" Type="http://schemas.openxmlformats.org/officeDocument/2006/relationships/hyperlink" Target="https://podminky.urs.cz/item/CS_URS_2024_01/712363352" TargetMode="External" /><Relationship Id="rId110" Type="http://schemas.openxmlformats.org/officeDocument/2006/relationships/hyperlink" Target="https://podminky.urs.cz/item/CS_URS_2024_01/712363353" TargetMode="External" /><Relationship Id="rId111" Type="http://schemas.openxmlformats.org/officeDocument/2006/relationships/hyperlink" Target="https://podminky.urs.cz/item/CS_URS_2024_01/712363356" TargetMode="External" /><Relationship Id="rId112" Type="http://schemas.openxmlformats.org/officeDocument/2006/relationships/hyperlink" Target="https://podminky.urs.cz/item/CS_URS_2024_01/712391171" TargetMode="External" /><Relationship Id="rId113" Type="http://schemas.openxmlformats.org/officeDocument/2006/relationships/hyperlink" Target="https://podminky.urs.cz/item/CS_URS_2024_01/712391382" TargetMode="External" /><Relationship Id="rId114" Type="http://schemas.openxmlformats.org/officeDocument/2006/relationships/hyperlink" Target="https://podminky.urs.cz/item/CS_URS_2024_01/712391482" TargetMode="External" /><Relationship Id="rId115" Type="http://schemas.openxmlformats.org/officeDocument/2006/relationships/hyperlink" Target="https://podminky.urs.cz/item/CS_URS_2024_01/712771613" TargetMode="External" /><Relationship Id="rId116" Type="http://schemas.openxmlformats.org/officeDocument/2006/relationships/hyperlink" Target="https://podminky.urs.cz/item/CS_URS_2024_01/712811101" TargetMode="External" /><Relationship Id="rId117" Type="http://schemas.openxmlformats.org/officeDocument/2006/relationships/hyperlink" Target="https://podminky.urs.cz/item/CS_URS_2024_01/712841559" TargetMode="External" /><Relationship Id="rId118" Type="http://schemas.openxmlformats.org/officeDocument/2006/relationships/hyperlink" Target="https://podminky.urs.cz/item/CS_URS_2024_01/712861703" TargetMode="External" /><Relationship Id="rId119" Type="http://schemas.openxmlformats.org/officeDocument/2006/relationships/hyperlink" Target="https://podminky.urs.cz/item/CS_URS_2024_01/712990813" TargetMode="External" /><Relationship Id="rId120" Type="http://schemas.openxmlformats.org/officeDocument/2006/relationships/hyperlink" Target="https://podminky.urs.cz/item/CS_URS_2024_01/998712213" TargetMode="External" /><Relationship Id="rId121" Type="http://schemas.openxmlformats.org/officeDocument/2006/relationships/hyperlink" Target="https://podminky.urs.cz/item/CS_URS_2024_01/713130833" TargetMode="External" /><Relationship Id="rId122" Type="http://schemas.openxmlformats.org/officeDocument/2006/relationships/hyperlink" Target="https://podminky.urs.cz/item/CS_URS_2024_01/713130851" TargetMode="External" /><Relationship Id="rId123" Type="http://schemas.openxmlformats.org/officeDocument/2006/relationships/hyperlink" Target="https://podminky.urs.cz/item/CS_URS_2024_01/713131341" TargetMode="External" /><Relationship Id="rId124" Type="http://schemas.openxmlformats.org/officeDocument/2006/relationships/hyperlink" Target="https://podminky.urs.cz/item/CS_URS_2024_01/713140822" TargetMode="External" /><Relationship Id="rId125" Type="http://schemas.openxmlformats.org/officeDocument/2006/relationships/hyperlink" Target="https://podminky.urs.cz/item/CS_URS_2024_01/713141136" TargetMode="External" /><Relationship Id="rId126" Type="http://schemas.openxmlformats.org/officeDocument/2006/relationships/hyperlink" Target="https://podminky.urs.cz/item/CS_URS_2024_01/998713213" TargetMode="External" /><Relationship Id="rId127" Type="http://schemas.openxmlformats.org/officeDocument/2006/relationships/hyperlink" Target="https://podminky.urs.cz/item/CS_URS_2024_01/721210824" TargetMode="External" /><Relationship Id="rId128" Type="http://schemas.openxmlformats.org/officeDocument/2006/relationships/hyperlink" Target="https://podminky.urs.cz/item/CS_URS_2024_01/762361311" TargetMode="External" /><Relationship Id="rId129" Type="http://schemas.openxmlformats.org/officeDocument/2006/relationships/hyperlink" Target="https://podminky.urs.cz/item/CS_URS_2024_01/998762213" TargetMode="External" /><Relationship Id="rId130" Type="http://schemas.openxmlformats.org/officeDocument/2006/relationships/hyperlink" Target="https://podminky.urs.cz/item/CS_URS_2024_01/763164551" TargetMode="External" /><Relationship Id="rId131" Type="http://schemas.openxmlformats.org/officeDocument/2006/relationships/hyperlink" Target="https://podminky.urs.cz/item/CS_URS_2024_01/998763413" TargetMode="External" /><Relationship Id="rId132" Type="http://schemas.openxmlformats.org/officeDocument/2006/relationships/hyperlink" Target="https://podminky.urs.cz/item/CS_URS_2024_01/764002811" TargetMode="External" /><Relationship Id="rId133" Type="http://schemas.openxmlformats.org/officeDocument/2006/relationships/hyperlink" Target="https://podminky.urs.cz/item/CS_URS_2024_01/764002841" TargetMode="External" /><Relationship Id="rId134" Type="http://schemas.openxmlformats.org/officeDocument/2006/relationships/hyperlink" Target="https://podminky.urs.cz/item/CS_URS_2024_01/764002851" TargetMode="External" /><Relationship Id="rId135" Type="http://schemas.openxmlformats.org/officeDocument/2006/relationships/hyperlink" Target="https://podminky.urs.cz/item/CS_URS_2024_01/764002861" TargetMode="External" /><Relationship Id="rId136" Type="http://schemas.openxmlformats.org/officeDocument/2006/relationships/hyperlink" Target="https://podminky.urs.cz/item/CS_URS_2024_01/764002871" TargetMode="External" /><Relationship Id="rId137" Type="http://schemas.openxmlformats.org/officeDocument/2006/relationships/hyperlink" Target="https://podminky.urs.cz/item/CS_URS_2024_01/764004801" TargetMode="External" /><Relationship Id="rId138" Type="http://schemas.openxmlformats.org/officeDocument/2006/relationships/hyperlink" Target="https://podminky.urs.cz/item/CS_URS_2024_01/764004861" TargetMode="External" /><Relationship Id="rId139" Type="http://schemas.openxmlformats.org/officeDocument/2006/relationships/hyperlink" Target="https://podminky.urs.cz/item/CS_URS_2024_01/764111641" TargetMode="External" /><Relationship Id="rId140" Type="http://schemas.openxmlformats.org/officeDocument/2006/relationships/hyperlink" Target="https://podminky.urs.cz/item/CS_URS_2024_01/764111691" TargetMode="External" /><Relationship Id="rId141" Type="http://schemas.openxmlformats.org/officeDocument/2006/relationships/hyperlink" Target="https://podminky.urs.cz/item/CS_URS_2024_01/764212664" TargetMode="External" /><Relationship Id="rId142" Type="http://schemas.openxmlformats.org/officeDocument/2006/relationships/hyperlink" Target="https://podminky.urs.cz/item/CS_URS_2024_01/764212666" TargetMode="External" /><Relationship Id="rId143" Type="http://schemas.openxmlformats.org/officeDocument/2006/relationships/hyperlink" Target="https://podminky.urs.cz/item/CS_URS_2024_01/764212667" TargetMode="External" /><Relationship Id="rId144" Type="http://schemas.openxmlformats.org/officeDocument/2006/relationships/hyperlink" Target="https://podminky.urs.cz/item/CS_URS_2024_01/764215606" TargetMode="External" /><Relationship Id="rId145" Type="http://schemas.openxmlformats.org/officeDocument/2006/relationships/hyperlink" Target="https://podminky.urs.cz/item/CS_URS_2024_01/764215609" TargetMode="External" /><Relationship Id="rId146" Type="http://schemas.openxmlformats.org/officeDocument/2006/relationships/hyperlink" Target="https://podminky.urs.cz/item/CS_URS_2024_01/764215611" TargetMode="External" /><Relationship Id="rId147" Type="http://schemas.openxmlformats.org/officeDocument/2006/relationships/hyperlink" Target="https://podminky.urs.cz/item/CS_URS_2024_01/764215646" TargetMode="External" /><Relationship Id="rId148" Type="http://schemas.openxmlformats.org/officeDocument/2006/relationships/hyperlink" Target="https://podminky.urs.cz/item/CS_URS_2024_01/764216643" TargetMode="External" /><Relationship Id="rId149" Type="http://schemas.openxmlformats.org/officeDocument/2006/relationships/hyperlink" Target="https://podminky.urs.cz/item/CS_URS_2024_01/764216644" TargetMode="External" /><Relationship Id="rId150" Type="http://schemas.openxmlformats.org/officeDocument/2006/relationships/hyperlink" Target="https://podminky.urs.cz/item/CS_URS_2024_01/764216645" TargetMode="External" /><Relationship Id="rId151" Type="http://schemas.openxmlformats.org/officeDocument/2006/relationships/hyperlink" Target="https://podminky.urs.cz/item/CS_URS_2024_01/764511602" TargetMode="External" /><Relationship Id="rId152" Type="http://schemas.openxmlformats.org/officeDocument/2006/relationships/hyperlink" Target="https://podminky.urs.cz/item/CS_URS_2024_01/764518622" TargetMode="External" /><Relationship Id="rId153" Type="http://schemas.openxmlformats.org/officeDocument/2006/relationships/hyperlink" Target="https://podminky.urs.cz/item/CS_URS_2024_01/998764213" TargetMode="External" /><Relationship Id="rId154" Type="http://schemas.openxmlformats.org/officeDocument/2006/relationships/hyperlink" Target="https://podminky.urs.cz/item/CS_URS_2024_01/766660001" TargetMode="External" /><Relationship Id="rId155" Type="http://schemas.openxmlformats.org/officeDocument/2006/relationships/hyperlink" Target="https://podminky.urs.cz/item/CS_URS_2024_01/766691811" TargetMode="External" /><Relationship Id="rId156" Type="http://schemas.openxmlformats.org/officeDocument/2006/relationships/hyperlink" Target="https://podminky.urs.cz/item/CS_URS_2024_01/766695212" TargetMode="External" /><Relationship Id="rId157" Type="http://schemas.openxmlformats.org/officeDocument/2006/relationships/hyperlink" Target="https://podminky.urs.cz/item/CS_URS_2024_01/998766213" TargetMode="External" /><Relationship Id="rId158" Type="http://schemas.openxmlformats.org/officeDocument/2006/relationships/hyperlink" Target="https://podminky.urs.cz/item/CS_URS_2024_01/998767213" TargetMode="External" /><Relationship Id="rId159" Type="http://schemas.openxmlformats.org/officeDocument/2006/relationships/hyperlink" Target="https://podminky.urs.cz/item/CS_URS_2024_01/784111001" TargetMode="External" /><Relationship Id="rId160" Type="http://schemas.openxmlformats.org/officeDocument/2006/relationships/hyperlink" Target="https://podminky.urs.cz/item/CS_URS_2024_01/784111011" TargetMode="External" /><Relationship Id="rId161" Type="http://schemas.openxmlformats.org/officeDocument/2006/relationships/hyperlink" Target="https://podminky.urs.cz/item/CS_URS_2024_01/784181101" TargetMode="External" /><Relationship Id="rId162" Type="http://schemas.openxmlformats.org/officeDocument/2006/relationships/hyperlink" Target="https://podminky.urs.cz/item/CS_URS_2024_01/784211101" TargetMode="External" /><Relationship Id="rId163" Type="http://schemas.openxmlformats.org/officeDocument/2006/relationships/hyperlink" Target="https://podminky.urs.cz/item/CS_URS_2024_01/998786213" TargetMode="External" /><Relationship Id="rId164" Type="http://schemas.openxmlformats.org/officeDocument/2006/relationships/hyperlink" Target="https://podminky.urs.cz/item/CS_URS_2024_01/HZS1292" TargetMode="External" /><Relationship Id="rId16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10833" TargetMode="External" /><Relationship Id="rId2" Type="http://schemas.openxmlformats.org/officeDocument/2006/relationships/hyperlink" Target="https://podminky.urs.cz/item/CS_URS_2024_01/713411141" TargetMode="External" /><Relationship Id="rId3" Type="http://schemas.openxmlformats.org/officeDocument/2006/relationships/hyperlink" Target="https://podminky.urs.cz/item/CS_URS_2024_01/998713102" TargetMode="External" /><Relationship Id="rId4" Type="http://schemas.openxmlformats.org/officeDocument/2006/relationships/hyperlink" Target="https://podminky.urs.cz/item/CS_URS_2024_01/721140905" TargetMode="External" /><Relationship Id="rId5" Type="http://schemas.openxmlformats.org/officeDocument/2006/relationships/hyperlink" Target="https://podminky.urs.cz/item/CS_URS_2024_01/721140912" TargetMode="External" /><Relationship Id="rId6" Type="http://schemas.openxmlformats.org/officeDocument/2006/relationships/hyperlink" Target="https://podminky.urs.cz/item/CS_URS_2024_01/721140925" TargetMode="External" /><Relationship Id="rId7" Type="http://schemas.openxmlformats.org/officeDocument/2006/relationships/hyperlink" Target="https://podminky.urs.cz/item/CS_URS_2024_01/721174042" TargetMode="External" /><Relationship Id="rId8" Type="http://schemas.openxmlformats.org/officeDocument/2006/relationships/hyperlink" Target="https://podminky.urs.cz/item/CS_URS_2024_01/721229111" TargetMode="External" /><Relationship Id="rId9" Type="http://schemas.openxmlformats.org/officeDocument/2006/relationships/hyperlink" Target="https://podminky.urs.cz/item/CS_URS_2024_01/721233112" TargetMode="External" /><Relationship Id="rId10" Type="http://schemas.openxmlformats.org/officeDocument/2006/relationships/hyperlink" Target="https://podminky.urs.cz/item/CS_URS_2024_01/721273153" TargetMode="External" /><Relationship Id="rId11" Type="http://schemas.openxmlformats.org/officeDocument/2006/relationships/hyperlink" Target="https://podminky.urs.cz/item/CS_URS_2024_01/998721103" TargetMode="External" /><Relationship Id="rId12" Type="http://schemas.openxmlformats.org/officeDocument/2006/relationships/hyperlink" Target="https://podminky.urs.cz/item/CS_URS_2024_01/731244010" TargetMode="External" /><Relationship Id="rId13" Type="http://schemas.openxmlformats.org/officeDocument/2006/relationships/hyperlink" Target="https://podminky.urs.cz/item/CS_URS_2024_01/731810322" TargetMode="External" /><Relationship Id="rId14" Type="http://schemas.openxmlformats.org/officeDocument/2006/relationships/hyperlink" Target="https://podminky.urs.cz/item/CS_URS_2024_01/998731102" TargetMode="External" /><Relationship Id="rId15" Type="http://schemas.openxmlformats.org/officeDocument/2006/relationships/hyperlink" Target="https://podminky.urs.cz/item/CS_URS_2024_01/732110813" TargetMode="External" /><Relationship Id="rId16" Type="http://schemas.openxmlformats.org/officeDocument/2006/relationships/hyperlink" Target="https://podminky.urs.cz/item/CS_URS_2024_01/732111322" TargetMode="External" /><Relationship Id="rId17" Type="http://schemas.openxmlformats.org/officeDocument/2006/relationships/hyperlink" Target="https://podminky.urs.cz/item/CS_URS_2024_01/732199100" TargetMode="External" /><Relationship Id="rId18" Type="http://schemas.openxmlformats.org/officeDocument/2006/relationships/hyperlink" Target="https://podminky.urs.cz/item/CS_URS_2024_01/732231008" TargetMode="External" /><Relationship Id="rId19" Type="http://schemas.openxmlformats.org/officeDocument/2006/relationships/hyperlink" Target="https://podminky.urs.cz/item/CS_URS_2024_01/732331624" TargetMode="External" /><Relationship Id="rId20" Type="http://schemas.openxmlformats.org/officeDocument/2006/relationships/hyperlink" Target="https://podminky.urs.cz/item/CS_URS_2024_01/732331772" TargetMode="External" /><Relationship Id="rId21" Type="http://schemas.openxmlformats.org/officeDocument/2006/relationships/hyperlink" Target="https://podminky.urs.cz/item/CS_URS_2024_01/732331779" TargetMode="External" /><Relationship Id="rId22" Type="http://schemas.openxmlformats.org/officeDocument/2006/relationships/hyperlink" Target="https://podminky.urs.cz/item/CS_URS_2024_01/732422223" TargetMode="External" /><Relationship Id="rId23" Type="http://schemas.openxmlformats.org/officeDocument/2006/relationships/hyperlink" Target="https://podminky.urs.cz/item/CS_URS_2024_01/998732102" TargetMode="External" /><Relationship Id="rId24" Type="http://schemas.openxmlformats.org/officeDocument/2006/relationships/hyperlink" Target="https://podminky.urs.cz/item/CS_URS_2024_01/733122103" TargetMode="External" /><Relationship Id="rId25" Type="http://schemas.openxmlformats.org/officeDocument/2006/relationships/hyperlink" Target="https://podminky.urs.cz/item/CS_URS_2024_01/733122104" TargetMode="External" /><Relationship Id="rId26" Type="http://schemas.openxmlformats.org/officeDocument/2006/relationships/hyperlink" Target="https://podminky.urs.cz/item/CS_URS_2024_01/733122106" TargetMode="External" /><Relationship Id="rId27" Type="http://schemas.openxmlformats.org/officeDocument/2006/relationships/hyperlink" Target="https://podminky.urs.cz/item/CS_URS_2024_01/733123116" TargetMode="External" /><Relationship Id="rId28" Type="http://schemas.openxmlformats.org/officeDocument/2006/relationships/hyperlink" Target="https://podminky.urs.cz/item/CS_URS_2024_01/733123119" TargetMode="External" /><Relationship Id="rId29" Type="http://schemas.openxmlformats.org/officeDocument/2006/relationships/hyperlink" Target="https://podminky.urs.cz/item/CS_URS_2024_01/733190217" TargetMode="External" /><Relationship Id="rId30" Type="http://schemas.openxmlformats.org/officeDocument/2006/relationships/hyperlink" Target="https://podminky.urs.cz/item/CS_URS_2024_01/733190219" TargetMode="External" /><Relationship Id="rId31" Type="http://schemas.openxmlformats.org/officeDocument/2006/relationships/hyperlink" Target="https://podminky.urs.cz/item/CS_URS_2024_01/733191114" TargetMode="External" /><Relationship Id="rId32" Type="http://schemas.openxmlformats.org/officeDocument/2006/relationships/hyperlink" Target="https://podminky.urs.cz/item/CS_URS_2024_01/733193939" TargetMode="External" /><Relationship Id="rId33" Type="http://schemas.openxmlformats.org/officeDocument/2006/relationships/hyperlink" Target="https://podminky.urs.cz/item/CS_URS_2024_01/733811253" TargetMode="External" /><Relationship Id="rId34" Type="http://schemas.openxmlformats.org/officeDocument/2006/relationships/hyperlink" Target="https://podminky.urs.cz/item/CS_URS_2024_01/998733102" TargetMode="External" /><Relationship Id="rId35" Type="http://schemas.openxmlformats.org/officeDocument/2006/relationships/hyperlink" Target="https://podminky.urs.cz/item/CS_URS_2024_01/734211126" TargetMode="External" /><Relationship Id="rId36" Type="http://schemas.openxmlformats.org/officeDocument/2006/relationships/hyperlink" Target="https://podminky.urs.cz/item/CS_URS_2024_01/734220105" TargetMode="External" /><Relationship Id="rId37" Type="http://schemas.openxmlformats.org/officeDocument/2006/relationships/hyperlink" Target="https://podminky.urs.cz/item/CS_URS_2024_01/734242416" TargetMode="External" /><Relationship Id="rId38" Type="http://schemas.openxmlformats.org/officeDocument/2006/relationships/hyperlink" Target="https://podminky.urs.cz/item/CS_URS_2024_01/734242417" TargetMode="External" /><Relationship Id="rId39" Type="http://schemas.openxmlformats.org/officeDocument/2006/relationships/hyperlink" Target="https://podminky.urs.cz/item/CS_URS_2024_01/734251211" TargetMode="External" /><Relationship Id="rId40" Type="http://schemas.openxmlformats.org/officeDocument/2006/relationships/hyperlink" Target="https://podminky.urs.cz/item/CS_URS_2024_01/734261236" TargetMode="External" /><Relationship Id="rId41" Type="http://schemas.openxmlformats.org/officeDocument/2006/relationships/hyperlink" Target="https://podminky.urs.cz/item/CS_URS_2024_01/734261237" TargetMode="External" /><Relationship Id="rId42" Type="http://schemas.openxmlformats.org/officeDocument/2006/relationships/hyperlink" Target="https://podminky.urs.cz/item/CS_URS_2024_01/734261238" TargetMode="External" /><Relationship Id="rId43" Type="http://schemas.openxmlformats.org/officeDocument/2006/relationships/hyperlink" Target="https://podminky.urs.cz/item/CS_URS_2024_01/734291123" TargetMode="External" /><Relationship Id="rId44" Type="http://schemas.openxmlformats.org/officeDocument/2006/relationships/hyperlink" Target="https://podminky.urs.cz/item/CS_URS_2024_01/734291257" TargetMode="External" /><Relationship Id="rId45" Type="http://schemas.openxmlformats.org/officeDocument/2006/relationships/hyperlink" Target="https://podminky.urs.cz/item/CS_URS_2024_01/734291258" TargetMode="External" /><Relationship Id="rId46" Type="http://schemas.openxmlformats.org/officeDocument/2006/relationships/hyperlink" Target="https://podminky.urs.cz/item/CS_URS_2024_01/734292776" TargetMode="External" /><Relationship Id="rId47" Type="http://schemas.openxmlformats.org/officeDocument/2006/relationships/hyperlink" Target="https://podminky.urs.cz/item/CS_URS_2024_01/734292777" TargetMode="External" /><Relationship Id="rId48" Type="http://schemas.openxmlformats.org/officeDocument/2006/relationships/hyperlink" Target="https://podminky.urs.cz/item/CS_URS_2024_01/734295023" TargetMode="External" /><Relationship Id="rId49" Type="http://schemas.openxmlformats.org/officeDocument/2006/relationships/hyperlink" Target="https://podminky.urs.cz/item/CS_URS_2024_01/734411101" TargetMode="External" /><Relationship Id="rId50" Type="http://schemas.openxmlformats.org/officeDocument/2006/relationships/hyperlink" Target="https://podminky.urs.cz/item/CS_URS_2024_01/734421101" TargetMode="External" /><Relationship Id="rId51" Type="http://schemas.openxmlformats.org/officeDocument/2006/relationships/hyperlink" Target="https://podminky.urs.cz/item/CS_URS_2024_01/734424101" TargetMode="External" /><Relationship Id="rId52" Type="http://schemas.openxmlformats.org/officeDocument/2006/relationships/hyperlink" Target="https://podminky.urs.cz/item/CS_URS_2024_01/998734102" TargetMode="External" /><Relationship Id="rId53" Type="http://schemas.openxmlformats.org/officeDocument/2006/relationships/hyperlink" Target="https://podminky.urs.cz/item/CS_URS_2024_01/HZS2212" TargetMode="External" /><Relationship Id="rId54" Type="http://schemas.openxmlformats.org/officeDocument/2006/relationships/hyperlink" Target="https://podminky.urs.cz/item/CS_URS_2024_01/HZS413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3150366" TargetMode="External" /><Relationship Id="rId2" Type="http://schemas.openxmlformats.org/officeDocument/2006/relationships/hyperlink" Target="https://podminky.urs.cz/item/CS_URS_2024_01/723160204" TargetMode="External" /><Relationship Id="rId3" Type="http://schemas.openxmlformats.org/officeDocument/2006/relationships/hyperlink" Target="https://podminky.urs.cz/item/CS_URS_2024_01/723160334" TargetMode="External" /><Relationship Id="rId4" Type="http://schemas.openxmlformats.org/officeDocument/2006/relationships/hyperlink" Target="https://podminky.urs.cz/item/CS_URS_2024_01/723181024" TargetMode="External" /><Relationship Id="rId5" Type="http://schemas.openxmlformats.org/officeDocument/2006/relationships/hyperlink" Target="https://podminky.urs.cz/item/CS_URS_2024_01/723181026" TargetMode="External" /><Relationship Id="rId6" Type="http://schemas.openxmlformats.org/officeDocument/2006/relationships/hyperlink" Target="https://podminky.urs.cz/item/CS_URS_2024_01/723190203" TargetMode="External" /><Relationship Id="rId7" Type="http://schemas.openxmlformats.org/officeDocument/2006/relationships/hyperlink" Target="https://podminky.urs.cz/item/CS_URS_2024_01/723190204" TargetMode="External" /><Relationship Id="rId8" Type="http://schemas.openxmlformats.org/officeDocument/2006/relationships/hyperlink" Target="https://podminky.urs.cz/item/CS_URS_2024_01/723190206" TargetMode="External" /><Relationship Id="rId9" Type="http://schemas.openxmlformats.org/officeDocument/2006/relationships/hyperlink" Target="https://podminky.urs.cz/item/CS_URS_2024_01/723190901" TargetMode="External" /><Relationship Id="rId10" Type="http://schemas.openxmlformats.org/officeDocument/2006/relationships/hyperlink" Target="https://podminky.urs.cz/item/CS_URS_2024_01/723190907" TargetMode="External" /><Relationship Id="rId11" Type="http://schemas.openxmlformats.org/officeDocument/2006/relationships/hyperlink" Target="https://podminky.urs.cz/item/CS_URS_2024_01/723190916" TargetMode="External" /><Relationship Id="rId12" Type="http://schemas.openxmlformats.org/officeDocument/2006/relationships/hyperlink" Target="https://podminky.urs.cz/item/CS_URS_2024_01/723230104" TargetMode="External" /><Relationship Id="rId13" Type="http://schemas.openxmlformats.org/officeDocument/2006/relationships/hyperlink" Target="https://podminky.urs.cz/item/CS_URS_2024_01/723231166" TargetMode="External" /><Relationship Id="rId14" Type="http://schemas.openxmlformats.org/officeDocument/2006/relationships/hyperlink" Target="https://podminky.urs.cz/item/CS_URS_2024_01/998723102" TargetMode="External" /><Relationship Id="rId15" Type="http://schemas.openxmlformats.org/officeDocument/2006/relationships/hyperlink" Target="https://podminky.urs.cz/item/CS_URS_2024_01/734261235" TargetMode="External" /><Relationship Id="rId16" Type="http://schemas.openxmlformats.org/officeDocument/2006/relationships/hyperlink" Target="https://podminky.urs.cz/item/CS_URS_2024_01/734261237" TargetMode="External" /><Relationship Id="rId17" Type="http://schemas.openxmlformats.org/officeDocument/2006/relationships/hyperlink" Target="https://podminky.urs.cz/item/CS_URS_2024_01/998734102" TargetMode="External" /><Relationship Id="rId18" Type="http://schemas.openxmlformats.org/officeDocument/2006/relationships/hyperlink" Target="https://podminky.urs.cz/item/CS_URS_2024_01/HZS2212" TargetMode="External" /><Relationship Id="rId19" Type="http://schemas.openxmlformats.org/officeDocument/2006/relationships/hyperlink" Target="https://podminky.urs.cz/item/CS_URS_2024_01/HZS4212" TargetMode="External" /><Relationship Id="rId2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51311092" TargetMode="External" /><Relationship Id="rId2" Type="http://schemas.openxmlformats.org/officeDocument/2006/relationships/hyperlink" Target="https://podminky.urs.cz/item/CS_URS_2024_01/751322012" TargetMode="External" /><Relationship Id="rId3" Type="http://schemas.openxmlformats.org/officeDocument/2006/relationships/hyperlink" Target="https://podminky.urs.cz/item/CS_URS_2024_01/751344114" TargetMode="External" /><Relationship Id="rId4" Type="http://schemas.openxmlformats.org/officeDocument/2006/relationships/hyperlink" Target="https://podminky.urs.cz/item/CS_URS_2024_01/751344121" TargetMode="External" /><Relationship Id="rId5" Type="http://schemas.openxmlformats.org/officeDocument/2006/relationships/hyperlink" Target="https://podminky.urs.cz/item/CS_URS_2024_01/751398042" TargetMode="External" /><Relationship Id="rId6" Type="http://schemas.openxmlformats.org/officeDocument/2006/relationships/hyperlink" Target="https://podminky.urs.cz/item/CS_URS_2024_01/751510012" TargetMode="External" /><Relationship Id="rId7" Type="http://schemas.openxmlformats.org/officeDocument/2006/relationships/hyperlink" Target="https://podminky.urs.cz/item/CS_URS_2024_01/751510044" TargetMode="External" /><Relationship Id="rId8" Type="http://schemas.openxmlformats.org/officeDocument/2006/relationships/hyperlink" Target="https://podminky.urs.cz/item/CS_URS_2024_01/751571033" TargetMode="External" /><Relationship Id="rId9" Type="http://schemas.openxmlformats.org/officeDocument/2006/relationships/hyperlink" Target="https://podminky.urs.cz/item/CS_URS_2024_01/751572034" TargetMode="External" /><Relationship Id="rId10" Type="http://schemas.openxmlformats.org/officeDocument/2006/relationships/hyperlink" Target="https://podminky.urs.cz/item/CS_URS_2024_01/751611115" TargetMode="External" /><Relationship Id="rId11" Type="http://schemas.openxmlformats.org/officeDocument/2006/relationships/hyperlink" Target="https://podminky.urs.cz/item/CS_URS_2024_01/751611122" TargetMode="External" /><Relationship Id="rId12" Type="http://schemas.openxmlformats.org/officeDocument/2006/relationships/hyperlink" Target="https://podminky.urs.cz/item/CS_URS_2024_01/751611141" TargetMode="External" /><Relationship Id="rId13" Type="http://schemas.openxmlformats.org/officeDocument/2006/relationships/hyperlink" Target="https://podminky.urs.cz/item/CS_URS_2024_01/751613113" TargetMode="External" /><Relationship Id="rId14" Type="http://schemas.openxmlformats.org/officeDocument/2006/relationships/hyperlink" Target="https://podminky.urs.cz/item/CS_URS_2024_01/751613114" TargetMode="External" /><Relationship Id="rId15" Type="http://schemas.openxmlformats.org/officeDocument/2006/relationships/hyperlink" Target="https://podminky.urs.cz/item/CS_URS_2024_01/751613122" TargetMode="External" /><Relationship Id="rId16" Type="http://schemas.openxmlformats.org/officeDocument/2006/relationships/hyperlink" Target="https://podminky.urs.cz/item/CS_URS_2024_01/751614122" TargetMode="External" /><Relationship Id="rId17" Type="http://schemas.openxmlformats.org/officeDocument/2006/relationships/hyperlink" Target="https://podminky.urs.cz/item/CS_URS_2024_01/751614130" TargetMode="External" /><Relationship Id="rId18" Type="http://schemas.openxmlformats.org/officeDocument/2006/relationships/hyperlink" Target="https://podminky.urs.cz/item/CS_URS_2024_01/751691111" TargetMode="External" /><Relationship Id="rId19" Type="http://schemas.openxmlformats.org/officeDocument/2006/relationships/hyperlink" Target="https://podminky.urs.cz/item/CS_URS_2024_01/HZS3212" TargetMode="External" /><Relationship Id="rId20" Type="http://schemas.openxmlformats.org/officeDocument/2006/relationships/hyperlink" Target="https://podminky.urs.cz/item/CS_URS_2024_01/HZS4131" TargetMode="External" /><Relationship Id="rId2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002000" TargetMode="External" /><Relationship Id="rId2" Type="http://schemas.openxmlformats.org/officeDocument/2006/relationships/hyperlink" Target="https://podminky.urs.cz/item/CS_URS_2024_01/032002000" TargetMode="External" /><Relationship Id="rId3" Type="http://schemas.openxmlformats.org/officeDocument/2006/relationships/hyperlink" Target="https://podminky.urs.cz/item/CS_URS_2024_01/034002000" TargetMode="External" /><Relationship Id="rId4" Type="http://schemas.openxmlformats.org/officeDocument/2006/relationships/hyperlink" Target="https://podminky.urs.cz/item/CS_URS_2024_01/039002000" TargetMode="External" /><Relationship Id="rId5" Type="http://schemas.openxmlformats.org/officeDocument/2006/relationships/hyperlink" Target="https://podminky.urs.cz/item/CS_URS_2024_01/044002000" TargetMode="External" /><Relationship Id="rId6" Type="http://schemas.openxmlformats.org/officeDocument/2006/relationships/hyperlink" Target="https://podminky.urs.cz/item/CS_URS_2024_01/091002000" TargetMode="External" /><Relationship Id="rId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EBC11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Snížení energ. náročnosti - ZA a Gymnázia Hořice - DM Šalounova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Hořice, ul. Šalounova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31. 1. 2024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Zemědělská akademie a Gymnázia Hořice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Energy Benefit Centre a.s.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ROUND(SUM(AG55:AG62),2)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ROUND(SUM(AS55:AS62),2)</f>
        <v>0</v>
      </c>
      <c r="AT54" s="109">
        <f>ROUND(SUM(AV54:AW54),2)</f>
        <v>0</v>
      </c>
      <c r="AU54" s="110">
        <f>ROUND(SUM(AU55:AU62),5)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ROUND(SUM(AZ55:AZ62),2)</f>
        <v>0</v>
      </c>
      <c r="BA54" s="109">
        <f>ROUND(SUM(BA55:BA62),2)</f>
        <v>0</v>
      </c>
      <c r="BB54" s="109">
        <f>ROUND(SUM(BB55:BB62),2)</f>
        <v>0</v>
      </c>
      <c r="BC54" s="109">
        <f>ROUND(SUM(BC55:BC62),2)</f>
        <v>0</v>
      </c>
      <c r="BD54" s="111">
        <f>ROUND(SUM(BD55:BD62),2)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'AR - Stavební část'!J30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'AR - Stavební část'!P100</f>
        <v>0</v>
      </c>
      <c r="AV55" s="123">
        <f>'AR - Stavební část'!J33</f>
        <v>0</v>
      </c>
      <c r="AW55" s="123">
        <f>'AR - Stavební část'!J34</f>
        <v>0</v>
      </c>
      <c r="AX55" s="123">
        <f>'AR - Stavební část'!J35</f>
        <v>0</v>
      </c>
      <c r="AY55" s="123">
        <f>'AR - Stavební část'!J36</f>
        <v>0</v>
      </c>
      <c r="AZ55" s="123">
        <f>'AR - Stavební část'!F33</f>
        <v>0</v>
      </c>
      <c r="BA55" s="123">
        <f>'AR - Stavební část'!F34</f>
        <v>0</v>
      </c>
      <c r="BB55" s="123">
        <f>'AR - Stavební část'!F35</f>
        <v>0</v>
      </c>
      <c r="BC55" s="123">
        <f>'AR - Stavební část'!F36</f>
        <v>0</v>
      </c>
      <c r="BD55" s="125">
        <f>'AR - Stavební část'!F37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'UT - Vytápění'!J30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'UT - Vytápění'!P87</f>
        <v>0</v>
      </c>
      <c r="AV56" s="123">
        <f>'UT - Vytápění'!J33</f>
        <v>0</v>
      </c>
      <c r="AW56" s="123">
        <f>'UT - Vytápění'!J34</f>
        <v>0</v>
      </c>
      <c r="AX56" s="123">
        <f>'UT - Vytápění'!J35</f>
        <v>0</v>
      </c>
      <c r="AY56" s="123">
        <f>'UT - Vytápění'!J36</f>
        <v>0</v>
      </c>
      <c r="AZ56" s="123">
        <f>'UT - Vytápění'!F33</f>
        <v>0</v>
      </c>
      <c r="BA56" s="123">
        <f>'UT - Vytápění'!F34</f>
        <v>0</v>
      </c>
      <c r="BB56" s="123">
        <f>'UT - Vytápění'!F35</f>
        <v>0</v>
      </c>
      <c r="BC56" s="123">
        <f>'UT - Vytápění'!F36</f>
        <v>0</v>
      </c>
      <c r="BD56" s="125">
        <f>'UT - Vytápění'!F37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114" t="s">
        <v>76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'PL - Rozvod plynu'!J30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'PL - Rozvod plynu'!P83</f>
        <v>0</v>
      </c>
      <c r="AV57" s="123">
        <f>'PL - Rozvod plynu'!J33</f>
        <v>0</v>
      </c>
      <c r="AW57" s="123">
        <f>'PL - Rozvod plynu'!J34</f>
        <v>0</v>
      </c>
      <c r="AX57" s="123">
        <f>'PL - Rozvod plynu'!J35</f>
        <v>0</v>
      </c>
      <c r="AY57" s="123">
        <f>'PL - Rozvod plynu'!J36</f>
        <v>0</v>
      </c>
      <c r="AZ57" s="123">
        <f>'PL - Rozvod plynu'!F33</f>
        <v>0</v>
      </c>
      <c r="BA57" s="123">
        <f>'PL - Rozvod plynu'!F34</f>
        <v>0</v>
      </c>
      <c r="BB57" s="123">
        <f>'PL - Rozvod plynu'!F35</f>
        <v>0</v>
      </c>
      <c r="BC57" s="123">
        <f>'PL - Rozvod plynu'!F36</f>
        <v>0</v>
      </c>
      <c r="BD57" s="125">
        <f>'PL - Rozvod plynu'!F37</f>
        <v>0</v>
      </c>
      <c r="BE57" s="7"/>
      <c r="BT57" s="126" t="s">
        <v>80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82</v>
      </c>
    </row>
    <row r="58" s="7" customFormat="1" ht="16.5" customHeight="1">
      <c r="A58" s="114" t="s">
        <v>76</v>
      </c>
      <c r="B58" s="115"/>
      <c r="C58" s="116"/>
      <c r="D58" s="117" t="s">
        <v>89</v>
      </c>
      <c r="E58" s="117"/>
      <c r="F58" s="117"/>
      <c r="G58" s="117"/>
      <c r="H58" s="117"/>
      <c r="I58" s="118"/>
      <c r="J58" s="117" t="s">
        <v>90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'VZT - Vzduchotechnika'!J30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2">
        <v>0</v>
      </c>
      <c r="AT58" s="123">
        <f>ROUND(SUM(AV58:AW58),2)</f>
        <v>0</v>
      </c>
      <c r="AU58" s="124">
        <f>'VZT - Vzduchotechnika'!P82</f>
        <v>0</v>
      </c>
      <c r="AV58" s="123">
        <f>'VZT - Vzduchotechnika'!J33</f>
        <v>0</v>
      </c>
      <c r="AW58" s="123">
        <f>'VZT - Vzduchotechnika'!J34</f>
        <v>0</v>
      </c>
      <c r="AX58" s="123">
        <f>'VZT - Vzduchotechnika'!J35</f>
        <v>0</v>
      </c>
      <c r="AY58" s="123">
        <f>'VZT - Vzduchotechnika'!J36</f>
        <v>0</v>
      </c>
      <c r="AZ58" s="123">
        <f>'VZT - Vzduchotechnika'!F33</f>
        <v>0</v>
      </c>
      <c r="BA58" s="123">
        <f>'VZT - Vzduchotechnika'!F34</f>
        <v>0</v>
      </c>
      <c r="BB58" s="123">
        <f>'VZT - Vzduchotechnika'!F35</f>
        <v>0</v>
      </c>
      <c r="BC58" s="123">
        <f>'VZT - Vzduchotechnika'!F36</f>
        <v>0</v>
      </c>
      <c r="BD58" s="125">
        <f>'VZT - Vzduchotechnika'!F37</f>
        <v>0</v>
      </c>
      <c r="BE58" s="7"/>
      <c r="BT58" s="126" t="s">
        <v>80</v>
      </c>
      <c r="BV58" s="126" t="s">
        <v>74</v>
      </c>
      <c r="BW58" s="126" t="s">
        <v>91</v>
      </c>
      <c r="BX58" s="126" t="s">
        <v>5</v>
      </c>
      <c r="CL58" s="126" t="s">
        <v>19</v>
      </c>
      <c r="CM58" s="126" t="s">
        <v>82</v>
      </c>
    </row>
    <row r="59" s="7" customFormat="1" ht="16.5" customHeight="1">
      <c r="A59" s="114" t="s">
        <v>76</v>
      </c>
      <c r="B59" s="115"/>
      <c r="C59" s="116"/>
      <c r="D59" s="117" t="s">
        <v>92</v>
      </c>
      <c r="E59" s="117"/>
      <c r="F59" s="117"/>
      <c r="G59" s="117"/>
      <c r="H59" s="117"/>
      <c r="I59" s="118"/>
      <c r="J59" s="117" t="s">
        <v>93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'EL - Silnoproud'!J30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79</v>
      </c>
      <c r="AR59" s="121"/>
      <c r="AS59" s="122">
        <v>0</v>
      </c>
      <c r="AT59" s="123">
        <f>ROUND(SUM(AV59:AW59),2)</f>
        <v>0</v>
      </c>
      <c r="AU59" s="124">
        <f>'EL - Silnoproud'!P83</f>
        <v>0</v>
      </c>
      <c r="AV59" s="123">
        <f>'EL - Silnoproud'!J33</f>
        <v>0</v>
      </c>
      <c r="AW59" s="123">
        <f>'EL - Silnoproud'!J34</f>
        <v>0</v>
      </c>
      <c r="AX59" s="123">
        <f>'EL - Silnoproud'!J35</f>
        <v>0</v>
      </c>
      <c r="AY59" s="123">
        <f>'EL - Silnoproud'!J36</f>
        <v>0</v>
      </c>
      <c r="AZ59" s="123">
        <f>'EL - Silnoproud'!F33</f>
        <v>0</v>
      </c>
      <c r="BA59" s="123">
        <f>'EL - Silnoproud'!F34</f>
        <v>0</v>
      </c>
      <c r="BB59" s="123">
        <f>'EL - Silnoproud'!F35</f>
        <v>0</v>
      </c>
      <c r="BC59" s="123">
        <f>'EL - Silnoproud'!F36</f>
        <v>0</v>
      </c>
      <c r="BD59" s="125">
        <f>'EL - Silnoproud'!F37</f>
        <v>0</v>
      </c>
      <c r="BE59" s="7"/>
      <c r="BT59" s="126" t="s">
        <v>80</v>
      </c>
      <c r="BV59" s="126" t="s">
        <v>74</v>
      </c>
      <c r="BW59" s="126" t="s">
        <v>94</v>
      </c>
      <c r="BX59" s="126" t="s">
        <v>5</v>
      </c>
      <c r="CL59" s="126" t="s">
        <v>19</v>
      </c>
      <c r="CM59" s="126" t="s">
        <v>82</v>
      </c>
    </row>
    <row r="60" s="7" customFormat="1" ht="16.5" customHeight="1">
      <c r="A60" s="114" t="s">
        <v>76</v>
      </c>
      <c r="B60" s="115"/>
      <c r="C60" s="116"/>
      <c r="D60" s="117" t="s">
        <v>95</v>
      </c>
      <c r="E60" s="117"/>
      <c r="F60" s="117"/>
      <c r="G60" s="117"/>
      <c r="H60" s="117"/>
      <c r="I60" s="118"/>
      <c r="J60" s="117" t="s">
        <v>96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'SLP - Slaboproud'!J30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79</v>
      </c>
      <c r="AR60" s="121"/>
      <c r="AS60" s="122">
        <v>0</v>
      </c>
      <c r="AT60" s="123">
        <f>ROUND(SUM(AV60:AW60),2)</f>
        <v>0</v>
      </c>
      <c r="AU60" s="124">
        <f>'SLP - Slaboproud'!P82</f>
        <v>0</v>
      </c>
      <c r="AV60" s="123">
        <f>'SLP - Slaboproud'!J33</f>
        <v>0</v>
      </c>
      <c r="AW60" s="123">
        <f>'SLP - Slaboproud'!J34</f>
        <v>0</v>
      </c>
      <c r="AX60" s="123">
        <f>'SLP - Slaboproud'!J35</f>
        <v>0</v>
      </c>
      <c r="AY60" s="123">
        <f>'SLP - Slaboproud'!J36</f>
        <v>0</v>
      </c>
      <c r="AZ60" s="123">
        <f>'SLP - Slaboproud'!F33</f>
        <v>0</v>
      </c>
      <c r="BA60" s="123">
        <f>'SLP - Slaboproud'!F34</f>
        <v>0</v>
      </c>
      <c r="BB60" s="123">
        <f>'SLP - Slaboproud'!F35</f>
        <v>0</v>
      </c>
      <c r="BC60" s="123">
        <f>'SLP - Slaboproud'!F36</f>
        <v>0</v>
      </c>
      <c r="BD60" s="125">
        <f>'SLP - Slaboproud'!F37</f>
        <v>0</v>
      </c>
      <c r="BE60" s="7"/>
      <c r="BT60" s="126" t="s">
        <v>80</v>
      </c>
      <c r="BV60" s="126" t="s">
        <v>74</v>
      </c>
      <c r="BW60" s="126" t="s">
        <v>97</v>
      </c>
      <c r="BX60" s="126" t="s">
        <v>5</v>
      </c>
      <c r="CL60" s="126" t="s">
        <v>19</v>
      </c>
      <c r="CM60" s="126" t="s">
        <v>82</v>
      </c>
    </row>
    <row r="61" s="7" customFormat="1" ht="16.5" customHeight="1">
      <c r="A61" s="114" t="s">
        <v>76</v>
      </c>
      <c r="B61" s="115"/>
      <c r="C61" s="116"/>
      <c r="D61" s="117" t="s">
        <v>98</v>
      </c>
      <c r="E61" s="117"/>
      <c r="F61" s="117"/>
      <c r="G61" s="117"/>
      <c r="H61" s="117"/>
      <c r="I61" s="118"/>
      <c r="J61" s="117" t="s">
        <v>98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'FVE - FVE'!J30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79</v>
      </c>
      <c r="AR61" s="121"/>
      <c r="AS61" s="122">
        <v>0</v>
      </c>
      <c r="AT61" s="123">
        <f>ROUND(SUM(AV61:AW61),2)</f>
        <v>0</v>
      </c>
      <c r="AU61" s="124">
        <f>'FVE - FVE'!P83</f>
        <v>0</v>
      </c>
      <c r="AV61" s="123">
        <f>'FVE - FVE'!J33</f>
        <v>0</v>
      </c>
      <c r="AW61" s="123">
        <f>'FVE - FVE'!J34</f>
        <v>0</v>
      </c>
      <c r="AX61" s="123">
        <f>'FVE - FVE'!J35</f>
        <v>0</v>
      </c>
      <c r="AY61" s="123">
        <f>'FVE - FVE'!J36</f>
        <v>0</v>
      </c>
      <c r="AZ61" s="123">
        <f>'FVE - FVE'!F33</f>
        <v>0</v>
      </c>
      <c r="BA61" s="123">
        <f>'FVE - FVE'!F34</f>
        <v>0</v>
      </c>
      <c r="BB61" s="123">
        <f>'FVE - FVE'!F35</f>
        <v>0</v>
      </c>
      <c r="BC61" s="123">
        <f>'FVE - FVE'!F36</f>
        <v>0</v>
      </c>
      <c r="BD61" s="125">
        <f>'FVE - FVE'!F37</f>
        <v>0</v>
      </c>
      <c r="BE61" s="7"/>
      <c r="BT61" s="126" t="s">
        <v>80</v>
      </c>
      <c r="BV61" s="126" t="s">
        <v>74</v>
      </c>
      <c r="BW61" s="126" t="s">
        <v>99</v>
      </c>
      <c r="BX61" s="126" t="s">
        <v>5</v>
      </c>
      <c r="CL61" s="126" t="s">
        <v>19</v>
      </c>
      <c r="CM61" s="126" t="s">
        <v>82</v>
      </c>
    </row>
    <row r="62" s="7" customFormat="1" ht="16.5" customHeight="1">
      <c r="A62" s="114" t="s">
        <v>76</v>
      </c>
      <c r="B62" s="115"/>
      <c r="C62" s="116"/>
      <c r="D62" s="117" t="s">
        <v>100</v>
      </c>
      <c r="E62" s="117"/>
      <c r="F62" s="117"/>
      <c r="G62" s="117"/>
      <c r="H62" s="117"/>
      <c r="I62" s="118"/>
      <c r="J62" s="117" t="s">
        <v>101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'VON - Vedlejší a ostatní 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79</v>
      </c>
      <c r="AR62" s="121"/>
      <c r="AS62" s="127">
        <v>0</v>
      </c>
      <c r="AT62" s="128">
        <f>ROUND(SUM(AV62:AW62),2)</f>
        <v>0</v>
      </c>
      <c r="AU62" s="129">
        <f>'VON - Vedlejší a ostatní ...'!P84</f>
        <v>0</v>
      </c>
      <c r="AV62" s="128">
        <f>'VON - Vedlejší a ostatní ...'!J33</f>
        <v>0</v>
      </c>
      <c r="AW62" s="128">
        <f>'VON - Vedlejší a ostatní ...'!J34</f>
        <v>0</v>
      </c>
      <c r="AX62" s="128">
        <f>'VON - Vedlejší a ostatní ...'!J35</f>
        <v>0</v>
      </c>
      <c r="AY62" s="128">
        <f>'VON - Vedlejší a ostatní ...'!J36</f>
        <v>0</v>
      </c>
      <c r="AZ62" s="128">
        <f>'VON - Vedlejší a ostatní ...'!F33</f>
        <v>0</v>
      </c>
      <c r="BA62" s="128">
        <f>'VON - Vedlejší a ostatní ...'!F34</f>
        <v>0</v>
      </c>
      <c r="BB62" s="128">
        <f>'VON - Vedlejší a ostatní ...'!F35</f>
        <v>0</v>
      </c>
      <c r="BC62" s="128">
        <f>'VON - Vedlejší a ostatní ...'!F36</f>
        <v>0</v>
      </c>
      <c r="BD62" s="130">
        <f>'VON - Vedlejší a ostatní ...'!F37</f>
        <v>0</v>
      </c>
      <c r="BE62" s="7"/>
      <c r="BT62" s="126" t="s">
        <v>80</v>
      </c>
      <c r="BV62" s="126" t="s">
        <v>74</v>
      </c>
      <c r="BW62" s="126" t="s">
        <v>102</v>
      </c>
      <c r="BX62" s="126" t="s">
        <v>5</v>
      </c>
      <c r="CL62" s="126" t="s">
        <v>19</v>
      </c>
      <c r="CM62" s="126" t="s">
        <v>82</v>
      </c>
    </row>
    <row r="63" s="2" customFormat="1" ht="30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7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</sheetData>
  <sheetProtection sheet="1" formatColumns="0" formatRows="0" objects="1" scenarios="1" spinCount="100000" saltValue="fWNrgecx6sV+Zdc4TIFaK5SoQkmMHFuGxdDYwLi+V7izOLmqG2npu9IlTPJ3LkSAne9XevWhnYOFsFgMD5dtgw==" hashValue="qr+i7ndfxeBjGYYmCvFORETrRdi6Sqq0EKEZEwgRaXhhDGxocM/FfVMZQr4Lb/l5u3sjZszX58uw4/ysFdR2oQ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AR - Stavební část'!C2" display="/"/>
    <hyperlink ref="A56" location="'UT - Vytápění'!C2" display="/"/>
    <hyperlink ref="A57" location="'PL - Rozvod plynu'!C2" display="/"/>
    <hyperlink ref="A58" location="'VZT - Vzduchotechnika'!C2" display="/"/>
    <hyperlink ref="A59" location="'EL - Silnoproud'!C2" display="/"/>
    <hyperlink ref="A60" location="'SLP - Slaboproud'!C2" display="/"/>
    <hyperlink ref="A61" location="'FVE - FVE'!C2" display="/"/>
    <hyperlink ref="A62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  <c r="AZ2" s="131" t="s">
        <v>103</v>
      </c>
      <c r="BA2" s="131" t="s">
        <v>104</v>
      </c>
      <c r="BB2" s="131" t="s">
        <v>19</v>
      </c>
      <c r="BC2" s="131" t="s">
        <v>105</v>
      </c>
      <c r="BD2" s="131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  <c r="AZ3" s="131" t="s">
        <v>106</v>
      </c>
      <c r="BA3" s="131" t="s">
        <v>107</v>
      </c>
      <c r="BB3" s="131" t="s">
        <v>19</v>
      </c>
      <c r="BC3" s="131" t="s">
        <v>108</v>
      </c>
      <c r="BD3" s="131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  <c r="AZ4" s="131" t="s">
        <v>110</v>
      </c>
      <c r="BA4" s="131" t="s">
        <v>111</v>
      </c>
      <c r="BB4" s="131" t="s">
        <v>19</v>
      </c>
      <c r="BC4" s="131" t="s">
        <v>112</v>
      </c>
      <c r="BD4" s="131" t="s">
        <v>82</v>
      </c>
    </row>
    <row r="5" s="1" customFormat="1" ht="6.96" customHeight="1">
      <c r="B5" s="23"/>
      <c r="L5" s="23"/>
      <c r="AZ5" s="131" t="s">
        <v>113</v>
      </c>
      <c r="BA5" s="131" t="s">
        <v>114</v>
      </c>
      <c r="BB5" s="131" t="s">
        <v>19</v>
      </c>
      <c r="BC5" s="131" t="s">
        <v>115</v>
      </c>
      <c r="BD5" s="131" t="s">
        <v>82</v>
      </c>
    </row>
    <row r="6" s="1" customFormat="1" ht="12" customHeight="1">
      <c r="B6" s="23"/>
      <c r="D6" s="136" t="s">
        <v>16</v>
      </c>
      <c r="L6" s="23"/>
      <c r="AZ6" s="131" t="s">
        <v>116</v>
      </c>
      <c r="BA6" s="131" t="s">
        <v>117</v>
      </c>
      <c r="BB6" s="131" t="s">
        <v>19</v>
      </c>
      <c r="BC6" s="131" t="s">
        <v>118</v>
      </c>
      <c r="BD6" s="131" t="s">
        <v>82</v>
      </c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  <c r="AZ7" s="131" t="s">
        <v>119</v>
      </c>
      <c r="BA7" s="131" t="s">
        <v>120</v>
      </c>
      <c r="BB7" s="131" t="s">
        <v>19</v>
      </c>
      <c r="BC7" s="131" t="s">
        <v>121</v>
      </c>
      <c r="BD7" s="131" t="s">
        <v>82</v>
      </c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123</v>
      </c>
      <c r="BA8" s="131" t="s">
        <v>124</v>
      </c>
      <c r="BB8" s="131" t="s">
        <v>19</v>
      </c>
      <c r="BC8" s="131" t="s">
        <v>125</v>
      </c>
      <c r="BD8" s="131" t="s">
        <v>82</v>
      </c>
    </row>
    <row r="9" s="2" customFormat="1" ht="16.5" customHeight="1">
      <c r="A9" s="41"/>
      <c r="B9" s="47"/>
      <c r="C9" s="41"/>
      <c r="D9" s="41"/>
      <c r="E9" s="139" t="s">
        <v>126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127</v>
      </c>
      <c r="BA9" s="131" t="s">
        <v>128</v>
      </c>
      <c r="BB9" s="131" t="s">
        <v>19</v>
      </c>
      <c r="BC9" s="131" t="s">
        <v>129</v>
      </c>
      <c r="BD9" s="131" t="s">
        <v>82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130</v>
      </c>
      <c r="BA10" s="131" t="s">
        <v>131</v>
      </c>
      <c r="BB10" s="131" t="s">
        <v>19</v>
      </c>
      <c r="BC10" s="131" t="s">
        <v>132</v>
      </c>
      <c r="BD10" s="131" t="s">
        <v>82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133</v>
      </c>
      <c r="BA11" s="131" t="s">
        <v>134</v>
      </c>
      <c r="BB11" s="131" t="s">
        <v>19</v>
      </c>
      <c r="BC11" s="131" t="s">
        <v>135</v>
      </c>
      <c r="BD11" s="131" t="s">
        <v>82</v>
      </c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136</v>
      </c>
      <c r="BA12" s="131" t="s">
        <v>137</v>
      </c>
      <c r="BB12" s="131" t="s">
        <v>19</v>
      </c>
      <c r="BC12" s="131" t="s">
        <v>138</v>
      </c>
      <c r="BD12" s="131" t="s">
        <v>82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31" t="s">
        <v>139</v>
      </c>
      <c r="BA13" s="131" t="s">
        <v>140</v>
      </c>
      <c r="BB13" s="131" t="s">
        <v>19</v>
      </c>
      <c r="BC13" s="131" t="s">
        <v>141</v>
      </c>
      <c r="BD13" s="131" t="s">
        <v>82</v>
      </c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31" t="s">
        <v>142</v>
      </c>
      <c r="BA14" s="131" t="s">
        <v>143</v>
      </c>
      <c r="BB14" s="131" t="s">
        <v>19</v>
      </c>
      <c r="BC14" s="131" t="s">
        <v>144</v>
      </c>
      <c r="BD14" s="131" t="s">
        <v>82</v>
      </c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31" t="s">
        <v>145</v>
      </c>
      <c r="BA15" s="131" t="s">
        <v>146</v>
      </c>
      <c r="BB15" s="131" t="s">
        <v>19</v>
      </c>
      <c r="BC15" s="131" t="s">
        <v>147</v>
      </c>
      <c r="BD15" s="131" t="s">
        <v>82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32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28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ROUND(J100,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ROUND((SUM(BE100:BE906)),  2)</f>
        <v>0</v>
      </c>
      <c r="G33" s="41"/>
      <c r="H33" s="41"/>
      <c r="I33" s="152">
        <v>0.20999999999999999</v>
      </c>
      <c r="J33" s="151">
        <f>ROUND(((SUM(BE100:BE906))*I33),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ROUND((SUM(BF100:BF906)),  2)</f>
        <v>0</v>
      </c>
      <c r="G34" s="41"/>
      <c r="H34" s="41"/>
      <c r="I34" s="152">
        <v>0.12</v>
      </c>
      <c r="J34" s="151">
        <f>ROUND(((SUM(BF100:BF906))*I34),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ROUND((SUM(BG100:BG906)),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ROUND((SUM(BH100:BH906)),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ROUND((SUM(BI100:BI906)),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AR - Stavební část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>Energy Benefit Centre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J100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152</v>
      </c>
      <c r="E60" s="172"/>
      <c r="F60" s="172"/>
      <c r="G60" s="172"/>
      <c r="H60" s="172"/>
      <c r="I60" s="172"/>
      <c r="J60" s="173">
        <f>J101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153</v>
      </c>
      <c r="E61" s="178"/>
      <c r="F61" s="178"/>
      <c r="G61" s="178"/>
      <c r="H61" s="178"/>
      <c r="I61" s="178"/>
      <c r="J61" s="179">
        <f>J102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154</v>
      </c>
      <c r="E62" s="178"/>
      <c r="F62" s="178"/>
      <c r="G62" s="178"/>
      <c r="H62" s="178"/>
      <c r="I62" s="178"/>
      <c r="J62" s="179">
        <f>J122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155</v>
      </c>
      <c r="E63" s="178"/>
      <c r="F63" s="178"/>
      <c r="G63" s="178"/>
      <c r="H63" s="178"/>
      <c r="I63" s="178"/>
      <c r="J63" s="179">
        <f>J153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156</v>
      </c>
      <c r="E64" s="178"/>
      <c r="F64" s="178"/>
      <c r="G64" s="178"/>
      <c r="H64" s="178"/>
      <c r="I64" s="178"/>
      <c r="J64" s="179">
        <f>J322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157</v>
      </c>
      <c r="E65" s="178"/>
      <c r="F65" s="178"/>
      <c r="G65" s="178"/>
      <c r="H65" s="178"/>
      <c r="I65" s="178"/>
      <c r="J65" s="179">
        <f>J500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158</v>
      </c>
      <c r="E66" s="178"/>
      <c r="F66" s="178"/>
      <c r="G66" s="178"/>
      <c r="H66" s="178"/>
      <c r="I66" s="178"/>
      <c r="J66" s="179">
        <f>J521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159</v>
      </c>
      <c r="E67" s="172"/>
      <c r="F67" s="172"/>
      <c r="G67" s="172"/>
      <c r="H67" s="172"/>
      <c r="I67" s="172"/>
      <c r="J67" s="173">
        <f>J524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160</v>
      </c>
      <c r="E68" s="178"/>
      <c r="F68" s="178"/>
      <c r="G68" s="178"/>
      <c r="H68" s="178"/>
      <c r="I68" s="178"/>
      <c r="J68" s="179">
        <f>J525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161</v>
      </c>
      <c r="E69" s="178"/>
      <c r="F69" s="178"/>
      <c r="G69" s="178"/>
      <c r="H69" s="178"/>
      <c r="I69" s="178"/>
      <c r="J69" s="179">
        <f>J552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162</v>
      </c>
      <c r="E70" s="178"/>
      <c r="F70" s="178"/>
      <c r="G70" s="178"/>
      <c r="H70" s="178"/>
      <c r="I70" s="178"/>
      <c r="J70" s="179">
        <f>J646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163</v>
      </c>
      <c r="E71" s="178"/>
      <c r="F71" s="178"/>
      <c r="G71" s="178"/>
      <c r="H71" s="178"/>
      <c r="I71" s="178"/>
      <c r="J71" s="179">
        <f>J687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164</v>
      </c>
      <c r="E72" s="178"/>
      <c r="F72" s="178"/>
      <c r="G72" s="178"/>
      <c r="H72" s="178"/>
      <c r="I72" s="178"/>
      <c r="J72" s="179">
        <f>J690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165</v>
      </c>
      <c r="E73" s="178"/>
      <c r="F73" s="178"/>
      <c r="G73" s="178"/>
      <c r="H73" s="178"/>
      <c r="I73" s="178"/>
      <c r="J73" s="179">
        <f>J700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166</v>
      </c>
      <c r="E74" s="178"/>
      <c r="F74" s="178"/>
      <c r="G74" s="178"/>
      <c r="H74" s="178"/>
      <c r="I74" s="178"/>
      <c r="J74" s="179">
        <f>J706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167</v>
      </c>
      <c r="E75" s="178"/>
      <c r="F75" s="178"/>
      <c r="G75" s="178"/>
      <c r="H75" s="178"/>
      <c r="I75" s="178"/>
      <c r="J75" s="179">
        <f>J803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168</v>
      </c>
      <c r="E76" s="178"/>
      <c r="F76" s="178"/>
      <c r="G76" s="178"/>
      <c r="H76" s="178"/>
      <c r="I76" s="178"/>
      <c r="J76" s="179">
        <f>J864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169</v>
      </c>
      <c r="E77" s="178"/>
      <c r="F77" s="178"/>
      <c r="G77" s="178"/>
      <c r="H77" s="178"/>
      <c r="I77" s="178"/>
      <c r="J77" s="179">
        <f>J870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170</v>
      </c>
      <c r="E78" s="178"/>
      <c r="F78" s="178"/>
      <c r="G78" s="178"/>
      <c r="H78" s="178"/>
      <c r="I78" s="178"/>
      <c r="J78" s="179">
        <f>J876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171</v>
      </c>
      <c r="E79" s="178"/>
      <c r="F79" s="178"/>
      <c r="G79" s="178"/>
      <c r="H79" s="178"/>
      <c r="I79" s="178"/>
      <c r="J79" s="179">
        <f>J893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9"/>
      <c r="C80" s="170"/>
      <c r="D80" s="171" t="s">
        <v>172</v>
      </c>
      <c r="E80" s="172"/>
      <c r="F80" s="172"/>
      <c r="G80" s="172"/>
      <c r="H80" s="172"/>
      <c r="I80" s="172"/>
      <c r="J80" s="173">
        <f>J903</f>
        <v>0</v>
      </c>
      <c r="K80" s="170"/>
      <c r="L80" s="174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173</v>
      </c>
      <c r="D87" s="43"/>
      <c r="E87" s="43"/>
      <c r="F87" s="43"/>
      <c r="G87" s="43"/>
      <c r="H87" s="43"/>
      <c r="I87" s="43"/>
      <c r="J87" s="43"/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6.25" customHeight="1">
      <c r="A90" s="41"/>
      <c r="B90" s="42"/>
      <c r="C90" s="43"/>
      <c r="D90" s="43"/>
      <c r="E90" s="164" t="str">
        <f>E7</f>
        <v>Snížení energ. náročnosti - ZA a Gymnázia Hořice - DM Šalounova</v>
      </c>
      <c r="F90" s="35"/>
      <c r="G90" s="35"/>
      <c r="H90" s="35"/>
      <c r="I90" s="43"/>
      <c r="J90" s="43"/>
      <c r="K90" s="43"/>
      <c r="L90" s="13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122</v>
      </c>
      <c r="D91" s="43"/>
      <c r="E91" s="43"/>
      <c r="F91" s="43"/>
      <c r="G91" s="43"/>
      <c r="H91" s="43"/>
      <c r="I91" s="43"/>
      <c r="J91" s="43"/>
      <c r="K91" s="43"/>
      <c r="L91" s="13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E9</f>
        <v>AR - Stavební část</v>
      </c>
      <c r="F92" s="43"/>
      <c r="G92" s="43"/>
      <c r="H92" s="43"/>
      <c r="I92" s="43"/>
      <c r="J92" s="43"/>
      <c r="K92" s="43"/>
      <c r="L92" s="13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F12</f>
        <v>Hořice, ul. Šalounova</v>
      </c>
      <c r="G94" s="43"/>
      <c r="H94" s="43"/>
      <c r="I94" s="35" t="s">
        <v>23</v>
      </c>
      <c r="J94" s="75" t="str">
        <f>IF(J12="","",J12)</f>
        <v>31. 1. 2024</v>
      </c>
      <c r="K94" s="43"/>
      <c r="L94" s="13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5" t="s">
        <v>25</v>
      </c>
      <c r="D96" s="43"/>
      <c r="E96" s="43"/>
      <c r="F96" s="30" t="str">
        <f>E15</f>
        <v>Zemědělská akademie a Gymnázia Hořice</v>
      </c>
      <c r="G96" s="43"/>
      <c r="H96" s="43"/>
      <c r="I96" s="35" t="s">
        <v>31</v>
      </c>
      <c r="J96" s="39" t="str">
        <f>E21</f>
        <v>Energy Benefit Centre a.s.</v>
      </c>
      <c r="K96" s="43"/>
      <c r="L96" s="13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IF(E18="","",E18)</f>
        <v>Vyplň údaj</v>
      </c>
      <c r="G97" s="43"/>
      <c r="H97" s="43"/>
      <c r="I97" s="35" t="s">
        <v>34</v>
      </c>
      <c r="J97" s="39" t="str">
        <f>E24</f>
        <v xml:space="preserve"> </v>
      </c>
      <c r="K97" s="43"/>
      <c r="L97" s="13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1"/>
      <c r="B99" s="182"/>
      <c r="C99" s="183" t="s">
        <v>174</v>
      </c>
      <c r="D99" s="184" t="s">
        <v>57</v>
      </c>
      <c r="E99" s="184" t="s">
        <v>53</v>
      </c>
      <c r="F99" s="184" t="s">
        <v>54</v>
      </c>
      <c r="G99" s="184" t="s">
        <v>175</v>
      </c>
      <c r="H99" s="184" t="s">
        <v>176</v>
      </c>
      <c r="I99" s="184" t="s">
        <v>177</v>
      </c>
      <c r="J99" s="184" t="s">
        <v>150</v>
      </c>
      <c r="K99" s="185" t="s">
        <v>178</v>
      </c>
      <c r="L99" s="186"/>
      <c r="M99" s="95" t="s">
        <v>19</v>
      </c>
      <c r="N99" s="96" t="s">
        <v>42</v>
      </c>
      <c r="O99" s="96" t="s">
        <v>179</v>
      </c>
      <c r="P99" s="96" t="s">
        <v>180</v>
      </c>
      <c r="Q99" s="96" t="s">
        <v>181</v>
      </c>
      <c r="R99" s="96" t="s">
        <v>182</v>
      </c>
      <c r="S99" s="96" t="s">
        <v>183</v>
      </c>
      <c r="T99" s="97" t="s">
        <v>184</v>
      </c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</row>
    <row r="100" s="2" customFormat="1" ht="22.8" customHeight="1">
      <c r="A100" s="41"/>
      <c r="B100" s="42"/>
      <c r="C100" s="102" t="s">
        <v>185</v>
      </c>
      <c r="D100" s="43"/>
      <c r="E100" s="43"/>
      <c r="F100" s="43"/>
      <c r="G100" s="43"/>
      <c r="H100" s="43"/>
      <c r="I100" s="43"/>
      <c r="J100" s="187">
        <f>BK100</f>
        <v>0</v>
      </c>
      <c r="K100" s="43"/>
      <c r="L100" s="47"/>
      <c r="M100" s="98"/>
      <c r="N100" s="188"/>
      <c r="O100" s="99"/>
      <c r="P100" s="189">
        <f>P101+P524+P903</f>
        <v>0</v>
      </c>
      <c r="Q100" s="99"/>
      <c r="R100" s="189">
        <f>R101+R524+R903</f>
        <v>443.41416454000006</v>
      </c>
      <c r="S100" s="99"/>
      <c r="T100" s="190">
        <f>T101+T524+T903</f>
        <v>312.08217335000001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71</v>
      </c>
      <c r="AU100" s="20" t="s">
        <v>151</v>
      </c>
      <c r="BK100" s="191">
        <f>BK101+BK524+BK903</f>
        <v>0</v>
      </c>
    </row>
    <row r="101" s="12" customFormat="1" ht="25.92" customHeight="1">
      <c r="A101" s="12"/>
      <c r="B101" s="192"/>
      <c r="C101" s="193"/>
      <c r="D101" s="194" t="s">
        <v>71</v>
      </c>
      <c r="E101" s="195" t="s">
        <v>186</v>
      </c>
      <c r="F101" s="195" t="s">
        <v>187</v>
      </c>
      <c r="G101" s="193"/>
      <c r="H101" s="193"/>
      <c r="I101" s="196"/>
      <c r="J101" s="197">
        <f>BK101</f>
        <v>0</v>
      </c>
      <c r="K101" s="193"/>
      <c r="L101" s="198"/>
      <c r="M101" s="199"/>
      <c r="N101" s="200"/>
      <c r="O101" s="200"/>
      <c r="P101" s="201">
        <f>P102+P122+P153+P322+P500+P521</f>
        <v>0</v>
      </c>
      <c r="Q101" s="200"/>
      <c r="R101" s="201">
        <f>R102+R122+R153+R322+R500+R521</f>
        <v>328.88694600000002</v>
      </c>
      <c r="S101" s="200"/>
      <c r="T101" s="202">
        <f>T102+T122+T153+T322+T500+T521</f>
        <v>217.20033029999999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80</v>
      </c>
      <c r="AT101" s="204" t="s">
        <v>71</v>
      </c>
      <c r="AU101" s="204" t="s">
        <v>72</v>
      </c>
      <c r="AY101" s="203" t="s">
        <v>188</v>
      </c>
      <c r="BK101" s="205">
        <f>BK102+BK122+BK153+BK322+BK500+BK521</f>
        <v>0</v>
      </c>
    </row>
    <row r="102" s="12" customFormat="1" ht="22.8" customHeight="1">
      <c r="A102" s="12"/>
      <c r="B102" s="192"/>
      <c r="C102" s="193"/>
      <c r="D102" s="194" t="s">
        <v>71</v>
      </c>
      <c r="E102" s="206" t="s">
        <v>80</v>
      </c>
      <c r="F102" s="206" t="s">
        <v>189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SUM(P103:P121)</f>
        <v>0</v>
      </c>
      <c r="Q102" s="200"/>
      <c r="R102" s="201">
        <f>SUM(R103:R121)</f>
        <v>0</v>
      </c>
      <c r="S102" s="200"/>
      <c r="T102" s="202">
        <f>SUM(T103:T121)</f>
        <v>38.285000000000004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80</v>
      </c>
      <c r="AT102" s="204" t="s">
        <v>71</v>
      </c>
      <c r="AU102" s="204" t="s">
        <v>80</v>
      </c>
      <c r="AY102" s="203" t="s">
        <v>188</v>
      </c>
      <c r="BK102" s="205">
        <f>SUM(BK103:BK121)</f>
        <v>0</v>
      </c>
    </row>
    <row r="103" s="2" customFormat="1" ht="24.15" customHeight="1">
      <c r="A103" s="41"/>
      <c r="B103" s="42"/>
      <c r="C103" s="208" t="s">
        <v>80</v>
      </c>
      <c r="D103" s="208" t="s">
        <v>190</v>
      </c>
      <c r="E103" s="209" t="s">
        <v>191</v>
      </c>
      <c r="F103" s="210" t="s">
        <v>192</v>
      </c>
      <c r="G103" s="211" t="s">
        <v>193</v>
      </c>
      <c r="H103" s="212">
        <v>96</v>
      </c>
      <c r="I103" s="213"/>
      <c r="J103" s="214">
        <f>ROUND(I103*H103,2)</f>
        <v>0</v>
      </c>
      <c r="K103" s="210" t="s">
        <v>194</v>
      </c>
      <c r="L103" s="47"/>
      <c r="M103" s="215" t="s">
        <v>19</v>
      </c>
      <c r="N103" s="216" t="s">
        <v>43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0.26000000000000001</v>
      </c>
      <c r="T103" s="218">
        <f>S103*H103</f>
        <v>24.960000000000001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195</v>
      </c>
      <c r="AT103" s="219" t="s">
        <v>190</v>
      </c>
      <c r="AU103" s="219" t="s">
        <v>82</v>
      </c>
      <c r="AY103" s="20" t="s">
        <v>188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80</v>
      </c>
      <c r="BK103" s="220">
        <f>ROUND(I103*H103,2)</f>
        <v>0</v>
      </c>
      <c r="BL103" s="20" t="s">
        <v>195</v>
      </c>
      <c r="BM103" s="219" t="s">
        <v>196</v>
      </c>
    </row>
    <row r="104" s="2" customFormat="1">
      <c r="A104" s="41"/>
      <c r="B104" s="42"/>
      <c r="C104" s="43"/>
      <c r="D104" s="221" t="s">
        <v>197</v>
      </c>
      <c r="E104" s="43"/>
      <c r="F104" s="222" t="s">
        <v>198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197</v>
      </c>
      <c r="AU104" s="20" t="s">
        <v>82</v>
      </c>
    </row>
    <row r="105" s="13" customFormat="1">
      <c r="A105" s="13"/>
      <c r="B105" s="226"/>
      <c r="C105" s="227"/>
      <c r="D105" s="228" t="s">
        <v>199</v>
      </c>
      <c r="E105" s="229" t="s">
        <v>19</v>
      </c>
      <c r="F105" s="230" t="s">
        <v>200</v>
      </c>
      <c r="G105" s="227"/>
      <c r="H105" s="231">
        <v>96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199</v>
      </c>
      <c r="AU105" s="237" t="s">
        <v>82</v>
      </c>
      <c r="AV105" s="13" t="s">
        <v>82</v>
      </c>
      <c r="AW105" s="13" t="s">
        <v>33</v>
      </c>
      <c r="AX105" s="13" t="s">
        <v>80</v>
      </c>
      <c r="AY105" s="237" t="s">
        <v>188</v>
      </c>
    </row>
    <row r="106" s="2" customFormat="1" ht="24.15" customHeight="1">
      <c r="A106" s="41"/>
      <c r="B106" s="42"/>
      <c r="C106" s="208" t="s">
        <v>82</v>
      </c>
      <c r="D106" s="208" t="s">
        <v>190</v>
      </c>
      <c r="E106" s="209" t="s">
        <v>201</v>
      </c>
      <c r="F106" s="210" t="s">
        <v>202</v>
      </c>
      <c r="G106" s="211" t="s">
        <v>193</v>
      </c>
      <c r="H106" s="212">
        <v>41</v>
      </c>
      <c r="I106" s="213"/>
      <c r="J106" s="214">
        <f>ROUND(I106*H106,2)</f>
        <v>0</v>
      </c>
      <c r="K106" s="210" t="s">
        <v>194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0.32500000000000001</v>
      </c>
      <c r="T106" s="218">
        <f>S106*H106</f>
        <v>13.325000000000001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195</v>
      </c>
      <c r="AT106" s="219" t="s">
        <v>190</v>
      </c>
      <c r="AU106" s="219" t="s">
        <v>82</v>
      </c>
      <c r="AY106" s="20" t="s">
        <v>188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195</v>
      </c>
      <c r="BM106" s="219" t="s">
        <v>203</v>
      </c>
    </row>
    <row r="107" s="2" customFormat="1">
      <c r="A107" s="41"/>
      <c r="B107" s="42"/>
      <c r="C107" s="43"/>
      <c r="D107" s="221" t="s">
        <v>197</v>
      </c>
      <c r="E107" s="43"/>
      <c r="F107" s="222" t="s">
        <v>204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197</v>
      </c>
      <c r="AU107" s="20" t="s">
        <v>82</v>
      </c>
    </row>
    <row r="108" s="13" customFormat="1">
      <c r="A108" s="13"/>
      <c r="B108" s="226"/>
      <c r="C108" s="227"/>
      <c r="D108" s="228" t="s">
        <v>199</v>
      </c>
      <c r="E108" s="229" t="s">
        <v>19</v>
      </c>
      <c r="F108" s="230" t="s">
        <v>205</v>
      </c>
      <c r="G108" s="227"/>
      <c r="H108" s="231">
        <v>41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199</v>
      </c>
      <c r="AU108" s="237" t="s">
        <v>82</v>
      </c>
      <c r="AV108" s="13" t="s">
        <v>82</v>
      </c>
      <c r="AW108" s="13" t="s">
        <v>33</v>
      </c>
      <c r="AX108" s="13" t="s">
        <v>80</v>
      </c>
      <c r="AY108" s="237" t="s">
        <v>188</v>
      </c>
    </row>
    <row r="109" s="2" customFormat="1" ht="33" customHeight="1">
      <c r="A109" s="41"/>
      <c r="B109" s="42"/>
      <c r="C109" s="208" t="s">
        <v>206</v>
      </c>
      <c r="D109" s="208" t="s">
        <v>190</v>
      </c>
      <c r="E109" s="209" t="s">
        <v>207</v>
      </c>
      <c r="F109" s="210" t="s">
        <v>208</v>
      </c>
      <c r="G109" s="211" t="s">
        <v>209</v>
      </c>
      <c r="H109" s="212">
        <v>297.60300000000001</v>
      </c>
      <c r="I109" s="213"/>
      <c r="J109" s="214">
        <f>ROUND(I109*H109,2)</f>
        <v>0</v>
      </c>
      <c r="K109" s="210" t="s">
        <v>194</v>
      </c>
      <c r="L109" s="47"/>
      <c r="M109" s="215" t="s">
        <v>19</v>
      </c>
      <c r="N109" s="216" t="s">
        <v>43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195</v>
      </c>
      <c r="AT109" s="219" t="s">
        <v>190</v>
      </c>
      <c r="AU109" s="219" t="s">
        <v>82</v>
      </c>
      <c r="AY109" s="20" t="s">
        <v>188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80</v>
      </c>
      <c r="BK109" s="220">
        <f>ROUND(I109*H109,2)</f>
        <v>0</v>
      </c>
      <c r="BL109" s="20" t="s">
        <v>195</v>
      </c>
      <c r="BM109" s="219" t="s">
        <v>210</v>
      </c>
    </row>
    <row r="110" s="2" customFormat="1">
      <c r="A110" s="41"/>
      <c r="B110" s="42"/>
      <c r="C110" s="43"/>
      <c r="D110" s="221" t="s">
        <v>197</v>
      </c>
      <c r="E110" s="43"/>
      <c r="F110" s="222" t="s">
        <v>211</v>
      </c>
      <c r="G110" s="43"/>
      <c r="H110" s="43"/>
      <c r="I110" s="223"/>
      <c r="J110" s="43"/>
      <c r="K110" s="43"/>
      <c r="L110" s="47"/>
      <c r="M110" s="224"/>
      <c r="N110" s="22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197</v>
      </c>
      <c r="AU110" s="20" t="s">
        <v>82</v>
      </c>
    </row>
    <row r="111" s="13" customFormat="1">
      <c r="A111" s="13"/>
      <c r="B111" s="226"/>
      <c r="C111" s="227"/>
      <c r="D111" s="228" t="s">
        <v>199</v>
      </c>
      <c r="E111" s="229" t="s">
        <v>19</v>
      </c>
      <c r="F111" s="230" t="s">
        <v>212</v>
      </c>
      <c r="G111" s="227"/>
      <c r="H111" s="231">
        <v>161.291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199</v>
      </c>
      <c r="AU111" s="237" t="s">
        <v>82</v>
      </c>
      <c r="AV111" s="13" t="s">
        <v>82</v>
      </c>
      <c r="AW111" s="13" t="s">
        <v>33</v>
      </c>
      <c r="AX111" s="13" t="s">
        <v>72</v>
      </c>
      <c r="AY111" s="237" t="s">
        <v>188</v>
      </c>
    </row>
    <row r="112" s="13" customFormat="1">
      <c r="A112" s="13"/>
      <c r="B112" s="226"/>
      <c r="C112" s="227"/>
      <c r="D112" s="228" t="s">
        <v>199</v>
      </c>
      <c r="E112" s="229" t="s">
        <v>19</v>
      </c>
      <c r="F112" s="230" t="s">
        <v>213</v>
      </c>
      <c r="G112" s="227"/>
      <c r="H112" s="231">
        <v>136.31200000000001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199</v>
      </c>
      <c r="AU112" s="237" t="s">
        <v>82</v>
      </c>
      <c r="AV112" s="13" t="s">
        <v>82</v>
      </c>
      <c r="AW112" s="13" t="s">
        <v>33</v>
      </c>
      <c r="AX112" s="13" t="s">
        <v>72</v>
      </c>
      <c r="AY112" s="237" t="s">
        <v>188</v>
      </c>
    </row>
    <row r="113" s="14" customFormat="1">
      <c r="A113" s="14"/>
      <c r="B113" s="238"/>
      <c r="C113" s="239"/>
      <c r="D113" s="228" t="s">
        <v>199</v>
      </c>
      <c r="E113" s="240" t="s">
        <v>19</v>
      </c>
      <c r="F113" s="241" t="s">
        <v>214</v>
      </c>
      <c r="G113" s="239"/>
      <c r="H113" s="242">
        <v>297.60300000000001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199</v>
      </c>
      <c r="AU113" s="248" t="s">
        <v>82</v>
      </c>
      <c r="AV113" s="14" t="s">
        <v>195</v>
      </c>
      <c r="AW113" s="14" t="s">
        <v>33</v>
      </c>
      <c r="AX113" s="14" t="s">
        <v>80</v>
      </c>
      <c r="AY113" s="248" t="s">
        <v>188</v>
      </c>
    </row>
    <row r="114" s="2" customFormat="1" ht="37.8" customHeight="1">
      <c r="A114" s="41"/>
      <c r="B114" s="42"/>
      <c r="C114" s="208" t="s">
        <v>195</v>
      </c>
      <c r="D114" s="208" t="s">
        <v>190</v>
      </c>
      <c r="E114" s="209" t="s">
        <v>215</v>
      </c>
      <c r="F114" s="210" t="s">
        <v>216</v>
      </c>
      <c r="G114" s="211" t="s">
        <v>209</v>
      </c>
      <c r="H114" s="212">
        <v>595.20600000000002</v>
      </c>
      <c r="I114" s="213"/>
      <c r="J114" s="214">
        <f>ROUND(I114*H114,2)</f>
        <v>0</v>
      </c>
      <c r="K114" s="210" t="s">
        <v>194</v>
      </c>
      <c r="L114" s="47"/>
      <c r="M114" s="215" t="s">
        <v>19</v>
      </c>
      <c r="N114" s="216" t="s">
        <v>43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195</v>
      </c>
      <c r="AT114" s="219" t="s">
        <v>190</v>
      </c>
      <c r="AU114" s="219" t="s">
        <v>82</v>
      </c>
      <c r="AY114" s="20" t="s">
        <v>188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80</v>
      </c>
      <c r="BK114" s="220">
        <f>ROUND(I114*H114,2)</f>
        <v>0</v>
      </c>
      <c r="BL114" s="20" t="s">
        <v>195</v>
      </c>
      <c r="BM114" s="219" t="s">
        <v>217</v>
      </c>
    </row>
    <row r="115" s="2" customFormat="1">
      <c r="A115" s="41"/>
      <c r="B115" s="42"/>
      <c r="C115" s="43"/>
      <c r="D115" s="221" t="s">
        <v>197</v>
      </c>
      <c r="E115" s="43"/>
      <c r="F115" s="222" t="s">
        <v>218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197</v>
      </c>
      <c r="AU115" s="20" t="s">
        <v>82</v>
      </c>
    </row>
    <row r="116" s="13" customFormat="1">
      <c r="A116" s="13"/>
      <c r="B116" s="226"/>
      <c r="C116" s="227"/>
      <c r="D116" s="228" t="s">
        <v>199</v>
      </c>
      <c r="E116" s="229" t="s">
        <v>19</v>
      </c>
      <c r="F116" s="230" t="s">
        <v>219</v>
      </c>
      <c r="G116" s="227"/>
      <c r="H116" s="231">
        <v>595.20600000000002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199</v>
      </c>
      <c r="AU116" s="237" t="s">
        <v>82</v>
      </c>
      <c r="AV116" s="13" t="s">
        <v>82</v>
      </c>
      <c r="AW116" s="13" t="s">
        <v>33</v>
      </c>
      <c r="AX116" s="13" t="s">
        <v>80</v>
      </c>
      <c r="AY116" s="237" t="s">
        <v>188</v>
      </c>
    </row>
    <row r="117" s="2" customFormat="1" ht="24.15" customHeight="1">
      <c r="A117" s="41"/>
      <c r="B117" s="42"/>
      <c r="C117" s="208" t="s">
        <v>220</v>
      </c>
      <c r="D117" s="208" t="s">
        <v>190</v>
      </c>
      <c r="E117" s="209" t="s">
        <v>221</v>
      </c>
      <c r="F117" s="210" t="s">
        <v>222</v>
      </c>
      <c r="G117" s="211" t="s">
        <v>209</v>
      </c>
      <c r="H117" s="212">
        <v>297.60300000000001</v>
      </c>
      <c r="I117" s="213"/>
      <c r="J117" s="214">
        <f>ROUND(I117*H117,2)</f>
        <v>0</v>
      </c>
      <c r="K117" s="210" t="s">
        <v>194</v>
      </c>
      <c r="L117" s="47"/>
      <c r="M117" s="215" t="s">
        <v>19</v>
      </c>
      <c r="N117" s="216" t="s">
        <v>43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195</v>
      </c>
      <c r="AT117" s="219" t="s">
        <v>190</v>
      </c>
      <c r="AU117" s="219" t="s">
        <v>82</v>
      </c>
      <c r="AY117" s="20" t="s">
        <v>188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80</v>
      </c>
      <c r="BK117" s="220">
        <f>ROUND(I117*H117,2)</f>
        <v>0</v>
      </c>
      <c r="BL117" s="20" t="s">
        <v>195</v>
      </c>
      <c r="BM117" s="219" t="s">
        <v>223</v>
      </c>
    </row>
    <row r="118" s="2" customFormat="1">
      <c r="A118" s="41"/>
      <c r="B118" s="42"/>
      <c r="C118" s="43"/>
      <c r="D118" s="221" t="s">
        <v>197</v>
      </c>
      <c r="E118" s="43"/>
      <c r="F118" s="222" t="s">
        <v>224</v>
      </c>
      <c r="G118" s="43"/>
      <c r="H118" s="43"/>
      <c r="I118" s="223"/>
      <c r="J118" s="43"/>
      <c r="K118" s="43"/>
      <c r="L118" s="47"/>
      <c r="M118" s="224"/>
      <c r="N118" s="22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197</v>
      </c>
      <c r="AU118" s="20" t="s">
        <v>82</v>
      </c>
    </row>
    <row r="119" s="13" customFormat="1">
      <c r="A119" s="13"/>
      <c r="B119" s="226"/>
      <c r="C119" s="227"/>
      <c r="D119" s="228" t="s">
        <v>199</v>
      </c>
      <c r="E119" s="229" t="s">
        <v>19</v>
      </c>
      <c r="F119" s="230" t="s">
        <v>225</v>
      </c>
      <c r="G119" s="227"/>
      <c r="H119" s="231">
        <v>297.60300000000001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199</v>
      </c>
      <c r="AU119" s="237" t="s">
        <v>82</v>
      </c>
      <c r="AV119" s="13" t="s">
        <v>82</v>
      </c>
      <c r="AW119" s="13" t="s">
        <v>33</v>
      </c>
      <c r="AX119" s="13" t="s">
        <v>80</v>
      </c>
      <c r="AY119" s="237" t="s">
        <v>188</v>
      </c>
    </row>
    <row r="120" s="2" customFormat="1" ht="24.15" customHeight="1">
      <c r="A120" s="41"/>
      <c r="B120" s="42"/>
      <c r="C120" s="208" t="s">
        <v>226</v>
      </c>
      <c r="D120" s="208" t="s">
        <v>190</v>
      </c>
      <c r="E120" s="209" t="s">
        <v>227</v>
      </c>
      <c r="F120" s="210" t="s">
        <v>228</v>
      </c>
      <c r="G120" s="211" t="s">
        <v>209</v>
      </c>
      <c r="H120" s="212">
        <v>297.60300000000001</v>
      </c>
      <c r="I120" s="213"/>
      <c r="J120" s="214">
        <f>ROUND(I120*H120,2)</f>
        <v>0</v>
      </c>
      <c r="K120" s="210" t="s">
        <v>194</v>
      </c>
      <c r="L120" s="47"/>
      <c r="M120" s="215" t="s">
        <v>19</v>
      </c>
      <c r="N120" s="216" t="s">
        <v>43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195</v>
      </c>
      <c r="AT120" s="219" t="s">
        <v>190</v>
      </c>
      <c r="AU120" s="219" t="s">
        <v>82</v>
      </c>
      <c r="AY120" s="20" t="s">
        <v>188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80</v>
      </c>
      <c r="BK120" s="220">
        <f>ROUND(I120*H120,2)</f>
        <v>0</v>
      </c>
      <c r="BL120" s="20" t="s">
        <v>195</v>
      </c>
      <c r="BM120" s="219" t="s">
        <v>229</v>
      </c>
    </row>
    <row r="121" s="2" customFormat="1">
      <c r="A121" s="41"/>
      <c r="B121" s="42"/>
      <c r="C121" s="43"/>
      <c r="D121" s="221" t="s">
        <v>197</v>
      </c>
      <c r="E121" s="43"/>
      <c r="F121" s="222" t="s">
        <v>230</v>
      </c>
      <c r="G121" s="43"/>
      <c r="H121" s="43"/>
      <c r="I121" s="223"/>
      <c r="J121" s="43"/>
      <c r="K121" s="43"/>
      <c r="L121" s="47"/>
      <c r="M121" s="224"/>
      <c r="N121" s="22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197</v>
      </c>
      <c r="AU121" s="20" t="s">
        <v>82</v>
      </c>
    </row>
    <row r="122" s="12" customFormat="1" ht="22.8" customHeight="1">
      <c r="A122" s="12"/>
      <c r="B122" s="192"/>
      <c r="C122" s="193"/>
      <c r="D122" s="194" t="s">
        <v>71</v>
      </c>
      <c r="E122" s="206" t="s">
        <v>206</v>
      </c>
      <c r="F122" s="206" t="s">
        <v>231</v>
      </c>
      <c r="G122" s="193"/>
      <c r="H122" s="193"/>
      <c r="I122" s="196"/>
      <c r="J122" s="207">
        <f>BK122</f>
        <v>0</v>
      </c>
      <c r="K122" s="193"/>
      <c r="L122" s="198"/>
      <c r="M122" s="199"/>
      <c r="N122" s="200"/>
      <c r="O122" s="200"/>
      <c r="P122" s="201">
        <f>SUM(P123:P152)</f>
        <v>0</v>
      </c>
      <c r="Q122" s="200"/>
      <c r="R122" s="201">
        <f>SUM(R123:R152)</f>
        <v>114.14655284</v>
      </c>
      <c r="S122" s="200"/>
      <c r="T122" s="202">
        <f>SUM(T123:T152)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80</v>
      </c>
      <c r="AT122" s="204" t="s">
        <v>71</v>
      </c>
      <c r="AU122" s="204" t="s">
        <v>80</v>
      </c>
      <c r="AY122" s="203" t="s">
        <v>188</v>
      </c>
      <c r="BK122" s="205">
        <f>SUM(BK123:BK152)</f>
        <v>0</v>
      </c>
    </row>
    <row r="123" s="2" customFormat="1" ht="24.15" customHeight="1">
      <c r="A123" s="41"/>
      <c r="B123" s="42"/>
      <c r="C123" s="208" t="s">
        <v>232</v>
      </c>
      <c r="D123" s="208" t="s">
        <v>190</v>
      </c>
      <c r="E123" s="209" t="s">
        <v>233</v>
      </c>
      <c r="F123" s="210" t="s">
        <v>234</v>
      </c>
      <c r="G123" s="211" t="s">
        <v>209</v>
      </c>
      <c r="H123" s="212">
        <v>0.27000000000000002</v>
      </c>
      <c r="I123" s="213"/>
      <c r="J123" s="214">
        <f>ROUND(I123*H123,2)</f>
        <v>0</v>
      </c>
      <c r="K123" s="210" t="s">
        <v>194</v>
      </c>
      <c r="L123" s="47"/>
      <c r="M123" s="215" t="s">
        <v>19</v>
      </c>
      <c r="N123" s="216" t="s">
        <v>43</v>
      </c>
      <c r="O123" s="87"/>
      <c r="P123" s="217">
        <f>O123*H123</f>
        <v>0</v>
      </c>
      <c r="Q123" s="217">
        <v>1.8775</v>
      </c>
      <c r="R123" s="217">
        <f>Q123*H123</f>
        <v>0.50692500000000007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195</v>
      </c>
      <c r="AT123" s="219" t="s">
        <v>190</v>
      </c>
      <c r="AU123" s="219" t="s">
        <v>82</v>
      </c>
      <c r="AY123" s="20" t="s">
        <v>188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80</v>
      </c>
      <c r="BK123" s="220">
        <f>ROUND(I123*H123,2)</f>
        <v>0</v>
      </c>
      <c r="BL123" s="20" t="s">
        <v>195</v>
      </c>
      <c r="BM123" s="219" t="s">
        <v>235</v>
      </c>
    </row>
    <row r="124" s="2" customFormat="1">
      <c r="A124" s="41"/>
      <c r="B124" s="42"/>
      <c r="C124" s="43"/>
      <c r="D124" s="221" t="s">
        <v>197</v>
      </c>
      <c r="E124" s="43"/>
      <c r="F124" s="222" t="s">
        <v>236</v>
      </c>
      <c r="G124" s="43"/>
      <c r="H124" s="43"/>
      <c r="I124" s="223"/>
      <c r="J124" s="43"/>
      <c r="K124" s="43"/>
      <c r="L124" s="47"/>
      <c r="M124" s="224"/>
      <c r="N124" s="22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197</v>
      </c>
      <c r="AU124" s="20" t="s">
        <v>82</v>
      </c>
    </row>
    <row r="125" s="13" customFormat="1">
      <c r="A125" s="13"/>
      <c r="B125" s="226"/>
      <c r="C125" s="227"/>
      <c r="D125" s="228" t="s">
        <v>199</v>
      </c>
      <c r="E125" s="229" t="s">
        <v>19</v>
      </c>
      <c r="F125" s="230" t="s">
        <v>237</v>
      </c>
      <c r="G125" s="227"/>
      <c r="H125" s="231">
        <v>0.27000000000000002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199</v>
      </c>
      <c r="AU125" s="237" t="s">
        <v>82</v>
      </c>
      <c r="AV125" s="13" t="s">
        <v>82</v>
      </c>
      <c r="AW125" s="13" t="s">
        <v>33</v>
      </c>
      <c r="AX125" s="13" t="s">
        <v>80</v>
      </c>
      <c r="AY125" s="237" t="s">
        <v>188</v>
      </c>
    </row>
    <row r="126" s="2" customFormat="1" ht="24.15" customHeight="1">
      <c r="A126" s="41"/>
      <c r="B126" s="42"/>
      <c r="C126" s="208" t="s">
        <v>238</v>
      </c>
      <c r="D126" s="208" t="s">
        <v>190</v>
      </c>
      <c r="E126" s="209" t="s">
        <v>239</v>
      </c>
      <c r="F126" s="210" t="s">
        <v>240</v>
      </c>
      <c r="G126" s="211" t="s">
        <v>193</v>
      </c>
      <c r="H126" s="212">
        <v>440.30900000000003</v>
      </c>
      <c r="I126" s="213"/>
      <c r="J126" s="214">
        <f>ROUND(I126*H126,2)</f>
        <v>0</v>
      </c>
      <c r="K126" s="210" t="s">
        <v>194</v>
      </c>
      <c r="L126" s="47"/>
      <c r="M126" s="215" t="s">
        <v>19</v>
      </c>
      <c r="N126" s="216" t="s">
        <v>43</v>
      </c>
      <c r="O126" s="87"/>
      <c r="P126" s="217">
        <f>O126*H126</f>
        <v>0</v>
      </c>
      <c r="Q126" s="217">
        <v>0.22044</v>
      </c>
      <c r="R126" s="217">
        <f>Q126*H126</f>
        <v>97.061715960000001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195</v>
      </c>
      <c r="AT126" s="219" t="s">
        <v>190</v>
      </c>
      <c r="AU126" s="219" t="s">
        <v>82</v>
      </c>
      <c r="AY126" s="20" t="s">
        <v>188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80</v>
      </c>
      <c r="BK126" s="220">
        <f>ROUND(I126*H126,2)</f>
        <v>0</v>
      </c>
      <c r="BL126" s="20" t="s">
        <v>195</v>
      </c>
      <c r="BM126" s="219" t="s">
        <v>241</v>
      </c>
    </row>
    <row r="127" s="2" customFormat="1">
      <c r="A127" s="41"/>
      <c r="B127" s="42"/>
      <c r="C127" s="43"/>
      <c r="D127" s="221" t="s">
        <v>197</v>
      </c>
      <c r="E127" s="43"/>
      <c r="F127" s="222" t="s">
        <v>242</v>
      </c>
      <c r="G127" s="43"/>
      <c r="H127" s="43"/>
      <c r="I127" s="223"/>
      <c r="J127" s="43"/>
      <c r="K127" s="43"/>
      <c r="L127" s="47"/>
      <c r="M127" s="224"/>
      <c r="N127" s="22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197</v>
      </c>
      <c r="AU127" s="20" t="s">
        <v>82</v>
      </c>
    </row>
    <row r="128" s="13" customFormat="1">
      <c r="A128" s="13"/>
      <c r="B128" s="226"/>
      <c r="C128" s="227"/>
      <c r="D128" s="228" t="s">
        <v>199</v>
      </c>
      <c r="E128" s="229" t="s">
        <v>19</v>
      </c>
      <c r="F128" s="230" t="s">
        <v>243</v>
      </c>
      <c r="G128" s="227"/>
      <c r="H128" s="231">
        <v>597.80899999999997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199</v>
      </c>
      <c r="AU128" s="237" t="s">
        <v>82</v>
      </c>
      <c r="AV128" s="13" t="s">
        <v>82</v>
      </c>
      <c r="AW128" s="13" t="s">
        <v>33</v>
      </c>
      <c r="AX128" s="13" t="s">
        <v>72</v>
      </c>
      <c r="AY128" s="237" t="s">
        <v>188</v>
      </c>
    </row>
    <row r="129" s="13" customFormat="1">
      <c r="A129" s="13"/>
      <c r="B129" s="226"/>
      <c r="C129" s="227"/>
      <c r="D129" s="228" t="s">
        <v>199</v>
      </c>
      <c r="E129" s="229" t="s">
        <v>19</v>
      </c>
      <c r="F129" s="230" t="s">
        <v>244</v>
      </c>
      <c r="G129" s="227"/>
      <c r="H129" s="231">
        <v>-157.5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199</v>
      </c>
      <c r="AU129" s="237" t="s">
        <v>82</v>
      </c>
      <c r="AV129" s="13" t="s">
        <v>82</v>
      </c>
      <c r="AW129" s="13" t="s">
        <v>33</v>
      </c>
      <c r="AX129" s="13" t="s">
        <v>72</v>
      </c>
      <c r="AY129" s="237" t="s">
        <v>188</v>
      </c>
    </row>
    <row r="130" s="14" customFormat="1">
      <c r="A130" s="14"/>
      <c r="B130" s="238"/>
      <c r="C130" s="239"/>
      <c r="D130" s="228" t="s">
        <v>199</v>
      </c>
      <c r="E130" s="240" t="s">
        <v>19</v>
      </c>
      <c r="F130" s="241" t="s">
        <v>214</v>
      </c>
      <c r="G130" s="239"/>
      <c r="H130" s="242">
        <v>440.30900000000003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199</v>
      </c>
      <c r="AU130" s="248" t="s">
        <v>82</v>
      </c>
      <c r="AV130" s="14" t="s">
        <v>195</v>
      </c>
      <c r="AW130" s="14" t="s">
        <v>33</v>
      </c>
      <c r="AX130" s="14" t="s">
        <v>80</v>
      </c>
      <c r="AY130" s="248" t="s">
        <v>188</v>
      </c>
    </row>
    <row r="131" s="2" customFormat="1" ht="24.15" customHeight="1">
      <c r="A131" s="41"/>
      <c r="B131" s="42"/>
      <c r="C131" s="208" t="s">
        <v>245</v>
      </c>
      <c r="D131" s="208" t="s">
        <v>190</v>
      </c>
      <c r="E131" s="209" t="s">
        <v>246</v>
      </c>
      <c r="F131" s="210" t="s">
        <v>247</v>
      </c>
      <c r="G131" s="211" t="s">
        <v>248</v>
      </c>
      <c r="H131" s="212">
        <v>210</v>
      </c>
      <c r="I131" s="213"/>
      <c r="J131" s="214">
        <f>ROUND(I131*H131,2)</f>
        <v>0</v>
      </c>
      <c r="K131" s="210" t="s">
        <v>194</v>
      </c>
      <c r="L131" s="47"/>
      <c r="M131" s="215" t="s">
        <v>19</v>
      </c>
      <c r="N131" s="216" t="s">
        <v>43</v>
      </c>
      <c r="O131" s="87"/>
      <c r="P131" s="217">
        <f>O131*H131</f>
        <v>0</v>
      </c>
      <c r="Q131" s="217">
        <v>0.0093399999999999993</v>
      </c>
      <c r="R131" s="217">
        <f>Q131*H131</f>
        <v>1.9613999999999998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195</v>
      </c>
      <c r="AT131" s="219" t="s">
        <v>190</v>
      </c>
      <c r="AU131" s="219" t="s">
        <v>82</v>
      </c>
      <c r="AY131" s="20" t="s">
        <v>188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80</v>
      </c>
      <c r="BK131" s="220">
        <f>ROUND(I131*H131,2)</f>
        <v>0</v>
      </c>
      <c r="BL131" s="20" t="s">
        <v>195</v>
      </c>
      <c r="BM131" s="219" t="s">
        <v>249</v>
      </c>
    </row>
    <row r="132" s="2" customFormat="1">
      <c r="A132" s="41"/>
      <c r="B132" s="42"/>
      <c r="C132" s="43"/>
      <c r="D132" s="221" t="s">
        <v>197</v>
      </c>
      <c r="E132" s="43"/>
      <c r="F132" s="222" t="s">
        <v>250</v>
      </c>
      <c r="G132" s="43"/>
      <c r="H132" s="43"/>
      <c r="I132" s="223"/>
      <c r="J132" s="43"/>
      <c r="K132" s="43"/>
      <c r="L132" s="47"/>
      <c r="M132" s="224"/>
      <c r="N132" s="22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197</v>
      </c>
      <c r="AU132" s="20" t="s">
        <v>82</v>
      </c>
    </row>
    <row r="133" s="13" customFormat="1">
      <c r="A133" s="13"/>
      <c r="B133" s="226"/>
      <c r="C133" s="227"/>
      <c r="D133" s="228" t="s">
        <v>199</v>
      </c>
      <c r="E133" s="229" t="s">
        <v>19</v>
      </c>
      <c r="F133" s="230" t="s">
        <v>251</v>
      </c>
      <c r="G133" s="227"/>
      <c r="H133" s="231">
        <v>210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199</v>
      </c>
      <c r="AU133" s="237" t="s">
        <v>82</v>
      </c>
      <c r="AV133" s="13" t="s">
        <v>82</v>
      </c>
      <c r="AW133" s="13" t="s">
        <v>33</v>
      </c>
      <c r="AX133" s="13" t="s">
        <v>80</v>
      </c>
      <c r="AY133" s="237" t="s">
        <v>188</v>
      </c>
    </row>
    <row r="134" s="2" customFormat="1" ht="16.5" customHeight="1">
      <c r="A134" s="41"/>
      <c r="B134" s="42"/>
      <c r="C134" s="208" t="s">
        <v>252</v>
      </c>
      <c r="D134" s="208" t="s">
        <v>190</v>
      </c>
      <c r="E134" s="209" t="s">
        <v>253</v>
      </c>
      <c r="F134" s="210" t="s">
        <v>254</v>
      </c>
      <c r="G134" s="211" t="s">
        <v>248</v>
      </c>
      <c r="H134" s="212">
        <v>192.5</v>
      </c>
      <c r="I134" s="213"/>
      <c r="J134" s="214">
        <f>ROUND(I134*H134,2)</f>
        <v>0</v>
      </c>
      <c r="K134" s="210" t="s">
        <v>19</v>
      </c>
      <c r="L134" s="47"/>
      <c r="M134" s="215" t="s">
        <v>19</v>
      </c>
      <c r="N134" s="216" t="s">
        <v>43</v>
      </c>
      <c r="O134" s="87"/>
      <c r="P134" s="217">
        <f>O134*H134</f>
        <v>0</v>
      </c>
      <c r="Q134" s="217">
        <v>0.00020000000000000001</v>
      </c>
      <c r="R134" s="217">
        <f>Q134*H134</f>
        <v>0.0385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195</v>
      </c>
      <c r="AT134" s="219" t="s">
        <v>190</v>
      </c>
      <c r="AU134" s="219" t="s">
        <v>82</v>
      </c>
      <c r="AY134" s="20" t="s">
        <v>188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80</v>
      </c>
      <c r="BK134" s="220">
        <f>ROUND(I134*H134,2)</f>
        <v>0</v>
      </c>
      <c r="BL134" s="20" t="s">
        <v>195</v>
      </c>
      <c r="BM134" s="219" t="s">
        <v>255</v>
      </c>
    </row>
    <row r="135" s="13" customFormat="1">
      <c r="A135" s="13"/>
      <c r="B135" s="226"/>
      <c r="C135" s="227"/>
      <c r="D135" s="228" t="s">
        <v>199</v>
      </c>
      <c r="E135" s="229" t="s">
        <v>19</v>
      </c>
      <c r="F135" s="230" t="s">
        <v>256</v>
      </c>
      <c r="G135" s="227"/>
      <c r="H135" s="231">
        <v>192.5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199</v>
      </c>
      <c r="AU135" s="237" t="s">
        <v>82</v>
      </c>
      <c r="AV135" s="13" t="s">
        <v>82</v>
      </c>
      <c r="AW135" s="13" t="s">
        <v>33</v>
      </c>
      <c r="AX135" s="13" t="s">
        <v>80</v>
      </c>
      <c r="AY135" s="237" t="s">
        <v>188</v>
      </c>
    </row>
    <row r="136" s="2" customFormat="1" ht="24.15" customHeight="1">
      <c r="A136" s="41"/>
      <c r="B136" s="42"/>
      <c r="C136" s="208" t="s">
        <v>257</v>
      </c>
      <c r="D136" s="208" t="s">
        <v>190</v>
      </c>
      <c r="E136" s="209" t="s">
        <v>258</v>
      </c>
      <c r="F136" s="210" t="s">
        <v>259</v>
      </c>
      <c r="G136" s="211" t="s">
        <v>260</v>
      </c>
      <c r="H136" s="212">
        <v>1</v>
      </c>
      <c r="I136" s="213"/>
      <c r="J136" s="214">
        <f>ROUND(I136*H136,2)</f>
        <v>0</v>
      </c>
      <c r="K136" s="210" t="s">
        <v>194</v>
      </c>
      <c r="L136" s="47"/>
      <c r="M136" s="215" t="s">
        <v>19</v>
      </c>
      <c r="N136" s="216" t="s">
        <v>43</v>
      </c>
      <c r="O136" s="87"/>
      <c r="P136" s="217">
        <f>O136*H136</f>
        <v>0</v>
      </c>
      <c r="Q136" s="217">
        <v>0.02588</v>
      </c>
      <c r="R136" s="217">
        <f>Q136*H136</f>
        <v>0.02588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195</v>
      </c>
      <c r="AT136" s="219" t="s">
        <v>190</v>
      </c>
      <c r="AU136" s="219" t="s">
        <v>82</v>
      </c>
      <c r="AY136" s="20" t="s">
        <v>188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80</v>
      </c>
      <c r="BK136" s="220">
        <f>ROUND(I136*H136,2)</f>
        <v>0</v>
      </c>
      <c r="BL136" s="20" t="s">
        <v>195</v>
      </c>
      <c r="BM136" s="219" t="s">
        <v>261</v>
      </c>
    </row>
    <row r="137" s="2" customFormat="1">
      <c r="A137" s="41"/>
      <c r="B137" s="42"/>
      <c r="C137" s="43"/>
      <c r="D137" s="221" t="s">
        <v>197</v>
      </c>
      <c r="E137" s="43"/>
      <c r="F137" s="222" t="s">
        <v>262</v>
      </c>
      <c r="G137" s="43"/>
      <c r="H137" s="43"/>
      <c r="I137" s="223"/>
      <c r="J137" s="43"/>
      <c r="K137" s="43"/>
      <c r="L137" s="47"/>
      <c r="M137" s="224"/>
      <c r="N137" s="22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197</v>
      </c>
      <c r="AU137" s="20" t="s">
        <v>82</v>
      </c>
    </row>
    <row r="138" s="13" customFormat="1">
      <c r="A138" s="13"/>
      <c r="B138" s="226"/>
      <c r="C138" s="227"/>
      <c r="D138" s="228" t="s">
        <v>199</v>
      </c>
      <c r="E138" s="229" t="s">
        <v>19</v>
      </c>
      <c r="F138" s="230" t="s">
        <v>263</v>
      </c>
      <c r="G138" s="227"/>
      <c r="H138" s="231">
        <v>1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199</v>
      </c>
      <c r="AU138" s="237" t="s">
        <v>82</v>
      </c>
      <c r="AV138" s="13" t="s">
        <v>82</v>
      </c>
      <c r="AW138" s="13" t="s">
        <v>33</v>
      </c>
      <c r="AX138" s="13" t="s">
        <v>80</v>
      </c>
      <c r="AY138" s="237" t="s">
        <v>188</v>
      </c>
    </row>
    <row r="139" s="2" customFormat="1" ht="24.15" customHeight="1">
      <c r="A139" s="41"/>
      <c r="B139" s="42"/>
      <c r="C139" s="249" t="s">
        <v>8</v>
      </c>
      <c r="D139" s="249" t="s">
        <v>264</v>
      </c>
      <c r="E139" s="250" t="s">
        <v>265</v>
      </c>
      <c r="F139" s="251" t="s">
        <v>266</v>
      </c>
      <c r="G139" s="252" t="s">
        <v>260</v>
      </c>
      <c r="H139" s="253">
        <v>1</v>
      </c>
      <c r="I139" s="254"/>
      <c r="J139" s="255">
        <f>ROUND(I139*H139,2)</f>
        <v>0</v>
      </c>
      <c r="K139" s="251" t="s">
        <v>194</v>
      </c>
      <c r="L139" s="256"/>
      <c r="M139" s="257" t="s">
        <v>19</v>
      </c>
      <c r="N139" s="258" t="s">
        <v>43</v>
      </c>
      <c r="O139" s="87"/>
      <c r="P139" s="217">
        <f>O139*H139</f>
        <v>0</v>
      </c>
      <c r="Q139" s="217">
        <v>0.025999999999999999</v>
      </c>
      <c r="R139" s="217">
        <f>Q139*H139</f>
        <v>0.025999999999999999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238</v>
      </c>
      <c r="AT139" s="219" t="s">
        <v>264</v>
      </c>
      <c r="AU139" s="219" t="s">
        <v>82</v>
      </c>
      <c r="AY139" s="20" t="s">
        <v>188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80</v>
      </c>
      <c r="BK139" s="220">
        <f>ROUND(I139*H139,2)</f>
        <v>0</v>
      </c>
      <c r="BL139" s="20" t="s">
        <v>195</v>
      </c>
      <c r="BM139" s="219" t="s">
        <v>267</v>
      </c>
    </row>
    <row r="140" s="2" customFormat="1" ht="33" customHeight="1">
      <c r="A140" s="41"/>
      <c r="B140" s="42"/>
      <c r="C140" s="208" t="s">
        <v>268</v>
      </c>
      <c r="D140" s="208" t="s">
        <v>190</v>
      </c>
      <c r="E140" s="209" t="s">
        <v>269</v>
      </c>
      <c r="F140" s="210" t="s">
        <v>270</v>
      </c>
      <c r="G140" s="211" t="s">
        <v>260</v>
      </c>
      <c r="H140" s="212">
        <v>210</v>
      </c>
      <c r="I140" s="213"/>
      <c r="J140" s="214">
        <f>ROUND(I140*H140,2)</f>
        <v>0</v>
      </c>
      <c r="K140" s="210" t="s">
        <v>194</v>
      </c>
      <c r="L140" s="47"/>
      <c r="M140" s="215" t="s">
        <v>19</v>
      </c>
      <c r="N140" s="216" t="s">
        <v>43</v>
      </c>
      <c r="O140" s="87"/>
      <c r="P140" s="217">
        <f>O140*H140</f>
        <v>0</v>
      </c>
      <c r="Q140" s="217">
        <v>0.055280000000000003</v>
      </c>
      <c r="R140" s="217">
        <f>Q140*H140</f>
        <v>11.608800000000001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195</v>
      </c>
      <c r="AT140" s="219" t="s">
        <v>190</v>
      </c>
      <c r="AU140" s="219" t="s">
        <v>82</v>
      </c>
      <c r="AY140" s="20" t="s">
        <v>188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80</v>
      </c>
      <c r="BK140" s="220">
        <f>ROUND(I140*H140,2)</f>
        <v>0</v>
      </c>
      <c r="BL140" s="20" t="s">
        <v>195</v>
      </c>
      <c r="BM140" s="219" t="s">
        <v>271</v>
      </c>
    </row>
    <row r="141" s="2" customFormat="1">
      <c r="A141" s="41"/>
      <c r="B141" s="42"/>
      <c r="C141" s="43"/>
      <c r="D141" s="221" t="s">
        <v>197</v>
      </c>
      <c r="E141" s="43"/>
      <c r="F141" s="222" t="s">
        <v>272</v>
      </c>
      <c r="G141" s="43"/>
      <c r="H141" s="43"/>
      <c r="I141" s="223"/>
      <c r="J141" s="43"/>
      <c r="K141" s="43"/>
      <c r="L141" s="47"/>
      <c r="M141" s="224"/>
      <c r="N141" s="22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197</v>
      </c>
      <c r="AU141" s="20" t="s">
        <v>82</v>
      </c>
    </row>
    <row r="142" s="2" customFormat="1" ht="44.25" customHeight="1">
      <c r="A142" s="41"/>
      <c r="B142" s="42"/>
      <c r="C142" s="208" t="s">
        <v>273</v>
      </c>
      <c r="D142" s="208" t="s">
        <v>190</v>
      </c>
      <c r="E142" s="209" t="s">
        <v>274</v>
      </c>
      <c r="F142" s="210" t="s">
        <v>275</v>
      </c>
      <c r="G142" s="211" t="s">
        <v>260</v>
      </c>
      <c r="H142" s="212">
        <v>10</v>
      </c>
      <c r="I142" s="213"/>
      <c r="J142" s="214">
        <f>ROUND(I142*H142,2)</f>
        <v>0</v>
      </c>
      <c r="K142" s="210" t="s">
        <v>19</v>
      </c>
      <c r="L142" s="47"/>
      <c r="M142" s="215" t="s">
        <v>19</v>
      </c>
      <c r="N142" s="216" t="s">
        <v>43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195</v>
      </c>
      <c r="AT142" s="219" t="s">
        <v>190</v>
      </c>
      <c r="AU142" s="219" t="s">
        <v>82</v>
      </c>
      <c r="AY142" s="20" t="s">
        <v>188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80</v>
      </c>
      <c r="BK142" s="220">
        <f>ROUND(I142*H142,2)</f>
        <v>0</v>
      </c>
      <c r="BL142" s="20" t="s">
        <v>195</v>
      </c>
      <c r="BM142" s="219" t="s">
        <v>276</v>
      </c>
    </row>
    <row r="143" s="13" customFormat="1">
      <c r="A143" s="13"/>
      <c r="B143" s="226"/>
      <c r="C143" s="227"/>
      <c r="D143" s="228" t="s">
        <v>199</v>
      </c>
      <c r="E143" s="229" t="s">
        <v>19</v>
      </c>
      <c r="F143" s="230" t="s">
        <v>277</v>
      </c>
      <c r="G143" s="227"/>
      <c r="H143" s="231">
        <v>10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199</v>
      </c>
      <c r="AU143" s="237" t="s">
        <v>82</v>
      </c>
      <c r="AV143" s="13" t="s">
        <v>82</v>
      </c>
      <c r="AW143" s="13" t="s">
        <v>33</v>
      </c>
      <c r="AX143" s="13" t="s">
        <v>80</v>
      </c>
      <c r="AY143" s="237" t="s">
        <v>188</v>
      </c>
    </row>
    <row r="144" s="2" customFormat="1" ht="24.15" customHeight="1">
      <c r="A144" s="41"/>
      <c r="B144" s="42"/>
      <c r="C144" s="208" t="s">
        <v>278</v>
      </c>
      <c r="D144" s="208" t="s">
        <v>190</v>
      </c>
      <c r="E144" s="209" t="s">
        <v>279</v>
      </c>
      <c r="F144" s="210" t="s">
        <v>280</v>
      </c>
      <c r="G144" s="211" t="s">
        <v>248</v>
      </c>
      <c r="H144" s="212">
        <v>147</v>
      </c>
      <c r="I144" s="213"/>
      <c r="J144" s="214">
        <f>ROUND(I144*H144,2)</f>
        <v>0</v>
      </c>
      <c r="K144" s="210" t="s">
        <v>194</v>
      </c>
      <c r="L144" s="47"/>
      <c r="M144" s="215" t="s">
        <v>19</v>
      </c>
      <c r="N144" s="216" t="s">
        <v>43</v>
      </c>
      <c r="O144" s="87"/>
      <c r="P144" s="217">
        <f>O144*H144</f>
        <v>0</v>
      </c>
      <c r="Q144" s="217">
        <v>0.00025999999999999998</v>
      </c>
      <c r="R144" s="217">
        <f>Q144*H144</f>
        <v>0.038219999999999997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195</v>
      </c>
      <c r="AT144" s="219" t="s">
        <v>190</v>
      </c>
      <c r="AU144" s="219" t="s">
        <v>82</v>
      </c>
      <c r="AY144" s="20" t="s">
        <v>188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80</v>
      </c>
      <c r="BK144" s="220">
        <f>ROUND(I144*H144,2)</f>
        <v>0</v>
      </c>
      <c r="BL144" s="20" t="s">
        <v>195</v>
      </c>
      <c r="BM144" s="219" t="s">
        <v>281</v>
      </c>
    </row>
    <row r="145" s="2" customFormat="1">
      <c r="A145" s="41"/>
      <c r="B145" s="42"/>
      <c r="C145" s="43"/>
      <c r="D145" s="221" t="s">
        <v>197</v>
      </c>
      <c r="E145" s="43"/>
      <c r="F145" s="222" t="s">
        <v>282</v>
      </c>
      <c r="G145" s="43"/>
      <c r="H145" s="43"/>
      <c r="I145" s="223"/>
      <c r="J145" s="43"/>
      <c r="K145" s="43"/>
      <c r="L145" s="47"/>
      <c r="M145" s="224"/>
      <c r="N145" s="22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197</v>
      </c>
      <c r="AU145" s="20" t="s">
        <v>82</v>
      </c>
    </row>
    <row r="146" s="13" customFormat="1">
      <c r="A146" s="13"/>
      <c r="B146" s="226"/>
      <c r="C146" s="227"/>
      <c r="D146" s="228" t="s">
        <v>199</v>
      </c>
      <c r="E146" s="229" t="s">
        <v>19</v>
      </c>
      <c r="F146" s="230" t="s">
        <v>283</v>
      </c>
      <c r="G146" s="227"/>
      <c r="H146" s="231">
        <v>147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199</v>
      </c>
      <c r="AU146" s="237" t="s">
        <v>82</v>
      </c>
      <c r="AV146" s="13" t="s">
        <v>82</v>
      </c>
      <c r="AW146" s="13" t="s">
        <v>33</v>
      </c>
      <c r="AX146" s="13" t="s">
        <v>80</v>
      </c>
      <c r="AY146" s="237" t="s">
        <v>188</v>
      </c>
    </row>
    <row r="147" s="2" customFormat="1" ht="21.75" customHeight="1">
      <c r="A147" s="41"/>
      <c r="B147" s="42"/>
      <c r="C147" s="208" t="s">
        <v>284</v>
      </c>
      <c r="D147" s="208" t="s">
        <v>190</v>
      </c>
      <c r="E147" s="209" t="s">
        <v>285</v>
      </c>
      <c r="F147" s="210" t="s">
        <v>286</v>
      </c>
      <c r="G147" s="211" t="s">
        <v>193</v>
      </c>
      <c r="H147" s="212">
        <v>90.983999999999995</v>
      </c>
      <c r="I147" s="213"/>
      <c r="J147" s="214">
        <f>ROUND(I147*H147,2)</f>
        <v>0</v>
      </c>
      <c r="K147" s="210" t="s">
        <v>194</v>
      </c>
      <c r="L147" s="47"/>
      <c r="M147" s="215" t="s">
        <v>19</v>
      </c>
      <c r="N147" s="216" t="s">
        <v>43</v>
      </c>
      <c r="O147" s="87"/>
      <c r="P147" s="217">
        <f>O147*H147</f>
        <v>0</v>
      </c>
      <c r="Q147" s="217">
        <v>0.028570000000000002</v>
      </c>
      <c r="R147" s="217">
        <f>Q147*H147</f>
        <v>2.59941288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195</v>
      </c>
      <c r="AT147" s="219" t="s">
        <v>190</v>
      </c>
      <c r="AU147" s="219" t="s">
        <v>82</v>
      </c>
      <c r="AY147" s="20" t="s">
        <v>188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80</v>
      </c>
      <c r="BK147" s="220">
        <f>ROUND(I147*H147,2)</f>
        <v>0</v>
      </c>
      <c r="BL147" s="20" t="s">
        <v>195</v>
      </c>
      <c r="BM147" s="219" t="s">
        <v>287</v>
      </c>
    </row>
    <row r="148" s="2" customFormat="1">
      <c r="A148" s="41"/>
      <c r="B148" s="42"/>
      <c r="C148" s="43"/>
      <c r="D148" s="221" t="s">
        <v>197</v>
      </c>
      <c r="E148" s="43"/>
      <c r="F148" s="222" t="s">
        <v>288</v>
      </c>
      <c r="G148" s="43"/>
      <c r="H148" s="43"/>
      <c r="I148" s="223"/>
      <c r="J148" s="43"/>
      <c r="K148" s="43"/>
      <c r="L148" s="47"/>
      <c r="M148" s="224"/>
      <c r="N148" s="22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197</v>
      </c>
      <c r="AU148" s="20" t="s">
        <v>82</v>
      </c>
    </row>
    <row r="149" s="13" customFormat="1">
      <c r="A149" s="13"/>
      <c r="B149" s="226"/>
      <c r="C149" s="227"/>
      <c r="D149" s="228" t="s">
        <v>199</v>
      </c>
      <c r="E149" s="229" t="s">
        <v>19</v>
      </c>
      <c r="F149" s="230" t="s">
        <v>289</v>
      </c>
      <c r="G149" s="227"/>
      <c r="H149" s="231">
        <v>90.983999999999995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199</v>
      </c>
      <c r="AU149" s="237" t="s">
        <v>82</v>
      </c>
      <c r="AV149" s="13" t="s">
        <v>82</v>
      </c>
      <c r="AW149" s="13" t="s">
        <v>33</v>
      </c>
      <c r="AX149" s="13" t="s">
        <v>80</v>
      </c>
      <c r="AY149" s="237" t="s">
        <v>188</v>
      </c>
    </row>
    <row r="150" s="2" customFormat="1" ht="24.15" customHeight="1">
      <c r="A150" s="41"/>
      <c r="B150" s="42"/>
      <c r="C150" s="208" t="s">
        <v>290</v>
      </c>
      <c r="D150" s="208" t="s">
        <v>190</v>
      </c>
      <c r="E150" s="209" t="s">
        <v>291</v>
      </c>
      <c r="F150" s="210" t="s">
        <v>292</v>
      </c>
      <c r="G150" s="211" t="s">
        <v>193</v>
      </c>
      <c r="H150" s="212">
        <v>2.1000000000000001</v>
      </c>
      <c r="I150" s="213"/>
      <c r="J150" s="214">
        <f>ROUND(I150*H150,2)</f>
        <v>0</v>
      </c>
      <c r="K150" s="210" t="s">
        <v>194</v>
      </c>
      <c r="L150" s="47"/>
      <c r="M150" s="215" t="s">
        <v>19</v>
      </c>
      <c r="N150" s="216" t="s">
        <v>43</v>
      </c>
      <c r="O150" s="87"/>
      <c r="P150" s="217">
        <f>O150*H150</f>
        <v>0</v>
      </c>
      <c r="Q150" s="217">
        <v>0.13319</v>
      </c>
      <c r="R150" s="217">
        <f>Q150*H150</f>
        <v>0.27969900000000003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195</v>
      </c>
      <c r="AT150" s="219" t="s">
        <v>190</v>
      </c>
      <c r="AU150" s="219" t="s">
        <v>82</v>
      </c>
      <c r="AY150" s="20" t="s">
        <v>188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80</v>
      </c>
      <c r="BK150" s="220">
        <f>ROUND(I150*H150,2)</f>
        <v>0</v>
      </c>
      <c r="BL150" s="20" t="s">
        <v>195</v>
      </c>
      <c r="BM150" s="219" t="s">
        <v>293</v>
      </c>
    </row>
    <row r="151" s="2" customFormat="1">
      <c r="A151" s="41"/>
      <c r="B151" s="42"/>
      <c r="C151" s="43"/>
      <c r="D151" s="221" t="s">
        <v>197</v>
      </c>
      <c r="E151" s="43"/>
      <c r="F151" s="222" t="s">
        <v>294</v>
      </c>
      <c r="G151" s="43"/>
      <c r="H151" s="43"/>
      <c r="I151" s="223"/>
      <c r="J151" s="43"/>
      <c r="K151" s="43"/>
      <c r="L151" s="47"/>
      <c r="M151" s="224"/>
      <c r="N151" s="22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197</v>
      </c>
      <c r="AU151" s="20" t="s">
        <v>82</v>
      </c>
    </row>
    <row r="152" s="13" customFormat="1">
      <c r="A152" s="13"/>
      <c r="B152" s="226"/>
      <c r="C152" s="227"/>
      <c r="D152" s="228" t="s">
        <v>199</v>
      </c>
      <c r="E152" s="229" t="s">
        <v>19</v>
      </c>
      <c r="F152" s="230" t="s">
        <v>295</v>
      </c>
      <c r="G152" s="227"/>
      <c r="H152" s="231">
        <v>2.1000000000000001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199</v>
      </c>
      <c r="AU152" s="237" t="s">
        <v>82</v>
      </c>
      <c r="AV152" s="13" t="s">
        <v>82</v>
      </c>
      <c r="AW152" s="13" t="s">
        <v>33</v>
      </c>
      <c r="AX152" s="13" t="s">
        <v>80</v>
      </c>
      <c r="AY152" s="237" t="s">
        <v>188</v>
      </c>
    </row>
    <row r="153" s="12" customFormat="1" ht="22.8" customHeight="1">
      <c r="A153" s="12"/>
      <c r="B153" s="192"/>
      <c r="C153" s="193"/>
      <c r="D153" s="194" t="s">
        <v>71</v>
      </c>
      <c r="E153" s="206" t="s">
        <v>226</v>
      </c>
      <c r="F153" s="206" t="s">
        <v>296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SUM(P154:P321)</f>
        <v>0</v>
      </c>
      <c r="Q153" s="200"/>
      <c r="R153" s="201">
        <f>SUM(R154:R321)</f>
        <v>213.61531925999998</v>
      </c>
      <c r="S153" s="200"/>
      <c r="T153" s="202">
        <f>SUM(T154:T321)</f>
        <v>0.0077892999999999999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80</v>
      </c>
      <c r="AT153" s="204" t="s">
        <v>71</v>
      </c>
      <c r="AU153" s="204" t="s">
        <v>80</v>
      </c>
      <c r="AY153" s="203" t="s">
        <v>188</v>
      </c>
      <c r="BK153" s="205">
        <f>SUM(BK154:BK321)</f>
        <v>0</v>
      </c>
    </row>
    <row r="154" s="2" customFormat="1" ht="24.15" customHeight="1">
      <c r="A154" s="41"/>
      <c r="B154" s="42"/>
      <c r="C154" s="208" t="s">
        <v>297</v>
      </c>
      <c r="D154" s="208" t="s">
        <v>190</v>
      </c>
      <c r="E154" s="209" t="s">
        <v>298</v>
      </c>
      <c r="F154" s="210" t="s">
        <v>299</v>
      </c>
      <c r="G154" s="211" t="s">
        <v>193</v>
      </c>
      <c r="H154" s="212">
        <v>462</v>
      </c>
      <c r="I154" s="213"/>
      <c r="J154" s="214">
        <f>ROUND(I154*H154,2)</f>
        <v>0</v>
      </c>
      <c r="K154" s="210" t="s">
        <v>194</v>
      </c>
      <c r="L154" s="47"/>
      <c r="M154" s="215" t="s">
        <v>19</v>
      </c>
      <c r="N154" s="216" t="s">
        <v>43</v>
      </c>
      <c r="O154" s="87"/>
      <c r="P154" s="217">
        <f>O154*H154</f>
        <v>0</v>
      </c>
      <c r="Q154" s="217">
        <v>0.0073499999999999998</v>
      </c>
      <c r="R154" s="217">
        <f>Q154*H154</f>
        <v>3.3956999999999997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195</v>
      </c>
      <c r="AT154" s="219" t="s">
        <v>190</v>
      </c>
      <c r="AU154" s="219" t="s">
        <v>82</v>
      </c>
      <c r="AY154" s="20" t="s">
        <v>188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80</v>
      </c>
      <c r="BK154" s="220">
        <f>ROUND(I154*H154,2)</f>
        <v>0</v>
      </c>
      <c r="BL154" s="20" t="s">
        <v>195</v>
      </c>
      <c r="BM154" s="219" t="s">
        <v>300</v>
      </c>
    </row>
    <row r="155" s="2" customFormat="1">
      <c r="A155" s="41"/>
      <c r="B155" s="42"/>
      <c r="C155" s="43"/>
      <c r="D155" s="221" t="s">
        <v>197</v>
      </c>
      <c r="E155" s="43"/>
      <c r="F155" s="222" t="s">
        <v>301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197</v>
      </c>
      <c r="AU155" s="20" t="s">
        <v>82</v>
      </c>
    </row>
    <row r="156" s="2" customFormat="1" ht="24.15" customHeight="1">
      <c r="A156" s="41"/>
      <c r="B156" s="42"/>
      <c r="C156" s="208" t="s">
        <v>302</v>
      </c>
      <c r="D156" s="208" t="s">
        <v>190</v>
      </c>
      <c r="E156" s="209" t="s">
        <v>303</v>
      </c>
      <c r="F156" s="210" t="s">
        <v>304</v>
      </c>
      <c r="G156" s="211" t="s">
        <v>193</v>
      </c>
      <c r="H156" s="212">
        <v>462</v>
      </c>
      <c r="I156" s="213"/>
      <c r="J156" s="214">
        <f>ROUND(I156*H156,2)</f>
        <v>0</v>
      </c>
      <c r="K156" s="210" t="s">
        <v>194</v>
      </c>
      <c r="L156" s="47"/>
      <c r="M156" s="215" t="s">
        <v>19</v>
      </c>
      <c r="N156" s="216" t="s">
        <v>43</v>
      </c>
      <c r="O156" s="87"/>
      <c r="P156" s="217">
        <f>O156*H156</f>
        <v>0</v>
      </c>
      <c r="Q156" s="217">
        <v>0.018380000000000001</v>
      </c>
      <c r="R156" s="217">
        <f>Q156*H156</f>
        <v>8.4915599999999998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195</v>
      </c>
      <c r="AT156" s="219" t="s">
        <v>190</v>
      </c>
      <c r="AU156" s="219" t="s">
        <v>82</v>
      </c>
      <c r="AY156" s="20" t="s">
        <v>188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80</v>
      </c>
      <c r="BK156" s="220">
        <f>ROUND(I156*H156,2)</f>
        <v>0</v>
      </c>
      <c r="BL156" s="20" t="s">
        <v>195</v>
      </c>
      <c r="BM156" s="219" t="s">
        <v>305</v>
      </c>
    </row>
    <row r="157" s="2" customFormat="1">
      <c r="A157" s="41"/>
      <c r="B157" s="42"/>
      <c r="C157" s="43"/>
      <c r="D157" s="221" t="s">
        <v>197</v>
      </c>
      <c r="E157" s="43"/>
      <c r="F157" s="222" t="s">
        <v>306</v>
      </c>
      <c r="G157" s="43"/>
      <c r="H157" s="43"/>
      <c r="I157" s="223"/>
      <c r="J157" s="43"/>
      <c r="K157" s="43"/>
      <c r="L157" s="47"/>
      <c r="M157" s="224"/>
      <c r="N157" s="22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197</v>
      </c>
      <c r="AU157" s="20" t="s">
        <v>82</v>
      </c>
    </row>
    <row r="158" s="15" customFormat="1">
      <c r="A158" s="15"/>
      <c r="B158" s="259"/>
      <c r="C158" s="260"/>
      <c r="D158" s="228" t="s">
        <v>199</v>
      </c>
      <c r="E158" s="261" t="s">
        <v>19</v>
      </c>
      <c r="F158" s="262" t="s">
        <v>307</v>
      </c>
      <c r="G158" s="260"/>
      <c r="H158" s="261" t="s">
        <v>19</v>
      </c>
      <c r="I158" s="263"/>
      <c r="J158" s="260"/>
      <c r="K158" s="260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199</v>
      </c>
      <c r="AU158" s="268" t="s">
        <v>82</v>
      </c>
      <c r="AV158" s="15" t="s">
        <v>80</v>
      </c>
      <c r="AW158" s="15" t="s">
        <v>33</v>
      </c>
      <c r="AX158" s="15" t="s">
        <v>72</v>
      </c>
      <c r="AY158" s="268" t="s">
        <v>188</v>
      </c>
    </row>
    <row r="159" s="13" customFormat="1">
      <c r="A159" s="13"/>
      <c r="B159" s="226"/>
      <c r="C159" s="227"/>
      <c r="D159" s="228" t="s">
        <v>199</v>
      </c>
      <c r="E159" s="229" t="s">
        <v>19</v>
      </c>
      <c r="F159" s="230" t="s">
        <v>308</v>
      </c>
      <c r="G159" s="227"/>
      <c r="H159" s="231">
        <v>462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199</v>
      </c>
      <c r="AU159" s="237" t="s">
        <v>82</v>
      </c>
      <c r="AV159" s="13" t="s">
        <v>82</v>
      </c>
      <c r="AW159" s="13" t="s">
        <v>33</v>
      </c>
      <c r="AX159" s="13" t="s">
        <v>80</v>
      </c>
      <c r="AY159" s="237" t="s">
        <v>188</v>
      </c>
    </row>
    <row r="160" s="2" customFormat="1" ht="24.15" customHeight="1">
      <c r="A160" s="41"/>
      <c r="B160" s="42"/>
      <c r="C160" s="208" t="s">
        <v>309</v>
      </c>
      <c r="D160" s="208" t="s">
        <v>190</v>
      </c>
      <c r="E160" s="209" t="s">
        <v>310</v>
      </c>
      <c r="F160" s="210" t="s">
        <v>311</v>
      </c>
      <c r="G160" s="211" t="s">
        <v>193</v>
      </c>
      <c r="H160" s="212">
        <v>252</v>
      </c>
      <c r="I160" s="213"/>
      <c r="J160" s="214">
        <f>ROUND(I160*H160,2)</f>
        <v>0</v>
      </c>
      <c r="K160" s="210" t="s">
        <v>194</v>
      </c>
      <c r="L160" s="47"/>
      <c r="M160" s="215" t="s">
        <v>19</v>
      </c>
      <c r="N160" s="216" t="s">
        <v>43</v>
      </c>
      <c r="O160" s="87"/>
      <c r="P160" s="217">
        <f>O160*H160</f>
        <v>0</v>
      </c>
      <c r="Q160" s="217">
        <v>0.038199999999999998</v>
      </c>
      <c r="R160" s="217">
        <f>Q160*H160</f>
        <v>9.6264000000000003</v>
      </c>
      <c r="S160" s="217">
        <v>0</v>
      </c>
      <c r="T160" s="21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9" t="s">
        <v>195</v>
      </c>
      <c r="AT160" s="219" t="s">
        <v>190</v>
      </c>
      <c r="AU160" s="219" t="s">
        <v>82</v>
      </c>
      <c r="AY160" s="20" t="s">
        <v>188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80</v>
      </c>
      <c r="BK160" s="220">
        <f>ROUND(I160*H160,2)</f>
        <v>0</v>
      </c>
      <c r="BL160" s="20" t="s">
        <v>195</v>
      </c>
      <c r="BM160" s="219" t="s">
        <v>312</v>
      </c>
    </row>
    <row r="161" s="2" customFormat="1">
      <c r="A161" s="41"/>
      <c r="B161" s="42"/>
      <c r="C161" s="43"/>
      <c r="D161" s="221" t="s">
        <v>197</v>
      </c>
      <c r="E161" s="43"/>
      <c r="F161" s="222" t="s">
        <v>313</v>
      </c>
      <c r="G161" s="43"/>
      <c r="H161" s="43"/>
      <c r="I161" s="223"/>
      <c r="J161" s="43"/>
      <c r="K161" s="43"/>
      <c r="L161" s="47"/>
      <c r="M161" s="224"/>
      <c r="N161" s="22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197</v>
      </c>
      <c r="AU161" s="20" t="s">
        <v>82</v>
      </c>
    </row>
    <row r="162" s="13" customFormat="1">
      <c r="A162" s="13"/>
      <c r="B162" s="226"/>
      <c r="C162" s="227"/>
      <c r="D162" s="228" t="s">
        <v>199</v>
      </c>
      <c r="E162" s="229" t="s">
        <v>19</v>
      </c>
      <c r="F162" s="230" t="s">
        <v>314</v>
      </c>
      <c r="G162" s="227"/>
      <c r="H162" s="231">
        <v>252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199</v>
      </c>
      <c r="AU162" s="237" t="s">
        <v>82</v>
      </c>
      <c r="AV162" s="13" t="s">
        <v>82</v>
      </c>
      <c r="AW162" s="13" t="s">
        <v>33</v>
      </c>
      <c r="AX162" s="13" t="s">
        <v>80</v>
      </c>
      <c r="AY162" s="237" t="s">
        <v>188</v>
      </c>
    </row>
    <row r="163" s="2" customFormat="1" ht="24.15" customHeight="1">
      <c r="A163" s="41"/>
      <c r="B163" s="42"/>
      <c r="C163" s="208" t="s">
        <v>315</v>
      </c>
      <c r="D163" s="208" t="s">
        <v>190</v>
      </c>
      <c r="E163" s="209" t="s">
        <v>316</v>
      </c>
      <c r="F163" s="210" t="s">
        <v>317</v>
      </c>
      <c r="G163" s="211" t="s">
        <v>260</v>
      </c>
      <c r="H163" s="212">
        <v>2</v>
      </c>
      <c r="I163" s="213"/>
      <c r="J163" s="214">
        <f>ROUND(I163*H163,2)</f>
        <v>0</v>
      </c>
      <c r="K163" s="210" t="s">
        <v>194</v>
      </c>
      <c r="L163" s="47"/>
      <c r="M163" s="215" t="s">
        <v>19</v>
      </c>
      <c r="N163" s="216" t="s">
        <v>43</v>
      </c>
      <c r="O163" s="87"/>
      <c r="P163" s="217">
        <f>O163*H163</f>
        <v>0</v>
      </c>
      <c r="Q163" s="217">
        <v>0.041500000000000002</v>
      </c>
      <c r="R163" s="217">
        <f>Q163*H163</f>
        <v>0.083000000000000004</v>
      </c>
      <c r="S163" s="217">
        <v>0</v>
      </c>
      <c r="T163" s="21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9" t="s">
        <v>195</v>
      </c>
      <c r="AT163" s="219" t="s">
        <v>190</v>
      </c>
      <c r="AU163" s="219" t="s">
        <v>82</v>
      </c>
      <c r="AY163" s="20" t="s">
        <v>188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80</v>
      </c>
      <c r="BK163" s="220">
        <f>ROUND(I163*H163,2)</f>
        <v>0</v>
      </c>
      <c r="BL163" s="20" t="s">
        <v>195</v>
      </c>
      <c r="BM163" s="219" t="s">
        <v>318</v>
      </c>
    </row>
    <row r="164" s="2" customFormat="1">
      <c r="A164" s="41"/>
      <c r="B164" s="42"/>
      <c r="C164" s="43"/>
      <c r="D164" s="221" t="s">
        <v>197</v>
      </c>
      <c r="E164" s="43"/>
      <c r="F164" s="222" t="s">
        <v>319</v>
      </c>
      <c r="G164" s="43"/>
      <c r="H164" s="43"/>
      <c r="I164" s="223"/>
      <c r="J164" s="43"/>
      <c r="K164" s="43"/>
      <c r="L164" s="47"/>
      <c r="M164" s="224"/>
      <c r="N164" s="22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197</v>
      </c>
      <c r="AU164" s="20" t="s">
        <v>82</v>
      </c>
    </row>
    <row r="165" s="13" customFormat="1">
      <c r="A165" s="13"/>
      <c r="B165" s="226"/>
      <c r="C165" s="227"/>
      <c r="D165" s="228" t="s">
        <v>199</v>
      </c>
      <c r="E165" s="229" t="s">
        <v>19</v>
      </c>
      <c r="F165" s="230" t="s">
        <v>320</v>
      </c>
      <c r="G165" s="227"/>
      <c r="H165" s="231">
        <v>2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199</v>
      </c>
      <c r="AU165" s="237" t="s">
        <v>82</v>
      </c>
      <c r="AV165" s="13" t="s">
        <v>82</v>
      </c>
      <c r="AW165" s="13" t="s">
        <v>33</v>
      </c>
      <c r="AX165" s="13" t="s">
        <v>80</v>
      </c>
      <c r="AY165" s="237" t="s">
        <v>188</v>
      </c>
    </row>
    <row r="166" s="2" customFormat="1" ht="24.15" customHeight="1">
      <c r="A166" s="41"/>
      <c r="B166" s="42"/>
      <c r="C166" s="208" t="s">
        <v>7</v>
      </c>
      <c r="D166" s="208" t="s">
        <v>190</v>
      </c>
      <c r="E166" s="209" t="s">
        <v>321</v>
      </c>
      <c r="F166" s="210" t="s">
        <v>322</v>
      </c>
      <c r="G166" s="211" t="s">
        <v>260</v>
      </c>
      <c r="H166" s="212">
        <v>2</v>
      </c>
      <c r="I166" s="213"/>
      <c r="J166" s="214">
        <f>ROUND(I166*H166,2)</f>
        <v>0</v>
      </c>
      <c r="K166" s="210" t="s">
        <v>194</v>
      </c>
      <c r="L166" s="47"/>
      <c r="M166" s="215" t="s">
        <v>19</v>
      </c>
      <c r="N166" s="216" t="s">
        <v>43</v>
      </c>
      <c r="O166" s="87"/>
      <c r="P166" s="217">
        <f>O166*H166</f>
        <v>0</v>
      </c>
      <c r="Q166" s="217">
        <v>0.1575</v>
      </c>
      <c r="R166" s="217">
        <f>Q166*H166</f>
        <v>0.315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195</v>
      </c>
      <c r="AT166" s="219" t="s">
        <v>190</v>
      </c>
      <c r="AU166" s="219" t="s">
        <v>82</v>
      </c>
      <c r="AY166" s="20" t="s">
        <v>188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80</v>
      </c>
      <c r="BK166" s="220">
        <f>ROUND(I166*H166,2)</f>
        <v>0</v>
      </c>
      <c r="BL166" s="20" t="s">
        <v>195</v>
      </c>
      <c r="BM166" s="219" t="s">
        <v>323</v>
      </c>
    </row>
    <row r="167" s="2" customFormat="1">
      <c r="A167" s="41"/>
      <c r="B167" s="42"/>
      <c r="C167" s="43"/>
      <c r="D167" s="221" t="s">
        <v>197</v>
      </c>
      <c r="E167" s="43"/>
      <c r="F167" s="222" t="s">
        <v>324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197</v>
      </c>
      <c r="AU167" s="20" t="s">
        <v>82</v>
      </c>
    </row>
    <row r="168" s="13" customFormat="1">
      <c r="A168" s="13"/>
      <c r="B168" s="226"/>
      <c r="C168" s="227"/>
      <c r="D168" s="228" t="s">
        <v>199</v>
      </c>
      <c r="E168" s="229" t="s">
        <v>19</v>
      </c>
      <c r="F168" s="230" t="s">
        <v>325</v>
      </c>
      <c r="G168" s="227"/>
      <c r="H168" s="231">
        <v>2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199</v>
      </c>
      <c r="AU168" s="237" t="s">
        <v>82</v>
      </c>
      <c r="AV168" s="13" t="s">
        <v>82</v>
      </c>
      <c r="AW168" s="13" t="s">
        <v>33</v>
      </c>
      <c r="AX168" s="13" t="s">
        <v>80</v>
      </c>
      <c r="AY168" s="237" t="s">
        <v>188</v>
      </c>
    </row>
    <row r="169" s="2" customFormat="1" ht="44.25" customHeight="1">
      <c r="A169" s="41"/>
      <c r="B169" s="42"/>
      <c r="C169" s="208" t="s">
        <v>326</v>
      </c>
      <c r="D169" s="208" t="s">
        <v>190</v>
      </c>
      <c r="E169" s="209" t="s">
        <v>327</v>
      </c>
      <c r="F169" s="210" t="s">
        <v>328</v>
      </c>
      <c r="G169" s="211" t="s">
        <v>193</v>
      </c>
      <c r="H169" s="212">
        <v>3109.8200000000002</v>
      </c>
      <c r="I169" s="213"/>
      <c r="J169" s="214">
        <f>ROUND(I169*H169,2)</f>
        <v>0</v>
      </c>
      <c r="K169" s="210" t="s">
        <v>194</v>
      </c>
      <c r="L169" s="47"/>
      <c r="M169" s="215" t="s">
        <v>19</v>
      </c>
      <c r="N169" s="216" t="s">
        <v>43</v>
      </c>
      <c r="O169" s="87"/>
      <c r="P169" s="217">
        <f>O169*H169</f>
        <v>0</v>
      </c>
      <c r="Q169" s="217">
        <v>0.0057000000000000002</v>
      </c>
      <c r="R169" s="217">
        <f>Q169*H169</f>
        <v>17.725974000000001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195</v>
      </c>
      <c r="AT169" s="219" t="s">
        <v>190</v>
      </c>
      <c r="AU169" s="219" t="s">
        <v>82</v>
      </c>
      <c r="AY169" s="20" t="s">
        <v>188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80</v>
      </c>
      <c r="BK169" s="220">
        <f>ROUND(I169*H169,2)</f>
        <v>0</v>
      </c>
      <c r="BL169" s="20" t="s">
        <v>195</v>
      </c>
      <c r="BM169" s="219" t="s">
        <v>329</v>
      </c>
    </row>
    <row r="170" s="2" customFormat="1">
      <c r="A170" s="41"/>
      <c r="B170" s="42"/>
      <c r="C170" s="43"/>
      <c r="D170" s="221" t="s">
        <v>197</v>
      </c>
      <c r="E170" s="43"/>
      <c r="F170" s="222" t="s">
        <v>330</v>
      </c>
      <c r="G170" s="43"/>
      <c r="H170" s="43"/>
      <c r="I170" s="223"/>
      <c r="J170" s="43"/>
      <c r="K170" s="43"/>
      <c r="L170" s="47"/>
      <c r="M170" s="224"/>
      <c r="N170" s="22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197</v>
      </c>
      <c r="AU170" s="20" t="s">
        <v>82</v>
      </c>
    </row>
    <row r="171" s="15" customFormat="1">
      <c r="A171" s="15"/>
      <c r="B171" s="259"/>
      <c r="C171" s="260"/>
      <c r="D171" s="228" t="s">
        <v>199</v>
      </c>
      <c r="E171" s="261" t="s">
        <v>19</v>
      </c>
      <c r="F171" s="262" t="s">
        <v>331</v>
      </c>
      <c r="G171" s="260"/>
      <c r="H171" s="261" t="s">
        <v>19</v>
      </c>
      <c r="I171" s="263"/>
      <c r="J171" s="260"/>
      <c r="K171" s="260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199</v>
      </c>
      <c r="AU171" s="268" t="s">
        <v>82</v>
      </c>
      <c r="AV171" s="15" t="s">
        <v>80</v>
      </c>
      <c r="AW171" s="15" t="s">
        <v>33</v>
      </c>
      <c r="AX171" s="15" t="s">
        <v>72</v>
      </c>
      <c r="AY171" s="268" t="s">
        <v>188</v>
      </c>
    </row>
    <row r="172" s="15" customFormat="1">
      <c r="A172" s="15"/>
      <c r="B172" s="259"/>
      <c r="C172" s="260"/>
      <c r="D172" s="228" t="s">
        <v>199</v>
      </c>
      <c r="E172" s="261" t="s">
        <v>19</v>
      </c>
      <c r="F172" s="262" t="s">
        <v>332</v>
      </c>
      <c r="G172" s="260"/>
      <c r="H172" s="261" t="s">
        <v>19</v>
      </c>
      <c r="I172" s="263"/>
      <c r="J172" s="260"/>
      <c r="K172" s="260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199</v>
      </c>
      <c r="AU172" s="268" t="s">
        <v>82</v>
      </c>
      <c r="AV172" s="15" t="s">
        <v>80</v>
      </c>
      <c r="AW172" s="15" t="s">
        <v>33</v>
      </c>
      <c r="AX172" s="15" t="s">
        <v>72</v>
      </c>
      <c r="AY172" s="268" t="s">
        <v>188</v>
      </c>
    </row>
    <row r="173" s="13" customFormat="1">
      <c r="A173" s="13"/>
      <c r="B173" s="226"/>
      <c r="C173" s="227"/>
      <c r="D173" s="228" t="s">
        <v>199</v>
      </c>
      <c r="E173" s="229" t="s">
        <v>19</v>
      </c>
      <c r="F173" s="230" t="s">
        <v>333</v>
      </c>
      <c r="G173" s="227"/>
      <c r="H173" s="231">
        <v>3109.8200000000002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199</v>
      </c>
      <c r="AU173" s="237" t="s">
        <v>82</v>
      </c>
      <c r="AV173" s="13" t="s">
        <v>82</v>
      </c>
      <c r="AW173" s="13" t="s">
        <v>33</v>
      </c>
      <c r="AX173" s="13" t="s">
        <v>72</v>
      </c>
      <c r="AY173" s="237" t="s">
        <v>188</v>
      </c>
    </row>
    <row r="174" s="14" customFormat="1">
      <c r="A174" s="14"/>
      <c r="B174" s="238"/>
      <c r="C174" s="239"/>
      <c r="D174" s="228" t="s">
        <v>199</v>
      </c>
      <c r="E174" s="240" t="s">
        <v>19</v>
      </c>
      <c r="F174" s="241" t="s">
        <v>214</v>
      </c>
      <c r="G174" s="239"/>
      <c r="H174" s="242">
        <v>3109.8200000000002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199</v>
      </c>
      <c r="AU174" s="248" t="s">
        <v>82</v>
      </c>
      <c r="AV174" s="14" t="s">
        <v>195</v>
      </c>
      <c r="AW174" s="14" t="s">
        <v>33</v>
      </c>
      <c r="AX174" s="14" t="s">
        <v>80</v>
      </c>
      <c r="AY174" s="248" t="s">
        <v>188</v>
      </c>
    </row>
    <row r="175" s="2" customFormat="1" ht="37.8" customHeight="1">
      <c r="A175" s="41"/>
      <c r="B175" s="42"/>
      <c r="C175" s="208" t="s">
        <v>334</v>
      </c>
      <c r="D175" s="208" t="s">
        <v>190</v>
      </c>
      <c r="E175" s="209" t="s">
        <v>335</v>
      </c>
      <c r="F175" s="210" t="s">
        <v>336</v>
      </c>
      <c r="G175" s="211" t="s">
        <v>193</v>
      </c>
      <c r="H175" s="212">
        <v>462</v>
      </c>
      <c r="I175" s="213"/>
      <c r="J175" s="214">
        <f>ROUND(I175*H175,2)</f>
        <v>0</v>
      </c>
      <c r="K175" s="210" t="s">
        <v>19</v>
      </c>
      <c r="L175" s="47"/>
      <c r="M175" s="215" t="s">
        <v>19</v>
      </c>
      <c r="N175" s="216" t="s">
        <v>43</v>
      </c>
      <c r="O175" s="87"/>
      <c r="P175" s="217">
        <f>O175*H175</f>
        <v>0</v>
      </c>
      <c r="Q175" s="217">
        <v>0.0055199999999999997</v>
      </c>
      <c r="R175" s="217">
        <f>Q175*H175</f>
        <v>2.5502400000000001</v>
      </c>
      <c r="S175" s="217">
        <v>0</v>
      </c>
      <c r="T175" s="21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9" t="s">
        <v>195</v>
      </c>
      <c r="AT175" s="219" t="s">
        <v>190</v>
      </c>
      <c r="AU175" s="219" t="s">
        <v>82</v>
      </c>
      <c r="AY175" s="20" t="s">
        <v>188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80</v>
      </c>
      <c r="BK175" s="220">
        <f>ROUND(I175*H175,2)</f>
        <v>0</v>
      </c>
      <c r="BL175" s="20" t="s">
        <v>195</v>
      </c>
      <c r="BM175" s="219" t="s">
        <v>337</v>
      </c>
    </row>
    <row r="176" s="2" customFormat="1" ht="24.15" customHeight="1">
      <c r="A176" s="41"/>
      <c r="B176" s="42"/>
      <c r="C176" s="208" t="s">
        <v>338</v>
      </c>
      <c r="D176" s="208" t="s">
        <v>190</v>
      </c>
      <c r="E176" s="209" t="s">
        <v>339</v>
      </c>
      <c r="F176" s="210" t="s">
        <v>340</v>
      </c>
      <c r="G176" s="211" t="s">
        <v>248</v>
      </c>
      <c r="H176" s="212">
        <v>454.92000000000002</v>
      </c>
      <c r="I176" s="213"/>
      <c r="J176" s="214">
        <f>ROUND(I176*H176,2)</f>
        <v>0</v>
      </c>
      <c r="K176" s="210" t="s">
        <v>19</v>
      </c>
      <c r="L176" s="47"/>
      <c r="M176" s="215" t="s">
        <v>19</v>
      </c>
      <c r="N176" s="216" t="s">
        <v>43</v>
      </c>
      <c r="O176" s="87"/>
      <c r="P176" s="217">
        <f>O176*H176</f>
        <v>0</v>
      </c>
      <c r="Q176" s="217">
        <v>0.0015</v>
      </c>
      <c r="R176" s="217">
        <f>Q176*H176</f>
        <v>0.68237999999999999</v>
      </c>
      <c r="S176" s="217">
        <v>0</v>
      </c>
      <c r="T176" s="21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9" t="s">
        <v>195</v>
      </c>
      <c r="AT176" s="219" t="s">
        <v>190</v>
      </c>
      <c r="AU176" s="219" t="s">
        <v>82</v>
      </c>
      <c r="AY176" s="20" t="s">
        <v>188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80</v>
      </c>
      <c r="BK176" s="220">
        <f>ROUND(I176*H176,2)</f>
        <v>0</v>
      </c>
      <c r="BL176" s="20" t="s">
        <v>195</v>
      </c>
      <c r="BM176" s="219" t="s">
        <v>341</v>
      </c>
    </row>
    <row r="177" s="13" customFormat="1">
      <c r="A177" s="13"/>
      <c r="B177" s="226"/>
      <c r="C177" s="227"/>
      <c r="D177" s="228" t="s">
        <v>199</v>
      </c>
      <c r="E177" s="229" t="s">
        <v>19</v>
      </c>
      <c r="F177" s="230" t="s">
        <v>342</v>
      </c>
      <c r="G177" s="227"/>
      <c r="H177" s="231">
        <v>84.200000000000003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199</v>
      </c>
      <c r="AU177" s="237" t="s">
        <v>82</v>
      </c>
      <c r="AV177" s="13" t="s">
        <v>82</v>
      </c>
      <c r="AW177" s="13" t="s">
        <v>33</v>
      </c>
      <c r="AX177" s="13" t="s">
        <v>72</v>
      </c>
      <c r="AY177" s="237" t="s">
        <v>188</v>
      </c>
    </row>
    <row r="178" s="13" customFormat="1">
      <c r="A178" s="13"/>
      <c r="B178" s="226"/>
      <c r="C178" s="227"/>
      <c r="D178" s="228" t="s">
        <v>199</v>
      </c>
      <c r="E178" s="229" t="s">
        <v>19</v>
      </c>
      <c r="F178" s="230" t="s">
        <v>343</v>
      </c>
      <c r="G178" s="227"/>
      <c r="H178" s="231">
        <v>5.7400000000000002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199</v>
      </c>
      <c r="AU178" s="237" t="s">
        <v>82</v>
      </c>
      <c r="AV178" s="13" t="s">
        <v>82</v>
      </c>
      <c r="AW178" s="13" t="s">
        <v>33</v>
      </c>
      <c r="AX178" s="13" t="s">
        <v>72</v>
      </c>
      <c r="AY178" s="237" t="s">
        <v>188</v>
      </c>
    </row>
    <row r="179" s="13" customFormat="1">
      <c r="A179" s="13"/>
      <c r="B179" s="226"/>
      <c r="C179" s="227"/>
      <c r="D179" s="228" t="s">
        <v>199</v>
      </c>
      <c r="E179" s="229" t="s">
        <v>19</v>
      </c>
      <c r="F179" s="230" t="s">
        <v>344</v>
      </c>
      <c r="G179" s="227"/>
      <c r="H179" s="231">
        <v>68.400000000000006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199</v>
      </c>
      <c r="AU179" s="237" t="s">
        <v>82</v>
      </c>
      <c r="AV179" s="13" t="s">
        <v>82</v>
      </c>
      <c r="AW179" s="13" t="s">
        <v>33</v>
      </c>
      <c r="AX179" s="13" t="s">
        <v>72</v>
      </c>
      <c r="AY179" s="237" t="s">
        <v>188</v>
      </c>
    </row>
    <row r="180" s="13" customFormat="1">
      <c r="A180" s="13"/>
      <c r="B180" s="226"/>
      <c r="C180" s="227"/>
      <c r="D180" s="228" t="s">
        <v>199</v>
      </c>
      <c r="E180" s="229" t="s">
        <v>19</v>
      </c>
      <c r="F180" s="230" t="s">
        <v>345</v>
      </c>
      <c r="G180" s="227"/>
      <c r="H180" s="231">
        <v>35.600000000000001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199</v>
      </c>
      <c r="AU180" s="237" t="s">
        <v>82</v>
      </c>
      <c r="AV180" s="13" t="s">
        <v>82</v>
      </c>
      <c r="AW180" s="13" t="s">
        <v>33</v>
      </c>
      <c r="AX180" s="13" t="s">
        <v>72</v>
      </c>
      <c r="AY180" s="237" t="s">
        <v>188</v>
      </c>
    </row>
    <row r="181" s="13" customFormat="1">
      <c r="A181" s="13"/>
      <c r="B181" s="226"/>
      <c r="C181" s="227"/>
      <c r="D181" s="228" t="s">
        <v>199</v>
      </c>
      <c r="E181" s="229" t="s">
        <v>19</v>
      </c>
      <c r="F181" s="230" t="s">
        <v>346</v>
      </c>
      <c r="G181" s="227"/>
      <c r="H181" s="231">
        <v>83.900000000000006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199</v>
      </c>
      <c r="AU181" s="237" t="s">
        <v>82</v>
      </c>
      <c r="AV181" s="13" t="s">
        <v>82</v>
      </c>
      <c r="AW181" s="13" t="s">
        <v>33</v>
      </c>
      <c r="AX181" s="13" t="s">
        <v>72</v>
      </c>
      <c r="AY181" s="237" t="s">
        <v>188</v>
      </c>
    </row>
    <row r="182" s="13" customFormat="1">
      <c r="A182" s="13"/>
      <c r="B182" s="226"/>
      <c r="C182" s="227"/>
      <c r="D182" s="228" t="s">
        <v>199</v>
      </c>
      <c r="E182" s="229" t="s">
        <v>19</v>
      </c>
      <c r="F182" s="230" t="s">
        <v>347</v>
      </c>
      <c r="G182" s="227"/>
      <c r="H182" s="231">
        <v>7.2999999999999998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199</v>
      </c>
      <c r="AU182" s="237" t="s">
        <v>82</v>
      </c>
      <c r="AV182" s="13" t="s">
        <v>82</v>
      </c>
      <c r="AW182" s="13" t="s">
        <v>33</v>
      </c>
      <c r="AX182" s="13" t="s">
        <v>72</v>
      </c>
      <c r="AY182" s="237" t="s">
        <v>188</v>
      </c>
    </row>
    <row r="183" s="13" customFormat="1">
      <c r="A183" s="13"/>
      <c r="B183" s="226"/>
      <c r="C183" s="227"/>
      <c r="D183" s="228" t="s">
        <v>199</v>
      </c>
      <c r="E183" s="229" t="s">
        <v>19</v>
      </c>
      <c r="F183" s="230" t="s">
        <v>348</v>
      </c>
      <c r="G183" s="227"/>
      <c r="H183" s="231">
        <v>157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199</v>
      </c>
      <c r="AU183" s="237" t="s">
        <v>82</v>
      </c>
      <c r="AV183" s="13" t="s">
        <v>82</v>
      </c>
      <c r="AW183" s="13" t="s">
        <v>33</v>
      </c>
      <c r="AX183" s="13" t="s">
        <v>72</v>
      </c>
      <c r="AY183" s="237" t="s">
        <v>188</v>
      </c>
    </row>
    <row r="184" s="13" customFormat="1">
      <c r="A184" s="13"/>
      <c r="B184" s="226"/>
      <c r="C184" s="227"/>
      <c r="D184" s="228" t="s">
        <v>199</v>
      </c>
      <c r="E184" s="229" t="s">
        <v>19</v>
      </c>
      <c r="F184" s="230" t="s">
        <v>349</v>
      </c>
      <c r="G184" s="227"/>
      <c r="H184" s="231">
        <v>12.779999999999999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199</v>
      </c>
      <c r="AU184" s="237" t="s">
        <v>82</v>
      </c>
      <c r="AV184" s="13" t="s">
        <v>82</v>
      </c>
      <c r="AW184" s="13" t="s">
        <v>33</v>
      </c>
      <c r="AX184" s="13" t="s">
        <v>72</v>
      </c>
      <c r="AY184" s="237" t="s">
        <v>188</v>
      </c>
    </row>
    <row r="185" s="14" customFormat="1">
      <c r="A185" s="14"/>
      <c r="B185" s="238"/>
      <c r="C185" s="239"/>
      <c r="D185" s="228" t="s">
        <v>199</v>
      </c>
      <c r="E185" s="240" t="s">
        <v>19</v>
      </c>
      <c r="F185" s="241" t="s">
        <v>214</v>
      </c>
      <c r="G185" s="239"/>
      <c r="H185" s="242">
        <v>454.92000000000002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199</v>
      </c>
      <c r="AU185" s="248" t="s">
        <v>82</v>
      </c>
      <c r="AV185" s="14" t="s">
        <v>195</v>
      </c>
      <c r="AW185" s="14" t="s">
        <v>33</v>
      </c>
      <c r="AX185" s="14" t="s">
        <v>80</v>
      </c>
      <c r="AY185" s="248" t="s">
        <v>188</v>
      </c>
    </row>
    <row r="186" s="2" customFormat="1" ht="44.25" customHeight="1">
      <c r="A186" s="41"/>
      <c r="B186" s="42"/>
      <c r="C186" s="208" t="s">
        <v>350</v>
      </c>
      <c r="D186" s="208" t="s">
        <v>190</v>
      </c>
      <c r="E186" s="209" t="s">
        <v>351</v>
      </c>
      <c r="F186" s="210" t="s">
        <v>352</v>
      </c>
      <c r="G186" s="211" t="s">
        <v>193</v>
      </c>
      <c r="H186" s="212">
        <v>46.328000000000003</v>
      </c>
      <c r="I186" s="213"/>
      <c r="J186" s="214">
        <f>ROUND(I186*H186,2)</f>
        <v>0</v>
      </c>
      <c r="K186" s="210" t="s">
        <v>194</v>
      </c>
      <c r="L186" s="47"/>
      <c r="M186" s="215" t="s">
        <v>19</v>
      </c>
      <c r="N186" s="216" t="s">
        <v>43</v>
      </c>
      <c r="O186" s="87"/>
      <c r="P186" s="217">
        <f>O186*H186</f>
        <v>0</v>
      </c>
      <c r="Q186" s="217">
        <v>0.0086</v>
      </c>
      <c r="R186" s="217">
        <f>Q186*H186</f>
        <v>0.39842080000000002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195</v>
      </c>
      <c r="AT186" s="219" t="s">
        <v>190</v>
      </c>
      <c r="AU186" s="219" t="s">
        <v>82</v>
      </c>
      <c r="AY186" s="20" t="s">
        <v>188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80</v>
      </c>
      <c r="BK186" s="220">
        <f>ROUND(I186*H186,2)</f>
        <v>0</v>
      </c>
      <c r="BL186" s="20" t="s">
        <v>195</v>
      </c>
      <c r="BM186" s="219" t="s">
        <v>353</v>
      </c>
    </row>
    <row r="187" s="2" customFormat="1">
      <c r="A187" s="41"/>
      <c r="B187" s="42"/>
      <c r="C187" s="43"/>
      <c r="D187" s="221" t="s">
        <v>197</v>
      </c>
      <c r="E187" s="43"/>
      <c r="F187" s="222" t="s">
        <v>354</v>
      </c>
      <c r="G187" s="43"/>
      <c r="H187" s="43"/>
      <c r="I187" s="223"/>
      <c r="J187" s="43"/>
      <c r="K187" s="43"/>
      <c r="L187" s="47"/>
      <c r="M187" s="224"/>
      <c r="N187" s="22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197</v>
      </c>
      <c r="AU187" s="20" t="s">
        <v>82</v>
      </c>
    </row>
    <row r="188" s="13" customFormat="1">
      <c r="A188" s="13"/>
      <c r="B188" s="226"/>
      <c r="C188" s="227"/>
      <c r="D188" s="228" t="s">
        <v>199</v>
      </c>
      <c r="E188" s="229" t="s">
        <v>19</v>
      </c>
      <c r="F188" s="230" t="s">
        <v>355</v>
      </c>
      <c r="G188" s="227"/>
      <c r="H188" s="231">
        <v>17.18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199</v>
      </c>
      <c r="AU188" s="237" t="s">
        <v>82</v>
      </c>
      <c r="AV188" s="13" t="s">
        <v>82</v>
      </c>
      <c r="AW188" s="13" t="s">
        <v>33</v>
      </c>
      <c r="AX188" s="13" t="s">
        <v>72</v>
      </c>
      <c r="AY188" s="237" t="s">
        <v>188</v>
      </c>
    </row>
    <row r="189" s="13" customFormat="1">
      <c r="A189" s="13"/>
      <c r="B189" s="226"/>
      <c r="C189" s="227"/>
      <c r="D189" s="228" t="s">
        <v>199</v>
      </c>
      <c r="E189" s="229" t="s">
        <v>19</v>
      </c>
      <c r="F189" s="230" t="s">
        <v>356</v>
      </c>
      <c r="G189" s="227"/>
      <c r="H189" s="231">
        <v>29.148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199</v>
      </c>
      <c r="AU189" s="237" t="s">
        <v>82</v>
      </c>
      <c r="AV189" s="13" t="s">
        <v>82</v>
      </c>
      <c r="AW189" s="13" t="s">
        <v>33</v>
      </c>
      <c r="AX189" s="13" t="s">
        <v>72</v>
      </c>
      <c r="AY189" s="237" t="s">
        <v>188</v>
      </c>
    </row>
    <row r="190" s="14" customFormat="1">
      <c r="A190" s="14"/>
      <c r="B190" s="238"/>
      <c r="C190" s="239"/>
      <c r="D190" s="228" t="s">
        <v>199</v>
      </c>
      <c r="E190" s="240" t="s">
        <v>145</v>
      </c>
      <c r="F190" s="241" t="s">
        <v>214</v>
      </c>
      <c r="G190" s="239"/>
      <c r="H190" s="242">
        <v>46.328000000000003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199</v>
      </c>
      <c r="AU190" s="248" t="s">
        <v>82</v>
      </c>
      <c r="AV190" s="14" t="s">
        <v>195</v>
      </c>
      <c r="AW190" s="14" t="s">
        <v>33</v>
      </c>
      <c r="AX190" s="14" t="s">
        <v>80</v>
      </c>
      <c r="AY190" s="248" t="s">
        <v>188</v>
      </c>
    </row>
    <row r="191" s="2" customFormat="1" ht="24.15" customHeight="1">
      <c r="A191" s="41"/>
      <c r="B191" s="42"/>
      <c r="C191" s="249" t="s">
        <v>357</v>
      </c>
      <c r="D191" s="249" t="s">
        <v>264</v>
      </c>
      <c r="E191" s="250" t="s">
        <v>358</v>
      </c>
      <c r="F191" s="251" t="s">
        <v>359</v>
      </c>
      <c r="G191" s="252" t="s">
        <v>193</v>
      </c>
      <c r="H191" s="253">
        <v>48.643999999999998</v>
      </c>
      <c r="I191" s="254"/>
      <c r="J191" s="255">
        <f>ROUND(I191*H191,2)</f>
        <v>0</v>
      </c>
      <c r="K191" s="251" t="s">
        <v>194</v>
      </c>
      <c r="L191" s="256"/>
      <c r="M191" s="257" t="s">
        <v>19</v>
      </c>
      <c r="N191" s="258" t="s">
        <v>43</v>
      </c>
      <c r="O191" s="87"/>
      <c r="P191" s="217">
        <f>O191*H191</f>
        <v>0</v>
      </c>
      <c r="Q191" s="217">
        <v>0.0030000000000000001</v>
      </c>
      <c r="R191" s="217">
        <f>Q191*H191</f>
        <v>0.14593200000000001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238</v>
      </c>
      <c r="AT191" s="219" t="s">
        <v>264</v>
      </c>
      <c r="AU191" s="219" t="s">
        <v>82</v>
      </c>
      <c r="AY191" s="20" t="s">
        <v>188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80</v>
      </c>
      <c r="BK191" s="220">
        <f>ROUND(I191*H191,2)</f>
        <v>0</v>
      </c>
      <c r="BL191" s="20" t="s">
        <v>195</v>
      </c>
      <c r="BM191" s="219" t="s">
        <v>360</v>
      </c>
    </row>
    <row r="192" s="13" customFormat="1">
      <c r="A192" s="13"/>
      <c r="B192" s="226"/>
      <c r="C192" s="227"/>
      <c r="D192" s="228" t="s">
        <v>199</v>
      </c>
      <c r="E192" s="229" t="s">
        <v>19</v>
      </c>
      <c r="F192" s="230" t="s">
        <v>361</v>
      </c>
      <c r="G192" s="227"/>
      <c r="H192" s="231">
        <v>48.643999999999998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199</v>
      </c>
      <c r="AU192" s="237" t="s">
        <v>82</v>
      </c>
      <c r="AV192" s="13" t="s">
        <v>82</v>
      </c>
      <c r="AW192" s="13" t="s">
        <v>33</v>
      </c>
      <c r="AX192" s="13" t="s">
        <v>80</v>
      </c>
      <c r="AY192" s="237" t="s">
        <v>188</v>
      </c>
    </row>
    <row r="193" s="2" customFormat="1" ht="24.15" customHeight="1">
      <c r="A193" s="41"/>
      <c r="B193" s="42"/>
      <c r="C193" s="208" t="s">
        <v>362</v>
      </c>
      <c r="D193" s="208" t="s">
        <v>190</v>
      </c>
      <c r="E193" s="209" t="s">
        <v>363</v>
      </c>
      <c r="F193" s="210" t="s">
        <v>364</v>
      </c>
      <c r="G193" s="211" t="s">
        <v>193</v>
      </c>
      <c r="H193" s="212">
        <v>46.328000000000003</v>
      </c>
      <c r="I193" s="213"/>
      <c r="J193" s="214">
        <f>ROUND(I193*H193,2)</f>
        <v>0</v>
      </c>
      <c r="K193" s="210" t="s">
        <v>194</v>
      </c>
      <c r="L193" s="47"/>
      <c r="M193" s="215" t="s">
        <v>19</v>
      </c>
      <c r="N193" s="216" t="s">
        <v>43</v>
      </c>
      <c r="O193" s="87"/>
      <c r="P193" s="217">
        <f>O193*H193</f>
        <v>0</v>
      </c>
      <c r="Q193" s="217">
        <v>0.00013999999999999999</v>
      </c>
      <c r="R193" s="217">
        <f>Q193*H193</f>
        <v>0.0064859200000000001</v>
      </c>
      <c r="S193" s="217">
        <v>0</v>
      </c>
      <c r="T193" s="21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9" t="s">
        <v>195</v>
      </c>
      <c r="AT193" s="219" t="s">
        <v>190</v>
      </c>
      <c r="AU193" s="219" t="s">
        <v>82</v>
      </c>
      <c r="AY193" s="20" t="s">
        <v>188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80</v>
      </c>
      <c r="BK193" s="220">
        <f>ROUND(I193*H193,2)</f>
        <v>0</v>
      </c>
      <c r="BL193" s="20" t="s">
        <v>195</v>
      </c>
      <c r="BM193" s="219" t="s">
        <v>365</v>
      </c>
    </row>
    <row r="194" s="2" customFormat="1">
      <c r="A194" s="41"/>
      <c r="B194" s="42"/>
      <c r="C194" s="43"/>
      <c r="D194" s="221" t="s">
        <v>197</v>
      </c>
      <c r="E194" s="43"/>
      <c r="F194" s="222" t="s">
        <v>366</v>
      </c>
      <c r="G194" s="43"/>
      <c r="H194" s="43"/>
      <c r="I194" s="223"/>
      <c r="J194" s="43"/>
      <c r="K194" s="43"/>
      <c r="L194" s="47"/>
      <c r="M194" s="224"/>
      <c r="N194" s="22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197</v>
      </c>
      <c r="AU194" s="20" t="s">
        <v>82</v>
      </c>
    </row>
    <row r="195" s="13" customFormat="1">
      <c r="A195" s="13"/>
      <c r="B195" s="226"/>
      <c r="C195" s="227"/>
      <c r="D195" s="228" t="s">
        <v>199</v>
      </c>
      <c r="E195" s="229" t="s">
        <v>19</v>
      </c>
      <c r="F195" s="230" t="s">
        <v>367</v>
      </c>
      <c r="G195" s="227"/>
      <c r="H195" s="231">
        <v>46.328000000000003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199</v>
      </c>
      <c r="AU195" s="237" t="s">
        <v>82</v>
      </c>
      <c r="AV195" s="13" t="s">
        <v>82</v>
      </c>
      <c r="AW195" s="13" t="s">
        <v>33</v>
      </c>
      <c r="AX195" s="13" t="s">
        <v>80</v>
      </c>
      <c r="AY195" s="237" t="s">
        <v>188</v>
      </c>
    </row>
    <row r="196" s="2" customFormat="1" ht="37.8" customHeight="1">
      <c r="A196" s="41"/>
      <c r="B196" s="42"/>
      <c r="C196" s="208" t="s">
        <v>368</v>
      </c>
      <c r="D196" s="208" t="s">
        <v>190</v>
      </c>
      <c r="E196" s="209" t="s">
        <v>369</v>
      </c>
      <c r="F196" s="210" t="s">
        <v>370</v>
      </c>
      <c r="G196" s="211" t="s">
        <v>193</v>
      </c>
      <c r="H196" s="212">
        <v>46.328000000000003</v>
      </c>
      <c r="I196" s="213"/>
      <c r="J196" s="214">
        <f>ROUND(I196*H196,2)</f>
        <v>0</v>
      </c>
      <c r="K196" s="210" t="s">
        <v>194</v>
      </c>
      <c r="L196" s="47"/>
      <c r="M196" s="215" t="s">
        <v>19</v>
      </c>
      <c r="N196" s="216" t="s">
        <v>43</v>
      </c>
      <c r="O196" s="87"/>
      <c r="P196" s="217">
        <f>O196*H196</f>
        <v>0</v>
      </c>
      <c r="Q196" s="217">
        <v>0.00010000000000000001</v>
      </c>
      <c r="R196" s="217">
        <f>Q196*H196</f>
        <v>0.0046328000000000003</v>
      </c>
      <c r="S196" s="217">
        <v>0</v>
      </c>
      <c r="T196" s="21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9" t="s">
        <v>195</v>
      </c>
      <c r="AT196" s="219" t="s">
        <v>190</v>
      </c>
      <c r="AU196" s="219" t="s">
        <v>82</v>
      </c>
      <c r="AY196" s="20" t="s">
        <v>188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80</v>
      </c>
      <c r="BK196" s="220">
        <f>ROUND(I196*H196,2)</f>
        <v>0</v>
      </c>
      <c r="BL196" s="20" t="s">
        <v>195</v>
      </c>
      <c r="BM196" s="219" t="s">
        <v>371</v>
      </c>
    </row>
    <row r="197" s="2" customFormat="1">
      <c r="A197" s="41"/>
      <c r="B197" s="42"/>
      <c r="C197" s="43"/>
      <c r="D197" s="221" t="s">
        <v>197</v>
      </c>
      <c r="E197" s="43"/>
      <c r="F197" s="222" t="s">
        <v>372</v>
      </c>
      <c r="G197" s="43"/>
      <c r="H197" s="43"/>
      <c r="I197" s="223"/>
      <c r="J197" s="43"/>
      <c r="K197" s="43"/>
      <c r="L197" s="47"/>
      <c r="M197" s="224"/>
      <c r="N197" s="22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197</v>
      </c>
      <c r="AU197" s="20" t="s">
        <v>82</v>
      </c>
    </row>
    <row r="198" s="2" customFormat="1" ht="24.15" customHeight="1">
      <c r="A198" s="41"/>
      <c r="B198" s="42"/>
      <c r="C198" s="208" t="s">
        <v>373</v>
      </c>
      <c r="D198" s="208" t="s">
        <v>190</v>
      </c>
      <c r="E198" s="209" t="s">
        <v>374</v>
      </c>
      <c r="F198" s="210" t="s">
        <v>375</v>
      </c>
      <c r="G198" s="211" t="s">
        <v>193</v>
      </c>
      <c r="H198" s="212">
        <v>46.328000000000003</v>
      </c>
      <c r="I198" s="213"/>
      <c r="J198" s="214">
        <f>ROUND(I198*H198,2)</f>
        <v>0</v>
      </c>
      <c r="K198" s="210" t="s">
        <v>194</v>
      </c>
      <c r="L198" s="47"/>
      <c r="M198" s="215" t="s">
        <v>19</v>
      </c>
      <c r="N198" s="216" t="s">
        <v>43</v>
      </c>
      <c r="O198" s="87"/>
      <c r="P198" s="217">
        <f>O198*H198</f>
        <v>0</v>
      </c>
      <c r="Q198" s="217">
        <v>0.0033600000000000001</v>
      </c>
      <c r="R198" s="217">
        <f>Q198*H198</f>
        <v>0.15566208000000001</v>
      </c>
      <c r="S198" s="217">
        <v>0</v>
      </c>
      <c r="T198" s="21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9" t="s">
        <v>195</v>
      </c>
      <c r="AT198" s="219" t="s">
        <v>190</v>
      </c>
      <c r="AU198" s="219" t="s">
        <v>82</v>
      </c>
      <c r="AY198" s="20" t="s">
        <v>188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80</v>
      </c>
      <c r="BK198" s="220">
        <f>ROUND(I198*H198,2)</f>
        <v>0</v>
      </c>
      <c r="BL198" s="20" t="s">
        <v>195</v>
      </c>
      <c r="BM198" s="219" t="s">
        <v>376</v>
      </c>
    </row>
    <row r="199" s="2" customFormat="1">
      <c r="A199" s="41"/>
      <c r="B199" s="42"/>
      <c r="C199" s="43"/>
      <c r="D199" s="221" t="s">
        <v>197</v>
      </c>
      <c r="E199" s="43"/>
      <c r="F199" s="222" t="s">
        <v>377</v>
      </c>
      <c r="G199" s="43"/>
      <c r="H199" s="43"/>
      <c r="I199" s="223"/>
      <c r="J199" s="43"/>
      <c r="K199" s="43"/>
      <c r="L199" s="47"/>
      <c r="M199" s="224"/>
      <c r="N199" s="22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197</v>
      </c>
      <c r="AU199" s="20" t="s">
        <v>82</v>
      </c>
    </row>
    <row r="200" s="13" customFormat="1">
      <c r="A200" s="13"/>
      <c r="B200" s="226"/>
      <c r="C200" s="227"/>
      <c r="D200" s="228" t="s">
        <v>199</v>
      </c>
      <c r="E200" s="229" t="s">
        <v>19</v>
      </c>
      <c r="F200" s="230" t="s">
        <v>367</v>
      </c>
      <c r="G200" s="227"/>
      <c r="H200" s="231">
        <v>46.328000000000003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199</v>
      </c>
      <c r="AU200" s="237" t="s">
        <v>82</v>
      </c>
      <c r="AV200" s="13" t="s">
        <v>82</v>
      </c>
      <c r="AW200" s="13" t="s">
        <v>33</v>
      </c>
      <c r="AX200" s="13" t="s">
        <v>80</v>
      </c>
      <c r="AY200" s="237" t="s">
        <v>188</v>
      </c>
    </row>
    <row r="201" s="2" customFormat="1" ht="24.15" customHeight="1">
      <c r="A201" s="41"/>
      <c r="B201" s="42"/>
      <c r="C201" s="208" t="s">
        <v>378</v>
      </c>
      <c r="D201" s="208" t="s">
        <v>190</v>
      </c>
      <c r="E201" s="209" t="s">
        <v>379</v>
      </c>
      <c r="F201" s="210" t="s">
        <v>380</v>
      </c>
      <c r="G201" s="211" t="s">
        <v>193</v>
      </c>
      <c r="H201" s="212">
        <v>288.32400000000001</v>
      </c>
      <c r="I201" s="213"/>
      <c r="J201" s="214">
        <f>ROUND(I201*H201,2)</f>
        <v>0</v>
      </c>
      <c r="K201" s="210" t="s">
        <v>194</v>
      </c>
      <c r="L201" s="47"/>
      <c r="M201" s="215" t="s">
        <v>19</v>
      </c>
      <c r="N201" s="216" t="s">
        <v>43</v>
      </c>
      <c r="O201" s="87"/>
      <c r="P201" s="217">
        <f>O201*H201</f>
        <v>0</v>
      </c>
      <c r="Q201" s="217">
        <v>0.020480000000000002</v>
      </c>
      <c r="R201" s="217">
        <f>Q201*H201</f>
        <v>5.9048755200000009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195</v>
      </c>
      <c r="AT201" s="219" t="s">
        <v>190</v>
      </c>
      <c r="AU201" s="219" t="s">
        <v>82</v>
      </c>
      <c r="AY201" s="20" t="s">
        <v>188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80</v>
      </c>
      <c r="BK201" s="220">
        <f>ROUND(I201*H201,2)</f>
        <v>0</v>
      </c>
      <c r="BL201" s="20" t="s">
        <v>195</v>
      </c>
      <c r="BM201" s="219" t="s">
        <v>381</v>
      </c>
    </row>
    <row r="202" s="2" customFormat="1">
      <c r="A202" s="41"/>
      <c r="B202" s="42"/>
      <c r="C202" s="43"/>
      <c r="D202" s="221" t="s">
        <v>197</v>
      </c>
      <c r="E202" s="43"/>
      <c r="F202" s="222" t="s">
        <v>382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197</v>
      </c>
      <c r="AU202" s="20" t="s">
        <v>82</v>
      </c>
    </row>
    <row r="203" s="13" customFormat="1">
      <c r="A203" s="13"/>
      <c r="B203" s="226"/>
      <c r="C203" s="227"/>
      <c r="D203" s="228" t="s">
        <v>199</v>
      </c>
      <c r="E203" s="229" t="s">
        <v>19</v>
      </c>
      <c r="F203" s="230" t="s">
        <v>106</v>
      </c>
      <c r="G203" s="227"/>
      <c r="H203" s="231">
        <v>89.823999999999998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199</v>
      </c>
      <c r="AU203" s="237" t="s">
        <v>82</v>
      </c>
      <c r="AV203" s="13" t="s">
        <v>82</v>
      </c>
      <c r="AW203" s="13" t="s">
        <v>33</v>
      </c>
      <c r="AX203" s="13" t="s">
        <v>72</v>
      </c>
      <c r="AY203" s="237" t="s">
        <v>188</v>
      </c>
    </row>
    <row r="204" s="13" customFormat="1">
      <c r="A204" s="13"/>
      <c r="B204" s="226"/>
      <c r="C204" s="227"/>
      <c r="D204" s="228" t="s">
        <v>199</v>
      </c>
      <c r="E204" s="229" t="s">
        <v>19</v>
      </c>
      <c r="F204" s="230" t="s">
        <v>110</v>
      </c>
      <c r="G204" s="227"/>
      <c r="H204" s="231">
        <v>198.5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199</v>
      </c>
      <c r="AU204" s="237" t="s">
        <v>82</v>
      </c>
      <c r="AV204" s="13" t="s">
        <v>82</v>
      </c>
      <c r="AW204" s="13" t="s">
        <v>33</v>
      </c>
      <c r="AX204" s="13" t="s">
        <v>72</v>
      </c>
      <c r="AY204" s="237" t="s">
        <v>188</v>
      </c>
    </row>
    <row r="205" s="14" customFormat="1">
      <c r="A205" s="14"/>
      <c r="B205" s="238"/>
      <c r="C205" s="239"/>
      <c r="D205" s="228" t="s">
        <v>199</v>
      </c>
      <c r="E205" s="240" t="s">
        <v>19</v>
      </c>
      <c r="F205" s="241" t="s">
        <v>214</v>
      </c>
      <c r="G205" s="239"/>
      <c r="H205" s="242">
        <v>288.32400000000001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199</v>
      </c>
      <c r="AU205" s="248" t="s">
        <v>82</v>
      </c>
      <c r="AV205" s="14" t="s">
        <v>195</v>
      </c>
      <c r="AW205" s="14" t="s">
        <v>33</v>
      </c>
      <c r="AX205" s="14" t="s">
        <v>80</v>
      </c>
      <c r="AY205" s="248" t="s">
        <v>188</v>
      </c>
    </row>
    <row r="206" s="2" customFormat="1" ht="24.15" customHeight="1">
      <c r="A206" s="41"/>
      <c r="B206" s="42"/>
      <c r="C206" s="208" t="s">
        <v>383</v>
      </c>
      <c r="D206" s="208" t="s">
        <v>190</v>
      </c>
      <c r="E206" s="209" t="s">
        <v>384</v>
      </c>
      <c r="F206" s="210" t="s">
        <v>385</v>
      </c>
      <c r="G206" s="211" t="s">
        <v>193</v>
      </c>
      <c r="H206" s="212">
        <v>576.64800000000002</v>
      </c>
      <c r="I206" s="213"/>
      <c r="J206" s="214">
        <f>ROUND(I206*H206,2)</f>
        <v>0</v>
      </c>
      <c r="K206" s="210" t="s">
        <v>194</v>
      </c>
      <c r="L206" s="47"/>
      <c r="M206" s="215" t="s">
        <v>19</v>
      </c>
      <c r="N206" s="216" t="s">
        <v>43</v>
      </c>
      <c r="O206" s="87"/>
      <c r="P206" s="217">
        <f>O206*H206</f>
        <v>0</v>
      </c>
      <c r="Q206" s="217">
        <v>0.0079000000000000008</v>
      </c>
      <c r="R206" s="217">
        <f>Q206*H206</f>
        <v>4.5555192000000009</v>
      </c>
      <c r="S206" s="217">
        <v>0</v>
      </c>
      <c r="T206" s="21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9" t="s">
        <v>195</v>
      </c>
      <c r="AT206" s="219" t="s">
        <v>190</v>
      </c>
      <c r="AU206" s="219" t="s">
        <v>82</v>
      </c>
      <c r="AY206" s="20" t="s">
        <v>188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80</v>
      </c>
      <c r="BK206" s="220">
        <f>ROUND(I206*H206,2)</f>
        <v>0</v>
      </c>
      <c r="BL206" s="20" t="s">
        <v>195</v>
      </c>
      <c r="BM206" s="219" t="s">
        <v>386</v>
      </c>
    </row>
    <row r="207" s="2" customFormat="1">
      <c r="A207" s="41"/>
      <c r="B207" s="42"/>
      <c r="C207" s="43"/>
      <c r="D207" s="221" t="s">
        <v>197</v>
      </c>
      <c r="E207" s="43"/>
      <c r="F207" s="222" t="s">
        <v>387</v>
      </c>
      <c r="G207" s="43"/>
      <c r="H207" s="43"/>
      <c r="I207" s="223"/>
      <c r="J207" s="43"/>
      <c r="K207" s="43"/>
      <c r="L207" s="47"/>
      <c r="M207" s="224"/>
      <c r="N207" s="22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197</v>
      </c>
      <c r="AU207" s="20" t="s">
        <v>82</v>
      </c>
    </row>
    <row r="208" s="13" customFormat="1">
      <c r="A208" s="13"/>
      <c r="B208" s="226"/>
      <c r="C208" s="227"/>
      <c r="D208" s="228" t="s">
        <v>199</v>
      </c>
      <c r="E208" s="229" t="s">
        <v>19</v>
      </c>
      <c r="F208" s="230" t="s">
        <v>388</v>
      </c>
      <c r="G208" s="227"/>
      <c r="H208" s="231">
        <v>576.64800000000002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199</v>
      </c>
      <c r="AU208" s="237" t="s">
        <v>82</v>
      </c>
      <c r="AV208" s="13" t="s">
        <v>82</v>
      </c>
      <c r="AW208" s="13" t="s">
        <v>33</v>
      </c>
      <c r="AX208" s="13" t="s">
        <v>80</v>
      </c>
      <c r="AY208" s="237" t="s">
        <v>188</v>
      </c>
    </row>
    <row r="209" s="2" customFormat="1" ht="21.75" customHeight="1">
      <c r="A209" s="41"/>
      <c r="B209" s="42"/>
      <c r="C209" s="208" t="s">
        <v>389</v>
      </c>
      <c r="D209" s="208" t="s">
        <v>190</v>
      </c>
      <c r="E209" s="209" t="s">
        <v>390</v>
      </c>
      <c r="F209" s="210" t="s">
        <v>391</v>
      </c>
      <c r="G209" s="211" t="s">
        <v>193</v>
      </c>
      <c r="H209" s="212">
        <v>70.400000000000006</v>
      </c>
      <c r="I209" s="213"/>
      <c r="J209" s="214">
        <f>ROUND(I209*H209,2)</f>
        <v>0</v>
      </c>
      <c r="K209" s="210" t="s">
        <v>194</v>
      </c>
      <c r="L209" s="47"/>
      <c r="M209" s="215" t="s">
        <v>19</v>
      </c>
      <c r="N209" s="216" t="s">
        <v>43</v>
      </c>
      <c r="O209" s="87"/>
      <c r="P209" s="217">
        <f>O209*H209</f>
        <v>0</v>
      </c>
      <c r="Q209" s="217">
        <v>0.0043800000000000002</v>
      </c>
      <c r="R209" s="217">
        <f>Q209*H209</f>
        <v>0.30835200000000001</v>
      </c>
      <c r="S209" s="217">
        <v>0</v>
      </c>
      <c r="T209" s="21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9" t="s">
        <v>195</v>
      </c>
      <c r="AT209" s="219" t="s">
        <v>190</v>
      </c>
      <c r="AU209" s="219" t="s">
        <v>82</v>
      </c>
      <c r="AY209" s="20" t="s">
        <v>188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80</v>
      </c>
      <c r="BK209" s="220">
        <f>ROUND(I209*H209,2)</f>
        <v>0</v>
      </c>
      <c r="BL209" s="20" t="s">
        <v>195</v>
      </c>
      <c r="BM209" s="219" t="s">
        <v>392</v>
      </c>
    </row>
    <row r="210" s="2" customFormat="1">
      <c r="A210" s="41"/>
      <c r="B210" s="42"/>
      <c r="C210" s="43"/>
      <c r="D210" s="221" t="s">
        <v>197</v>
      </c>
      <c r="E210" s="43"/>
      <c r="F210" s="222" t="s">
        <v>393</v>
      </c>
      <c r="G210" s="43"/>
      <c r="H210" s="43"/>
      <c r="I210" s="223"/>
      <c r="J210" s="43"/>
      <c r="K210" s="43"/>
      <c r="L210" s="47"/>
      <c r="M210" s="224"/>
      <c r="N210" s="22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197</v>
      </c>
      <c r="AU210" s="20" t="s">
        <v>82</v>
      </c>
    </row>
    <row r="211" s="13" customFormat="1">
      <c r="A211" s="13"/>
      <c r="B211" s="226"/>
      <c r="C211" s="227"/>
      <c r="D211" s="228" t="s">
        <v>199</v>
      </c>
      <c r="E211" s="229" t="s">
        <v>19</v>
      </c>
      <c r="F211" s="230" t="s">
        <v>394</v>
      </c>
      <c r="G211" s="227"/>
      <c r="H211" s="231">
        <v>70.400000000000006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199</v>
      </c>
      <c r="AU211" s="237" t="s">
        <v>82</v>
      </c>
      <c r="AV211" s="13" t="s">
        <v>82</v>
      </c>
      <c r="AW211" s="13" t="s">
        <v>33</v>
      </c>
      <c r="AX211" s="13" t="s">
        <v>80</v>
      </c>
      <c r="AY211" s="237" t="s">
        <v>188</v>
      </c>
    </row>
    <row r="212" s="2" customFormat="1" ht="44.25" customHeight="1">
      <c r="A212" s="41"/>
      <c r="B212" s="42"/>
      <c r="C212" s="208" t="s">
        <v>395</v>
      </c>
      <c r="D212" s="208" t="s">
        <v>190</v>
      </c>
      <c r="E212" s="209" t="s">
        <v>396</v>
      </c>
      <c r="F212" s="210" t="s">
        <v>397</v>
      </c>
      <c r="G212" s="211" t="s">
        <v>193</v>
      </c>
      <c r="H212" s="212">
        <v>288.32400000000001</v>
      </c>
      <c r="I212" s="213"/>
      <c r="J212" s="214">
        <f>ROUND(I212*H212,2)</f>
        <v>0</v>
      </c>
      <c r="K212" s="210" t="s">
        <v>194</v>
      </c>
      <c r="L212" s="47"/>
      <c r="M212" s="215" t="s">
        <v>19</v>
      </c>
      <c r="N212" s="216" t="s">
        <v>43</v>
      </c>
      <c r="O212" s="87"/>
      <c r="P212" s="217">
        <f>O212*H212</f>
        <v>0</v>
      </c>
      <c r="Q212" s="217">
        <v>0.0086</v>
      </c>
      <c r="R212" s="217">
        <f>Q212*H212</f>
        <v>2.4795864000000001</v>
      </c>
      <c r="S212" s="217">
        <v>0</v>
      </c>
      <c r="T212" s="21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9" t="s">
        <v>195</v>
      </c>
      <c r="AT212" s="219" t="s">
        <v>190</v>
      </c>
      <c r="AU212" s="219" t="s">
        <v>82</v>
      </c>
      <c r="AY212" s="20" t="s">
        <v>188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80</v>
      </c>
      <c r="BK212" s="220">
        <f>ROUND(I212*H212,2)</f>
        <v>0</v>
      </c>
      <c r="BL212" s="20" t="s">
        <v>195</v>
      </c>
      <c r="BM212" s="219" t="s">
        <v>398</v>
      </c>
    </row>
    <row r="213" s="2" customFormat="1">
      <c r="A213" s="41"/>
      <c r="B213" s="42"/>
      <c r="C213" s="43"/>
      <c r="D213" s="221" t="s">
        <v>197</v>
      </c>
      <c r="E213" s="43"/>
      <c r="F213" s="222" t="s">
        <v>399</v>
      </c>
      <c r="G213" s="43"/>
      <c r="H213" s="43"/>
      <c r="I213" s="223"/>
      <c r="J213" s="43"/>
      <c r="K213" s="43"/>
      <c r="L213" s="47"/>
      <c r="M213" s="224"/>
      <c r="N213" s="22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197</v>
      </c>
      <c r="AU213" s="20" t="s">
        <v>82</v>
      </c>
    </row>
    <row r="214" s="15" customFormat="1">
      <c r="A214" s="15"/>
      <c r="B214" s="259"/>
      <c r="C214" s="260"/>
      <c r="D214" s="228" t="s">
        <v>199</v>
      </c>
      <c r="E214" s="261" t="s">
        <v>19</v>
      </c>
      <c r="F214" s="262" t="s">
        <v>400</v>
      </c>
      <c r="G214" s="260"/>
      <c r="H214" s="261" t="s">
        <v>19</v>
      </c>
      <c r="I214" s="263"/>
      <c r="J214" s="260"/>
      <c r="K214" s="260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199</v>
      </c>
      <c r="AU214" s="268" t="s">
        <v>82</v>
      </c>
      <c r="AV214" s="15" t="s">
        <v>80</v>
      </c>
      <c r="AW214" s="15" t="s">
        <v>33</v>
      </c>
      <c r="AX214" s="15" t="s">
        <v>72</v>
      </c>
      <c r="AY214" s="268" t="s">
        <v>188</v>
      </c>
    </row>
    <row r="215" s="13" customFormat="1">
      <c r="A215" s="13"/>
      <c r="B215" s="226"/>
      <c r="C215" s="227"/>
      <c r="D215" s="228" t="s">
        <v>199</v>
      </c>
      <c r="E215" s="229" t="s">
        <v>19</v>
      </c>
      <c r="F215" s="230" t="s">
        <v>401</v>
      </c>
      <c r="G215" s="227"/>
      <c r="H215" s="231">
        <v>124.241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199</v>
      </c>
      <c r="AU215" s="237" t="s">
        <v>82</v>
      </c>
      <c r="AV215" s="13" t="s">
        <v>82</v>
      </c>
      <c r="AW215" s="13" t="s">
        <v>33</v>
      </c>
      <c r="AX215" s="13" t="s">
        <v>72</v>
      </c>
      <c r="AY215" s="237" t="s">
        <v>188</v>
      </c>
    </row>
    <row r="216" s="13" customFormat="1">
      <c r="A216" s="13"/>
      <c r="B216" s="226"/>
      <c r="C216" s="227"/>
      <c r="D216" s="228" t="s">
        <v>199</v>
      </c>
      <c r="E216" s="229" t="s">
        <v>19</v>
      </c>
      <c r="F216" s="230" t="s">
        <v>402</v>
      </c>
      <c r="G216" s="227"/>
      <c r="H216" s="231">
        <v>74.259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199</v>
      </c>
      <c r="AU216" s="237" t="s">
        <v>82</v>
      </c>
      <c r="AV216" s="13" t="s">
        <v>82</v>
      </c>
      <c r="AW216" s="13" t="s">
        <v>33</v>
      </c>
      <c r="AX216" s="13" t="s">
        <v>72</v>
      </c>
      <c r="AY216" s="237" t="s">
        <v>188</v>
      </c>
    </row>
    <row r="217" s="16" customFormat="1">
      <c r="A217" s="16"/>
      <c r="B217" s="269"/>
      <c r="C217" s="270"/>
      <c r="D217" s="228" t="s">
        <v>199</v>
      </c>
      <c r="E217" s="271" t="s">
        <v>110</v>
      </c>
      <c r="F217" s="272" t="s">
        <v>403</v>
      </c>
      <c r="G217" s="270"/>
      <c r="H217" s="273">
        <v>198.5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9" t="s">
        <v>199</v>
      </c>
      <c r="AU217" s="279" t="s">
        <v>82</v>
      </c>
      <c r="AV217" s="16" t="s">
        <v>206</v>
      </c>
      <c r="AW217" s="16" t="s">
        <v>33</v>
      </c>
      <c r="AX217" s="16" t="s">
        <v>72</v>
      </c>
      <c r="AY217" s="279" t="s">
        <v>188</v>
      </c>
    </row>
    <row r="218" s="15" customFormat="1">
      <c r="A218" s="15"/>
      <c r="B218" s="259"/>
      <c r="C218" s="260"/>
      <c r="D218" s="228" t="s">
        <v>199</v>
      </c>
      <c r="E218" s="261" t="s">
        <v>19</v>
      </c>
      <c r="F218" s="262" t="s">
        <v>404</v>
      </c>
      <c r="G218" s="260"/>
      <c r="H218" s="261" t="s">
        <v>19</v>
      </c>
      <c r="I218" s="263"/>
      <c r="J218" s="260"/>
      <c r="K218" s="260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199</v>
      </c>
      <c r="AU218" s="268" t="s">
        <v>82</v>
      </c>
      <c r="AV218" s="15" t="s">
        <v>80</v>
      </c>
      <c r="AW218" s="15" t="s">
        <v>33</v>
      </c>
      <c r="AX218" s="15" t="s">
        <v>72</v>
      </c>
      <c r="AY218" s="268" t="s">
        <v>188</v>
      </c>
    </row>
    <row r="219" s="13" customFormat="1">
      <c r="A219" s="13"/>
      <c r="B219" s="226"/>
      <c r="C219" s="227"/>
      <c r="D219" s="228" t="s">
        <v>199</v>
      </c>
      <c r="E219" s="229" t="s">
        <v>19</v>
      </c>
      <c r="F219" s="230" t="s">
        <v>405</v>
      </c>
      <c r="G219" s="227"/>
      <c r="H219" s="231">
        <v>110.256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199</v>
      </c>
      <c r="AU219" s="237" t="s">
        <v>82</v>
      </c>
      <c r="AV219" s="13" t="s">
        <v>82</v>
      </c>
      <c r="AW219" s="13" t="s">
        <v>33</v>
      </c>
      <c r="AX219" s="13" t="s">
        <v>72</v>
      </c>
      <c r="AY219" s="237" t="s">
        <v>188</v>
      </c>
    </row>
    <row r="220" s="13" customFormat="1">
      <c r="A220" s="13"/>
      <c r="B220" s="226"/>
      <c r="C220" s="227"/>
      <c r="D220" s="228" t="s">
        <v>199</v>
      </c>
      <c r="E220" s="229" t="s">
        <v>19</v>
      </c>
      <c r="F220" s="230" t="s">
        <v>406</v>
      </c>
      <c r="G220" s="227"/>
      <c r="H220" s="231">
        <v>-20.431999999999999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199</v>
      </c>
      <c r="AU220" s="237" t="s">
        <v>82</v>
      </c>
      <c r="AV220" s="13" t="s">
        <v>82</v>
      </c>
      <c r="AW220" s="13" t="s">
        <v>33</v>
      </c>
      <c r="AX220" s="13" t="s">
        <v>72</v>
      </c>
      <c r="AY220" s="237" t="s">
        <v>188</v>
      </c>
    </row>
    <row r="221" s="16" customFormat="1">
      <c r="A221" s="16"/>
      <c r="B221" s="269"/>
      <c r="C221" s="270"/>
      <c r="D221" s="228" t="s">
        <v>199</v>
      </c>
      <c r="E221" s="271" t="s">
        <v>106</v>
      </c>
      <c r="F221" s="272" t="s">
        <v>403</v>
      </c>
      <c r="G221" s="270"/>
      <c r="H221" s="273">
        <v>89.823999999999998</v>
      </c>
      <c r="I221" s="274"/>
      <c r="J221" s="270"/>
      <c r="K221" s="270"/>
      <c r="L221" s="275"/>
      <c r="M221" s="276"/>
      <c r="N221" s="277"/>
      <c r="O221" s="277"/>
      <c r="P221" s="277"/>
      <c r="Q221" s="277"/>
      <c r="R221" s="277"/>
      <c r="S221" s="277"/>
      <c r="T221" s="278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9" t="s">
        <v>199</v>
      </c>
      <c r="AU221" s="279" t="s">
        <v>82</v>
      </c>
      <c r="AV221" s="16" t="s">
        <v>206</v>
      </c>
      <c r="AW221" s="16" t="s">
        <v>33</v>
      </c>
      <c r="AX221" s="16" t="s">
        <v>72</v>
      </c>
      <c r="AY221" s="279" t="s">
        <v>188</v>
      </c>
    </row>
    <row r="222" s="14" customFormat="1">
      <c r="A222" s="14"/>
      <c r="B222" s="238"/>
      <c r="C222" s="239"/>
      <c r="D222" s="228" t="s">
        <v>199</v>
      </c>
      <c r="E222" s="240" t="s">
        <v>19</v>
      </c>
      <c r="F222" s="241" t="s">
        <v>214</v>
      </c>
      <c r="G222" s="239"/>
      <c r="H222" s="242">
        <v>288.32400000000001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199</v>
      </c>
      <c r="AU222" s="248" t="s">
        <v>82</v>
      </c>
      <c r="AV222" s="14" t="s">
        <v>195</v>
      </c>
      <c r="AW222" s="14" t="s">
        <v>33</v>
      </c>
      <c r="AX222" s="14" t="s">
        <v>80</v>
      </c>
      <c r="AY222" s="248" t="s">
        <v>188</v>
      </c>
    </row>
    <row r="223" s="2" customFormat="1" ht="24.15" customHeight="1">
      <c r="A223" s="41"/>
      <c r="B223" s="42"/>
      <c r="C223" s="249" t="s">
        <v>407</v>
      </c>
      <c r="D223" s="249" t="s">
        <v>264</v>
      </c>
      <c r="E223" s="250" t="s">
        <v>408</v>
      </c>
      <c r="F223" s="251" t="s">
        <v>409</v>
      </c>
      <c r="G223" s="252" t="s">
        <v>193</v>
      </c>
      <c r="H223" s="253">
        <v>302.74000000000001</v>
      </c>
      <c r="I223" s="254"/>
      <c r="J223" s="255">
        <f>ROUND(I223*H223,2)</f>
        <v>0</v>
      </c>
      <c r="K223" s="251" t="s">
        <v>194</v>
      </c>
      <c r="L223" s="256"/>
      <c r="M223" s="257" t="s">
        <v>19</v>
      </c>
      <c r="N223" s="258" t="s">
        <v>43</v>
      </c>
      <c r="O223" s="87"/>
      <c r="P223" s="217">
        <f>O223*H223</f>
        <v>0</v>
      </c>
      <c r="Q223" s="217">
        <v>0.0055999999999999999</v>
      </c>
      <c r="R223" s="217">
        <f>Q223*H223</f>
        <v>1.695344</v>
      </c>
      <c r="S223" s="217">
        <v>0</v>
      </c>
      <c r="T223" s="21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9" t="s">
        <v>238</v>
      </c>
      <c r="AT223" s="219" t="s">
        <v>264</v>
      </c>
      <c r="AU223" s="219" t="s">
        <v>82</v>
      </c>
      <c r="AY223" s="20" t="s">
        <v>188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80</v>
      </c>
      <c r="BK223" s="220">
        <f>ROUND(I223*H223,2)</f>
        <v>0</v>
      </c>
      <c r="BL223" s="20" t="s">
        <v>195</v>
      </c>
      <c r="BM223" s="219" t="s">
        <v>410</v>
      </c>
    </row>
    <row r="224" s="13" customFormat="1">
      <c r="A224" s="13"/>
      <c r="B224" s="226"/>
      <c r="C224" s="227"/>
      <c r="D224" s="228" t="s">
        <v>199</v>
      </c>
      <c r="E224" s="229" t="s">
        <v>19</v>
      </c>
      <c r="F224" s="230" t="s">
        <v>110</v>
      </c>
      <c r="G224" s="227"/>
      <c r="H224" s="231">
        <v>198.5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199</v>
      </c>
      <c r="AU224" s="237" t="s">
        <v>82</v>
      </c>
      <c r="AV224" s="13" t="s">
        <v>82</v>
      </c>
      <c r="AW224" s="13" t="s">
        <v>33</v>
      </c>
      <c r="AX224" s="13" t="s">
        <v>72</v>
      </c>
      <c r="AY224" s="237" t="s">
        <v>188</v>
      </c>
    </row>
    <row r="225" s="13" customFormat="1">
      <c r="A225" s="13"/>
      <c r="B225" s="226"/>
      <c r="C225" s="227"/>
      <c r="D225" s="228" t="s">
        <v>199</v>
      </c>
      <c r="E225" s="229" t="s">
        <v>19</v>
      </c>
      <c r="F225" s="230" t="s">
        <v>106</v>
      </c>
      <c r="G225" s="227"/>
      <c r="H225" s="231">
        <v>89.823999999999998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199</v>
      </c>
      <c r="AU225" s="237" t="s">
        <v>82</v>
      </c>
      <c r="AV225" s="13" t="s">
        <v>82</v>
      </c>
      <c r="AW225" s="13" t="s">
        <v>33</v>
      </c>
      <c r="AX225" s="13" t="s">
        <v>72</v>
      </c>
      <c r="AY225" s="237" t="s">
        <v>188</v>
      </c>
    </row>
    <row r="226" s="14" customFormat="1">
      <c r="A226" s="14"/>
      <c r="B226" s="238"/>
      <c r="C226" s="239"/>
      <c r="D226" s="228" t="s">
        <v>199</v>
      </c>
      <c r="E226" s="240" t="s">
        <v>19</v>
      </c>
      <c r="F226" s="241" t="s">
        <v>214</v>
      </c>
      <c r="G226" s="239"/>
      <c r="H226" s="242">
        <v>288.32400000000001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8" t="s">
        <v>199</v>
      </c>
      <c r="AU226" s="248" t="s">
        <v>82</v>
      </c>
      <c r="AV226" s="14" t="s">
        <v>195</v>
      </c>
      <c r="AW226" s="14" t="s">
        <v>33</v>
      </c>
      <c r="AX226" s="14" t="s">
        <v>80</v>
      </c>
      <c r="AY226" s="248" t="s">
        <v>188</v>
      </c>
    </row>
    <row r="227" s="13" customFormat="1">
      <c r="A227" s="13"/>
      <c r="B227" s="226"/>
      <c r="C227" s="227"/>
      <c r="D227" s="228" t="s">
        <v>199</v>
      </c>
      <c r="E227" s="227"/>
      <c r="F227" s="230" t="s">
        <v>411</v>
      </c>
      <c r="G227" s="227"/>
      <c r="H227" s="231">
        <v>302.74000000000001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199</v>
      </c>
      <c r="AU227" s="237" t="s">
        <v>82</v>
      </c>
      <c r="AV227" s="13" t="s">
        <v>82</v>
      </c>
      <c r="AW227" s="13" t="s">
        <v>4</v>
      </c>
      <c r="AX227" s="13" t="s">
        <v>80</v>
      </c>
      <c r="AY227" s="237" t="s">
        <v>188</v>
      </c>
    </row>
    <row r="228" s="2" customFormat="1" ht="37.8" customHeight="1">
      <c r="A228" s="41"/>
      <c r="B228" s="42"/>
      <c r="C228" s="208" t="s">
        <v>412</v>
      </c>
      <c r="D228" s="208" t="s">
        <v>190</v>
      </c>
      <c r="E228" s="209" t="s">
        <v>413</v>
      </c>
      <c r="F228" s="210" t="s">
        <v>414</v>
      </c>
      <c r="G228" s="211" t="s">
        <v>248</v>
      </c>
      <c r="H228" s="212">
        <v>203.75999999999999</v>
      </c>
      <c r="I228" s="213"/>
      <c r="J228" s="214">
        <f>ROUND(I228*H228,2)</f>
        <v>0</v>
      </c>
      <c r="K228" s="210" t="s">
        <v>194</v>
      </c>
      <c r="L228" s="47"/>
      <c r="M228" s="215" t="s">
        <v>19</v>
      </c>
      <c r="N228" s="216" t="s">
        <v>43</v>
      </c>
      <c r="O228" s="87"/>
      <c r="P228" s="217">
        <f>O228*H228</f>
        <v>0</v>
      </c>
      <c r="Q228" s="217">
        <v>0.0033899999999999998</v>
      </c>
      <c r="R228" s="217">
        <f>Q228*H228</f>
        <v>0.69074639999999987</v>
      </c>
      <c r="S228" s="217">
        <v>0</v>
      </c>
      <c r="T228" s="21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9" t="s">
        <v>195</v>
      </c>
      <c r="AT228" s="219" t="s">
        <v>190</v>
      </c>
      <c r="AU228" s="219" t="s">
        <v>82</v>
      </c>
      <c r="AY228" s="20" t="s">
        <v>188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80</v>
      </c>
      <c r="BK228" s="220">
        <f>ROUND(I228*H228,2)</f>
        <v>0</v>
      </c>
      <c r="BL228" s="20" t="s">
        <v>195</v>
      </c>
      <c r="BM228" s="219" t="s">
        <v>415</v>
      </c>
    </row>
    <row r="229" s="2" customFormat="1">
      <c r="A229" s="41"/>
      <c r="B229" s="42"/>
      <c r="C229" s="43"/>
      <c r="D229" s="221" t="s">
        <v>197</v>
      </c>
      <c r="E229" s="43"/>
      <c r="F229" s="222" t="s">
        <v>416</v>
      </c>
      <c r="G229" s="43"/>
      <c r="H229" s="43"/>
      <c r="I229" s="223"/>
      <c r="J229" s="43"/>
      <c r="K229" s="43"/>
      <c r="L229" s="47"/>
      <c r="M229" s="224"/>
      <c r="N229" s="22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197</v>
      </c>
      <c r="AU229" s="20" t="s">
        <v>82</v>
      </c>
    </row>
    <row r="230" s="13" customFormat="1">
      <c r="A230" s="13"/>
      <c r="B230" s="226"/>
      <c r="C230" s="227"/>
      <c r="D230" s="228" t="s">
        <v>199</v>
      </c>
      <c r="E230" s="229" t="s">
        <v>19</v>
      </c>
      <c r="F230" s="230" t="s">
        <v>417</v>
      </c>
      <c r="G230" s="227"/>
      <c r="H230" s="231">
        <v>203.75999999999999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199</v>
      </c>
      <c r="AU230" s="237" t="s">
        <v>82</v>
      </c>
      <c r="AV230" s="13" t="s">
        <v>82</v>
      </c>
      <c r="AW230" s="13" t="s">
        <v>33</v>
      </c>
      <c r="AX230" s="13" t="s">
        <v>80</v>
      </c>
      <c r="AY230" s="237" t="s">
        <v>188</v>
      </c>
    </row>
    <row r="231" s="2" customFormat="1" ht="24.15" customHeight="1">
      <c r="A231" s="41"/>
      <c r="B231" s="42"/>
      <c r="C231" s="249" t="s">
        <v>418</v>
      </c>
      <c r="D231" s="249" t="s">
        <v>264</v>
      </c>
      <c r="E231" s="250" t="s">
        <v>419</v>
      </c>
      <c r="F231" s="251" t="s">
        <v>420</v>
      </c>
      <c r="G231" s="252" t="s">
        <v>193</v>
      </c>
      <c r="H231" s="253">
        <v>74.882000000000005</v>
      </c>
      <c r="I231" s="254"/>
      <c r="J231" s="255">
        <f>ROUND(I231*H231,2)</f>
        <v>0</v>
      </c>
      <c r="K231" s="251" t="s">
        <v>194</v>
      </c>
      <c r="L231" s="256"/>
      <c r="M231" s="257" t="s">
        <v>19</v>
      </c>
      <c r="N231" s="258" t="s">
        <v>43</v>
      </c>
      <c r="O231" s="87"/>
      <c r="P231" s="217">
        <f>O231*H231</f>
        <v>0</v>
      </c>
      <c r="Q231" s="217">
        <v>0.0011999999999999999</v>
      </c>
      <c r="R231" s="217">
        <f>Q231*H231</f>
        <v>0.089858400000000005</v>
      </c>
      <c r="S231" s="217">
        <v>0</v>
      </c>
      <c r="T231" s="21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9" t="s">
        <v>238</v>
      </c>
      <c r="AT231" s="219" t="s">
        <v>264</v>
      </c>
      <c r="AU231" s="219" t="s">
        <v>82</v>
      </c>
      <c r="AY231" s="20" t="s">
        <v>188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80</v>
      </c>
      <c r="BK231" s="220">
        <f>ROUND(I231*H231,2)</f>
        <v>0</v>
      </c>
      <c r="BL231" s="20" t="s">
        <v>195</v>
      </c>
      <c r="BM231" s="219" t="s">
        <v>421</v>
      </c>
    </row>
    <row r="232" s="13" customFormat="1">
      <c r="A232" s="13"/>
      <c r="B232" s="226"/>
      <c r="C232" s="227"/>
      <c r="D232" s="228" t="s">
        <v>199</v>
      </c>
      <c r="E232" s="229" t="s">
        <v>19</v>
      </c>
      <c r="F232" s="230" t="s">
        <v>422</v>
      </c>
      <c r="G232" s="227"/>
      <c r="H232" s="231">
        <v>74.882000000000005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199</v>
      </c>
      <c r="AU232" s="237" t="s">
        <v>82</v>
      </c>
      <c r="AV232" s="13" t="s">
        <v>82</v>
      </c>
      <c r="AW232" s="13" t="s">
        <v>33</v>
      </c>
      <c r="AX232" s="13" t="s">
        <v>80</v>
      </c>
      <c r="AY232" s="237" t="s">
        <v>188</v>
      </c>
    </row>
    <row r="233" s="2" customFormat="1" ht="49.05" customHeight="1">
      <c r="A233" s="41"/>
      <c r="B233" s="42"/>
      <c r="C233" s="208" t="s">
        <v>423</v>
      </c>
      <c r="D233" s="208" t="s">
        <v>190</v>
      </c>
      <c r="E233" s="209" t="s">
        <v>424</v>
      </c>
      <c r="F233" s="210" t="s">
        <v>425</v>
      </c>
      <c r="G233" s="211" t="s">
        <v>193</v>
      </c>
      <c r="H233" s="212">
        <v>1567.259</v>
      </c>
      <c r="I233" s="213"/>
      <c r="J233" s="214">
        <f>ROUND(I233*H233,2)</f>
        <v>0</v>
      </c>
      <c r="K233" s="210" t="s">
        <v>194</v>
      </c>
      <c r="L233" s="47"/>
      <c r="M233" s="215" t="s">
        <v>19</v>
      </c>
      <c r="N233" s="216" t="s">
        <v>43</v>
      </c>
      <c r="O233" s="87"/>
      <c r="P233" s="217">
        <f>O233*H233</f>
        <v>0</v>
      </c>
      <c r="Q233" s="217">
        <v>0.011679999999999999</v>
      </c>
      <c r="R233" s="217">
        <f>Q233*H233</f>
        <v>18.30558512</v>
      </c>
      <c r="S233" s="217">
        <v>0</v>
      </c>
      <c r="T233" s="21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9" t="s">
        <v>195</v>
      </c>
      <c r="AT233" s="219" t="s">
        <v>190</v>
      </c>
      <c r="AU233" s="219" t="s">
        <v>82</v>
      </c>
      <c r="AY233" s="20" t="s">
        <v>188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80</v>
      </c>
      <c r="BK233" s="220">
        <f>ROUND(I233*H233,2)</f>
        <v>0</v>
      </c>
      <c r="BL233" s="20" t="s">
        <v>195</v>
      </c>
      <c r="BM233" s="219" t="s">
        <v>426</v>
      </c>
    </row>
    <row r="234" s="2" customFormat="1">
      <c r="A234" s="41"/>
      <c r="B234" s="42"/>
      <c r="C234" s="43"/>
      <c r="D234" s="221" t="s">
        <v>197</v>
      </c>
      <c r="E234" s="43"/>
      <c r="F234" s="222" t="s">
        <v>427</v>
      </c>
      <c r="G234" s="43"/>
      <c r="H234" s="43"/>
      <c r="I234" s="223"/>
      <c r="J234" s="43"/>
      <c r="K234" s="43"/>
      <c r="L234" s="47"/>
      <c r="M234" s="224"/>
      <c r="N234" s="22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197</v>
      </c>
      <c r="AU234" s="20" t="s">
        <v>82</v>
      </c>
    </row>
    <row r="235" s="15" customFormat="1">
      <c r="A235" s="15"/>
      <c r="B235" s="259"/>
      <c r="C235" s="260"/>
      <c r="D235" s="228" t="s">
        <v>199</v>
      </c>
      <c r="E235" s="261" t="s">
        <v>19</v>
      </c>
      <c r="F235" s="262" t="s">
        <v>428</v>
      </c>
      <c r="G235" s="260"/>
      <c r="H235" s="261" t="s">
        <v>19</v>
      </c>
      <c r="I235" s="263"/>
      <c r="J235" s="260"/>
      <c r="K235" s="260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199</v>
      </c>
      <c r="AU235" s="268" t="s">
        <v>82</v>
      </c>
      <c r="AV235" s="15" t="s">
        <v>80</v>
      </c>
      <c r="AW235" s="15" t="s">
        <v>33</v>
      </c>
      <c r="AX235" s="15" t="s">
        <v>72</v>
      </c>
      <c r="AY235" s="268" t="s">
        <v>188</v>
      </c>
    </row>
    <row r="236" s="15" customFormat="1">
      <c r="A236" s="15"/>
      <c r="B236" s="259"/>
      <c r="C236" s="260"/>
      <c r="D236" s="228" t="s">
        <v>199</v>
      </c>
      <c r="E236" s="261" t="s">
        <v>19</v>
      </c>
      <c r="F236" s="262" t="s">
        <v>429</v>
      </c>
      <c r="G236" s="260"/>
      <c r="H236" s="261" t="s">
        <v>19</v>
      </c>
      <c r="I236" s="263"/>
      <c r="J236" s="260"/>
      <c r="K236" s="260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199</v>
      </c>
      <c r="AU236" s="268" t="s">
        <v>82</v>
      </c>
      <c r="AV236" s="15" t="s">
        <v>80</v>
      </c>
      <c r="AW236" s="15" t="s">
        <v>33</v>
      </c>
      <c r="AX236" s="15" t="s">
        <v>72</v>
      </c>
      <c r="AY236" s="268" t="s">
        <v>188</v>
      </c>
    </row>
    <row r="237" s="13" customFormat="1">
      <c r="A237" s="13"/>
      <c r="B237" s="226"/>
      <c r="C237" s="227"/>
      <c r="D237" s="228" t="s">
        <v>199</v>
      </c>
      <c r="E237" s="229" t="s">
        <v>19</v>
      </c>
      <c r="F237" s="230" t="s">
        <v>430</v>
      </c>
      <c r="G237" s="227"/>
      <c r="H237" s="231">
        <v>140.119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199</v>
      </c>
      <c r="AU237" s="237" t="s">
        <v>82</v>
      </c>
      <c r="AV237" s="13" t="s">
        <v>82</v>
      </c>
      <c r="AW237" s="13" t="s">
        <v>33</v>
      </c>
      <c r="AX237" s="13" t="s">
        <v>72</v>
      </c>
      <c r="AY237" s="237" t="s">
        <v>188</v>
      </c>
    </row>
    <row r="238" s="13" customFormat="1">
      <c r="A238" s="13"/>
      <c r="B238" s="226"/>
      <c r="C238" s="227"/>
      <c r="D238" s="228" t="s">
        <v>199</v>
      </c>
      <c r="E238" s="229" t="s">
        <v>19</v>
      </c>
      <c r="F238" s="230" t="s">
        <v>431</v>
      </c>
      <c r="G238" s="227"/>
      <c r="H238" s="231">
        <v>-37.799999999999997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199</v>
      </c>
      <c r="AU238" s="237" t="s">
        <v>82</v>
      </c>
      <c r="AV238" s="13" t="s">
        <v>82</v>
      </c>
      <c r="AW238" s="13" t="s">
        <v>33</v>
      </c>
      <c r="AX238" s="13" t="s">
        <v>72</v>
      </c>
      <c r="AY238" s="237" t="s">
        <v>188</v>
      </c>
    </row>
    <row r="239" s="13" customFormat="1">
      <c r="A239" s="13"/>
      <c r="B239" s="226"/>
      <c r="C239" s="227"/>
      <c r="D239" s="228" t="s">
        <v>199</v>
      </c>
      <c r="E239" s="229" t="s">
        <v>19</v>
      </c>
      <c r="F239" s="230" t="s">
        <v>432</v>
      </c>
      <c r="G239" s="227"/>
      <c r="H239" s="231">
        <v>157.78800000000001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199</v>
      </c>
      <c r="AU239" s="237" t="s">
        <v>82</v>
      </c>
      <c r="AV239" s="13" t="s">
        <v>82</v>
      </c>
      <c r="AW239" s="13" t="s">
        <v>33</v>
      </c>
      <c r="AX239" s="13" t="s">
        <v>72</v>
      </c>
      <c r="AY239" s="237" t="s">
        <v>188</v>
      </c>
    </row>
    <row r="240" s="13" customFormat="1">
      <c r="A240" s="13"/>
      <c r="B240" s="226"/>
      <c r="C240" s="227"/>
      <c r="D240" s="228" t="s">
        <v>199</v>
      </c>
      <c r="E240" s="229" t="s">
        <v>19</v>
      </c>
      <c r="F240" s="230" t="s">
        <v>433</v>
      </c>
      <c r="G240" s="227"/>
      <c r="H240" s="231">
        <v>-35.100000000000001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199</v>
      </c>
      <c r="AU240" s="237" t="s">
        <v>82</v>
      </c>
      <c r="AV240" s="13" t="s">
        <v>82</v>
      </c>
      <c r="AW240" s="13" t="s">
        <v>33</v>
      </c>
      <c r="AX240" s="13" t="s">
        <v>72</v>
      </c>
      <c r="AY240" s="237" t="s">
        <v>188</v>
      </c>
    </row>
    <row r="241" s="15" customFormat="1">
      <c r="A241" s="15"/>
      <c r="B241" s="259"/>
      <c r="C241" s="260"/>
      <c r="D241" s="228" t="s">
        <v>199</v>
      </c>
      <c r="E241" s="261" t="s">
        <v>19</v>
      </c>
      <c r="F241" s="262" t="s">
        <v>434</v>
      </c>
      <c r="G241" s="260"/>
      <c r="H241" s="261" t="s">
        <v>19</v>
      </c>
      <c r="I241" s="263"/>
      <c r="J241" s="260"/>
      <c r="K241" s="260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199</v>
      </c>
      <c r="AU241" s="268" t="s">
        <v>82</v>
      </c>
      <c r="AV241" s="15" t="s">
        <v>80</v>
      </c>
      <c r="AW241" s="15" t="s">
        <v>33</v>
      </c>
      <c r="AX241" s="15" t="s">
        <v>72</v>
      </c>
      <c r="AY241" s="268" t="s">
        <v>188</v>
      </c>
    </row>
    <row r="242" s="13" customFormat="1">
      <c r="A242" s="13"/>
      <c r="B242" s="226"/>
      <c r="C242" s="227"/>
      <c r="D242" s="228" t="s">
        <v>199</v>
      </c>
      <c r="E242" s="229" t="s">
        <v>19</v>
      </c>
      <c r="F242" s="230" t="s">
        <v>435</v>
      </c>
      <c r="G242" s="227"/>
      <c r="H242" s="231">
        <v>343.80200000000002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199</v>
      </c>
      <c r="AU242" s="237" t="s">
        <v>82</v>
      </c>
      <c r="AV242" s="13" t="s">
        <v>82</v>
      </c>
      <c r="AW242" s="13" t="s">
        <v>33</v>
      </c>
      <c r="AX242" s="13" t="s">
        <v>72</v>
      </c>
      <c r="AY242" s="237" t="s">
        <v>188</v>
      </c>
    </row>
    <row r="243" s="13" customFormat="1">
      <c r="A243" s="13"/>
      <c r="B243" s="226"/>
      <c r="C243" s="227"/>
      <c r="D243" s="228" t="s">
        <v>199</v>
      </c>
      <c r="E243" s="229" t="s">
        <v>19</v>
      </c>
      <c r="F243" s="230" t="s">
        <v>436</v>
      </c>
      <c r="G243" s="227"/>
      <c r="H243" s="231">
        <v>140.678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199</v>
      </c>
      <c r="AU243" s="237" t="s">
        <v>82</v>
      </c>
      <c r="AV243" s="13" t="s">
        <v>82</v>
      </c>
      <c r="AW243" s="13" t="s">
        <v>33</v>
      </c>
      <c r="AX243" s="13" t="s">
        <v>72</v>
      </c>
      <c r="AY243" s="237" t="s">
        <v>188</v>
      </c>
    </row>
    <row r="244" s="13" customFormat="1">
      <c r="A244" s="13"/>
      <c r="B244" s="226"/>
      <c r="C244" s="227"/>
      <c r="D244" s="228" t="s">
        <v>199</v>
      </c>
      <c r="E244" s="229" t="s">
        <v>19</v>
      </c>
      <c r="F244" s="230" t="s">
        <v>437</v>
      </c>
      <c r="G244" s="227"/>
      <c r="H244" s="231">
        <v>276.56599999999997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199</v>
      </c>
      <c r="AU244" s="237" t="s">
        <v>82</v>
      </c>
      <c r="AV244" s="13" t="s">
        <v>82</v>
      </c>
      <c r="AW244" s="13" t="s">
        <v>33</v>
      </c>
      <c r="AX244" s="13" t="s">
        <v>72</v>
      </c>
      <c r="AY244" s="237" t="s">
        <v>188</v>
      </c>
    </row>
    <row r="245" s="13" customFormat="1">
      <c r="A245" s="13"/>
      <c r="B245" s="226"/>
      <c r="C245" s="227"/>
      <c r="D245" s="228" t="s">
        <v>199</v>
      </c>
      <c r="E245" s="229" t="s">
        <v>19</v>
      </c>
      <c r="F245" s="230" t="s">
        <v>438</v>
      </c>
      <c r="G245" s="227"/>
      <c r="H245" s="231">
        <v>9.2850000000000001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199</v>
      </c>
      <c r="AU245" s="237" t="s">
        <v>82</v>
      </c>
      <c r="AV245" s="13" t="s">
        <v>82</v>
      </c>
      <c r="AW245" s="13" t="s">
        <v>33</v>
      </c>
      <c r="AX245" s="13" t="s">
        <v>72</v>
      </c>
      <c r="AY245" s="237" t="s">
        <v>188</v>
      </c>
    </row>
    <row r="246" s="13" customFormat="1">
      <c r="A246" s="13"/>
      <c r="B246" s="226"/>
      <c r="C246" s="227"/>
      <c r="D246" s="228" t="s">
        <v>199</v>
      </c>
      <c r="E246" s="229" t="s">
        <v>19</v>
      </c>
      <c r="F246" s="230" t="s">
        <v>439</v>
      </c>
      <c r="G246" s="227"/>
      <c r="H246" s="231">
        <v>7.2300000000000004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199</v>
      </c>
      <c r="AU246" s="237" t="s">
        <v>82</v>
      </c>
      <c r="AV246" s="13" t="s">
        <v>82</v>
      </c>
      <c r="AW246" s="13" t="s">
        <v>33</v>
      </c>
      <c r="AX246" s="13" t="s">
        <v>72</v>
      </c>
      <c r="AY246" s="237" t="s">
        <v>188</v>
      </c>
    </row>
    <row r="247" s="13" customFormat="1">
      <c r="A247" s="13"/>
      <c r="B247" s="226"/>
      <c r="C247" s="227"/>
      <c r="D247" s="228" t="s">
        <v>199</v>
      </c>
      <c r="E247" s="229" t="s">
        <v>19</v>
      </c>
      <c r="F247" s="230" t="s">
        <v>440</v>
      </c>
      <c r="G247" s="227"/>
      <c r="H247" s="231">
        <v>27.946000000000002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199</v>
      </c>
      <c r="AU247" s="237" t="s">
        <v>82</v>
      </c>
      <c r="AV247" s="13" t="s">
        <v>82</v>
      </c>
      <c r="AW247" s="13" t="s">
        <v>33</v>
      </c>
      <c r="AX247" s="13" t="s">
        <v>72</v>
      </c>
      <c r="AY247" s="237" t="s">
        <v>188</v>
      </c>
    </row>
    <row r="248" s="16" customFormat="1">
      <c r="A248" s="16"/>
      <c r="B248" s="269"/>
      <c r="C248" s="270"/>
      <c r="D248" s="228" t="s">
        <v>199</v>
      </c>
      <c r="E248" s="271" t="s">
        <v>116</v>
      </c>
      <c r="F248" s="272" t="s">
        <v>403</v>
      </c>
      <c r="G248" s="270"/>
      <c r="H248" s="273">
        <v>1030.5139999999999</v>
      </c>
      <c r="I248" s="274"/>
      <c r="J248" s="270"/>
      <c r="K248" s="270"/>
      <c r="L248" s="275"/>
      <c r="M248" s="276"/>
      <c r="N248" s="277"/>
      <c r="O248" s="277"/>
      <c r="P248" s="277"/>
      <c r="Q248" s="277"/>
      <c r="R248" s="277"/>
      <c r="S248" s="277"/>
      <c r="T248" s="27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9" t="s">
        <v>199</v>
      </c>
      <c r="AU248" s="279" t="s">
        <v>82</v>
      </c>
      <c r="AV248" s="16" t="s">
        <v>206</v>
      </c>
      <c r="AW248" s="16" t="s">
        <v>33</v>
      </c>
      <c r="AX248" s="16" t="s">
        <v>72</v>
      </c>
      <c r="AY248" s="279" t="s">
        <v>188</v>
      </c>
    </row>
    <row r="249" s="15" customFormat="1">
      <c r="A249" s="15"/>
      <c r="B249" s="259"/>
      <c r="C249" s="260"/>
      <c r="D249" s="228" t="s">
        <v>199</v>
      </c>
      <c r="E249" s="261" t="s">
        <v>19</v>
      </c>
      <c r="F249" s="262" t="s">
        <v>441</v>
      </c>
      <c r="G249" s="260"/>
      <c r="H249" s="261" t="s">
        <v>19</v>
      </c>
      <c r="I249" s="263"/>
      <c r="J249" s="260"/>
      <c r="K249" s="260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199</v>
      </c>
      <c r="AU249" s="268" t="s">
        <v>82</v>
      </c>
      <c r="AV249" s="15" t="s">
        <v>80</v>
      </c>
      <c r="AW249" s="15" t="s">
        <v>33</v>
      </c>
      <c r="AX249" s="15" t="s">
        <v>72</v>
      </c>
      <c r="AY249" s="268" t="s">
        <v>188</v>
      </c>
    </row>
    <row r="250" s="13" customFormat="1">
      <c r="A250" s="13"/>
      <c r="B250" s="226"/>
      <c r="C250" s="227"/>
      <c r="D250" s="228" t="s">
        <v>199</v>
      </c>
      <c r="E250" s="229" t="s">
        <v>19</v>
      </c>
      <c r="F250" s="230" t="s">
        <v>442</v>
      </c>
      <c r="G250" s="227"/>
      <c r="H250" s="231">
        <v>326.87599999999998</v>
      </c>
      <c r="I250" s="232"/>
      <c r="J250" s="227"/>
      <c r="K250" s="227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199</v>
      </c>
      <c r="AU250" s="237" t="s">
        <v>82</v>
      </c>
      <c r="AV250" s="13" t="s">
        <v>82</v>
      </c>
      <c r="AW250" s="13" t="s">
        <v>33</v>
      </c>
      <c r="AX250" s="13" t="s">
        <v>72</v>
      </c>
      <c r="AY250" s="237" t="s">
        <v>188</v>
      </c>
    </row>
    <row r="251" s="13" customFormat="1">
      <c r="A251" s="13"/>
      <c r="B251" s="226"/>
      <c r="C251" s="227"/>
      <c r="D251" s="228" t="s">
        <v>199</v>
      </c>
      <c r="E251" s="229" t="s">
        <v>19</v>
      </c>
      <c r="F251" s="230" t="s">
        <v>443</v>
      </c>
      <c r="G251" s="227"/>
      <c r="H251" s="231">
        <v>209.869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199</v>
      </c>
      <c r="AU251" s="237" t="s">
        <v>82</v>
      </c>
      <c r="AV251" s="13" t="s">
        <v>82</v>
      </c>
      <c r="AW251" s="13" t="s">
        <v>33</v>
      </c>
      <c r="AX251" s="13" t="s">
        <v>72</v>
      </c>
      <c r="AY251" s="237" t="s">
        <v>188</v>
      </c>
    </row>
    <row r="252" s="16" customFormat="1">
      <c r="A252" s="16"/>
      <c r="B252" s="269"/>
      <c r="C252" s="270"/>
      <c r="D252" s="228" t="s">
        <v>199</v>
      </c>
      <c r="E252" s="271" t="s">
        <v>113</v>
      </c>
      <c r="F252" s="272" t="s">
        <v>403</v>
      </c>
      <c r="G252" s="270"/>
      <c r="H252" s="273">
        <v>536.745</v>
      </c>
      <c r="I252" s="274"/>
      <c r="J252" s="270"/>
      <c r="K252" s="270"/>
      <c r="L252" s="275"/>
      <c r="M252" s="276"/>
      <c r="N252" s="277"/>
      <c r="O252" s="277"/>
      <c r="P252" s="277"/>
      <c r="Q252" s="277"/>
      <c r="R252" s="277"/>
      <c r="S252" s="277"/>
      <c r="T252" s="278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9" t="s">
        <v>199</v>
      </c>
      <c r="AU252" s="279" t="s">
        <v>82</v>
      </c>
      <c r="AV252" s="16" t="s">
        <v>206</v>
      </c>
      <c r="AW252" s="16" t="s">
        <v>33</v>
      </c>
      <c r="AX252" s="16" t="s">
        <v>72</v>
      </c>
      <c r="AY252" s="279" t="s">
        <v>188</v>
      </c>
    </row>
    <row r="253" s="14" customFormat="1">
      <c r="A253" s="14"/>
      <c r="B253" s="238"/>
      <c r="C253" s="239"/>
      <c r="D253" s="228" t="s">
        <v>199</v>
      </c>
      <c r="E253" s="240" t="s">
        <v>19</v>
      </c>
      <c r="F253" s="241" t="s">
        <v>214</v>
      </c>
      <c r="G253" s="239"/>
      <c r="H253" s="242">
        <v>1567.259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8" t="s">
        <v>199</v>
      </c>
      <c r="AU253" s="248" t="s">
        <v>82</v>
      </c>
      <c r="AV253" s="14" t="s">
        <v>195</v>
      </c>
      <c r="AW253" s="14" t="s">
        <v>33</v>
      </c>
      <c r="AX253" s="14" t="s">
        <v>80</v>
      </c>
      <c r="AY253" s="248" t="s">
        <v>188</v>
      </c>
    </row>
    <row r="254" s="2" customFormat="1" ht="24.15" customHeight="1">
      <c r="A254" s="41"/>
      <c r="B254" s="42"/>
      <c r="C254" s="249" t="s">
        <v>444</v>
      </c>
      <c r="D254" s="249" t="s">
        <v>264</v>
      </c>
      <c r="E254" s="250" t="s">
        <v>445</v>
      </c>
      <c r="F254" s="251" t="s">
        <v>446</v>
      </c>
      <c r="G254" s="252" t="s">
        <v>193</v>
      </c>
      <c r="H254" s="253">
        <v>1645.6220000000001</v>
      </c>
      <c r="I254" s="254"/>
      <c r="J254" s="255">
        <f>ROUND(I254*H254,2)</f>
        <v>0</v>
      </c>
      <c r="K254" s="251" t="s">
        <v>194</v>
      </c>
      <c r="L254" s="256"/>
      <c r="M254" s="257" t="s">
        <v>19</v>
      </c>
      <c r="N254" s="258" t="s">
        <v>43</v>
      </c>
      <c r="O254" s="87"/>
      <c r="P254" s="217">
        <f>O254*H254</f>
        <v>0</v>
      </c>
      <c r="Q254" s="217">
        <v>0.028000000000000001</v>
      </c>
      <c r="R254" s="217">
        <f>Q254*H254</f>
        <v>46.077415999999999</v>
      </c>
      <c r="S254" s="217">
        <v>0</v>
      </c>
      <c r="T254" s="21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9" t="s">
        <v>238</v>
      </c>
      <c r="AT254" s="219" t="s">
        <v>264</v>
      </c>
      <c r="AU254" s="219" t="s">
        <v>82</v>
      </c>
      <c r="AY254" s="20" t="s">
        <v>188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80</v>
      </c>
      <c r="BK254" s="220">
        <f>ROUND(I254*H254,2)</f>
        <v>0</v>
      </c>
      <c r="BL254" s="20" t="s">
        <v>195</v>
      </c>
      <c r="BM254" s="219" t="s">
        <v>447</v>
      </c>
    </row>
    <row r="255" s="13" customFormat="1">
      <c r="A255" s="13"/>
      <c r="B255" s="226"/>
      <c r="C255" s="227"/>
      <c r="D255" s="228" t="s">
        <v>199</v>
      </c>
      <c r="E255" s="229" t="s">
        <v>19</v>
      </c>
      <c r="F255" s="230" t="s">
        <v>113</v>
      </c>
      <c r="G255" s="227"/>
      <c r="H255" s="231">
        <v>536.745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199</v>
      </c>
      <c r="AU255" s="237" t="s">
        <v>82</v>
      </c>
      <c r="AV255" s="13" t="s">
        <v>82</v>
      </c>
      <c r="AW255" s="13" t="s">
        <v>33</v>
      </c>
      <c r="AX255" s="13" t="s">
        <v>72</v>
      </c>
      <c r="AY255" s="237" t="s">
        <v>188</v>
      </c>
    </row>
    <row r="256" s="13" customFormat="1">
      <c r="A256" s="13"/>
      <c r="B256" s="226"/>
      <c r="C256" s="227"/>
      <c r="D256" s="228" t="s">
        <v>199</v>
      </c>
      <c r="E256" s="229" t="s">
        <v>19</v>
      </c>
      <c r="F256" s="230" t="s">
        <v>116</v>
      </c>
      <c r="G256" s="227"/>
      <c r="H256" s="231">
        <v>1030.5139999999999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199</v>
      </c>
      <c r="AU256" s="237" t="s">
        <v>82</v>
      </c>
      <c r="AV256" s="13" t="s">
        <v>82</v>
      </c>
      <c r="AW256" s="13" t="s">
        <v>33</v>
      </c>
      <c r="AX256" s="13" t="s">
        <v>72</v>
      </c>
      <c r="AY256" s="237" t="s">
        <v>188</v>
      </c>
    </row>
    <row r="257" s="14" customFormat="1">
      <c r="A257" s="14"/>
      <c r="B257" s="238"/>
      <c r="C257" s="239"/>
      <c r="D257" s="228" t="s">
        <v>199</v>
      </c>
      <c r="E257" s="240" t="s">
        <v>19</v>
      </c>
      <c r="F257" s="241" t="s">
        <v>214</v>
      </c>
      <c r="G257" s="239"/>
      <c r="H257" s="242">
        <v>1567.259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8" t="s">
        <v>199</v>
      </c>
      <c r="AU257" s="248" t="s">
        <v>82</v>
      </c>
      <c r="AV257" s="14" t="s">
        <v>195</v>
      </c>
      <c r="AW257" s="14" t="s">
        <v>33</v>
      </c>
      <c r="AX257" s="14" t="s">
        <v>80</v>
      </c>
      <c r="AY257" s="248" t="s">
        <v>188</v>
      </c>
    </row>
    <row r="258" s="13" customFormat="1">
      <c r="A258" s="13"/>
      <c r="B258" s="226"/>
      <c r="C258" s="227"/>
      <c r="D258" s="228" t="s">
        <v>199</v>
      </c>
      <c r="E258" s="227"/>
      <c r="F258" s="230" t="s">
        <v>448</v>
      </c>
      <c r="G258" s="227"/>
      <c r="H258" s="231">
        <v>1645.6220000000001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199</v>
      </c>
      <c r="AU258" s="237" t="s">
        <v>82</v>
      </c>
      <c r="AV258" s="13" t="s">
        <v>82</v>
      </c>
      <c r="AW258" s="13" t="s">
        <v>4</v>
      </c>
      <c r="AX258" s="13" t="s">
        <v>80</v>
      </c>
      <c r="AY258" s="237" t="s">
        <v>188</v>
      </c>
    </row>
    <row r="259" s="2" customFormat="1" ht="37.8" customHeight="1">
      <c r="A259" s="41"/>
      <c r="B259" s="42"/>
      <c r="C259" s="208" t="s">
        <v>449</v>
      </c>
      <c r="D259" s="208" t="s">
        <v>190</v>
      </c>
      <c r="E259" s="209" t="s">
        <v>450</v>
      </c>
      <c r="F259" s="210" t="s">
        <v>451</v>
      </c>
      <c r="G259" s="211" t="s">
        <v>248</v>
      </c>
      <c r="H259" s="212">
        <v>671.15999999999997</v>
      </c>
      <c r="I259" s="213"/>
      <c r="J259" s="214">
        <f>ROUND(I259*H259,2)</f>
        <v>0</v>
      </c>
      <c r="K259" s="210" t="s">
        <v>194</v>
      </c>
      <c r="L259" s="47"/>
      <c r="M259" s="215" t="s">
        <v>19</v>
      </c>
      <c r="N259" s="216" t="s">
        <v>43</v>
      </c>
      <c r="O259" s="87"/>
      <c r="P259" s="217">
        <f>O259*H259</f>
        <v>0</v>
      </c>
      <c r="Q259" s="217">
        <v>0.0033899999999999998</v>
      </c>
      <c r="R259" s="217">
        <f>Q259*H259</f>
        <v>2.2752323999999997</v>
      </c>
      <c r="S259" s="217">
        <v>0</v>
      </c>
      <c r="T259" s="21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9" t="s">
        <v>195</v>
      </c>
      <c r="AT259" s="219" t="s">
        <v>190</v>
      </c>
      <c r="AU259" s="219" t="s">
        <v>82</v>
      </c>
      <c r="AY259" s="20" t="s">
        <v>188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80</v>
      </c>
      <c r="BK259" s="220">
        <f>ROUND(I259*H259,2)</f>
        <v>0</v>
      </c>
      <c r="BL259" s="20" t="s">
        <v>195</v>
      </c>
      <c r="BM259" s="219" t="s">
        <v>452</v>
      </c>
    </row>
    <row r="260" s="2" customFormat="1">
      <c r="A260" s="41"/>
      <c r="B260" s="42"/>
      <c r="C260" s="43"/>
      <c r="D260" s="221" t="s">
        <v>197</v>
      </c>
      <c r="E260" s="43"/>
      <c r="F260" s="222" t="s">
        <v>453</v>
      </c>
      <c r="G260" s="43"/>
      <c r="H260" s="43"/>
      <c r="I260" s="223"/>
      <c r="J260" s="43"/>
      <c r="K260" s="43"/>
      <c r="L260" s="47"/>
      <c r="M260" s="224"/>
      <c r="N260" s="225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197</v>
      </c>
      <c r="AU260" s="20" t="s">
        <v>82</v>
      </c>
    </row>
    <row r="261" s="13" customFormat="1">
      <c r="A261" s="13"/>
      <c r="B261" s="226"/>
      <c r="C261" s="227"/>
      <c r="D261" s="228" t="s">
        <v>199</v>
      </c>
      <c r="E261" s="229" t="s">
        <v>19</v>
      </c>
      <c r="F261" s="230" t="s">
        <v>454</v>
      </c>
      <c r="G261" s="227"/>
      <c r="H261" s="231">
        <v>454.92000000000002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199</v>
      </c>
      <c r="AU261" s="237" t="s">
        <v>82</v>
      </c>
      <c r="AV261" s="13" t="s">
        <v>82</v>
      </c>
      <c r="AW261" s="13" t="s">
        <v>33</v>
      </c>
      <c r="AX261" s="13" t="s">
        <v>72</v>
      </c>
      <c r="AY261" s="237" t="s">
        <v>188</v>
      </c>
    </row>
    <row r="262" s="13" customFormat="1">
      <c r="A262" s="13"/>
      <c r="B262" s="226"/>
      <c r="C262" s="227"/>
      <c r="D262" s="228" t="s">
        <v>199</v>
      </c>
      <c r="E262" s="229" t="s">
        <v>19</v>
      </c>
      <c r="F262" s="230" t="s">
        <v>455</v>
      </c>
      <c r="G262" s="227"/>
      <c r="H262" s="231">
        <v>420</v>
      </c>
      <c r="I262" s="232"/>
      <c r="J262" s="227"/>
      <c r="K262" s="227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199</v>
      </c>
      <c r="AU262" s="237" t="s">
        <v>82</v>
      </c>
      <c r="AV262" s="13" t="s">
        <v>82</v>
      </c>
      <c r="AW262" s="13" t="s">
        <v>33</v>
      </c>
      <c r="AX262" s="13" t="s">
        <v>72</v>
      </c>
      <c r="AY262" s="237" t="s">
        <v>188</v>
      </c>
    </row>
    <row r="263" s="13" customFormat="1">
      <c r="A263" s="13"/>
      <c r="B263" s="226"/>
      <c r="C263" s="227"/>
      <c r="D263" s="228" t="s">
        <v>199</v>
      </c>
      <c r="E263" s="229" t="s">
        <v>19</v>
      </c>
      <c r="F263" s="230" t="s">
        <v>456</v>
      </c>
      <c r="G263" s="227"/>
      <c r="H263" s="231">
        <v>-203.75999999999999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199</v>
      </c>
      <c r="AU263" s="237" t="s">
        <v>82</v>
      </c>
      <c r="AV263" s="13" t="s">
        <v>82</v>
      </c>
      <c r="AW263" s="13" t="s">
        <v>33</v>
      </c>
      <c r="AX263" s="13" t="s">
        <v>72</v>
      </c>
      <c r="AY263" s="237" t="s">
        <v>188</v>
      </c>
    </row>
    <row r="264" s="14" customFormat="1">
      <c r="A264" s="14"/>
      <c r="B264" s="238"/>
      <c r="C264" s="239"/>
      <c r="D264" s="228" t="s">
        <v>199</v>
      </c>
      <c r="E264" s="240" t="s">
        <v>19</v>
      </c>
      <c r="F264" s="241" t="s">
        <v>214</v>
      </c>
      <c r="G264" s="239"/>
      <c r="H264" s="242">
        <v>671.15999999999997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8" t="s">
        <v>199</v>
      </c>
      <c r="AU264" s="248" t="s">
        <v>82</v>
      </c>
      <c r="AV264" s="14" t="s">
        <v>195</v>
      </c>
      <c r="AW264" s="14" t="s">
        <v>33</v>
      </c>
      <c r="AX264" s="14" t="s">
        <v>80</v>
      </c>
      <c r="AY264" s="248" t="s">
        <v>188</v>
      </c>
    </row>
    <row r="265" s="2" customFormat="1" ht="24.15" customHeight="1">
      <c r="A265" s="41"/>
      <c r="B265" s="42"/>
      <c r="C265" s="249" t="s">
        <v>457</v>
      </c>
      <c r="D265" s="249" t="s">
        <v>264</v>
      </c>
      <c r="E265" s="250" t="s">
        <v>458</v>
      </c>
      <c r="F265" s="251" t="s">
        <v>459</v>
      </c>
      <c r="G265" s="252" t="s">
        <v>193</v>
      </c>
      <c r="H265" s="253">
        <v>246.65100000000001</v>
      </c>
      <c r="I265" s="254"/>
      <c r="J265" s="255">
        <f>ROUND(I265*H265,2)</f>
        <v>0</v>
      </c>
      <c r="K265" s="251" t="s">
        <v>194</v>
      </c>
      <c r="L265" s="256"/>
      <c r="M265" s="257" t="s">
        <v>19</v>
      </c>
      <c r="N265" s="258" t="s">
        <v>43</v>
      </c>
      <c r="O265" s="87"/>
      <c r="P265" s="217">
        <f>O265*H265</f>
        <v>0</v>
      </c>
      <c r="Q265" s="217">
        <v>0.0047999999999999996</v>
      </c>
      <c r="R265" s="217">
        <f>Q265*H265</f>
        <v>1.1839248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238</v>
      </c>
      <c r="AT265" s="219" t="s">
        <v>264</v>
      </c>
      <c r="AU265" s="219" t="s">
        <v>82</v>
      </c>
      <c r="AY265" s="20" t="s">
        <v>188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80</v>
      </c>
      <c r="BK265" s="220">
        <f>ROUND(I265*H265,2)</f>
        <v>0</v>
      </c>
      <c r="BL265" s="20" t="s">
        <v>195</v>
      </c>
      <c r="BM265" s="219" t="s">
        <v>460</v>
      </c>
    </row>
    <row r="266" s="13" customFormat="1">
      <c r="A266" s="13"/>
      <c r="B266" s="226"/>
      <c r="C266" s="227"/>
      <c r="D266" s="228" t="s">
        <v>199</v>
      </c>
      <c r="E266" s="229" t="s">
        <v>19</v>
      </c>
      <c r="F266" s="230" t="s">
        <v>461</v>
      </c>
      <c r="G266" s="227"/>
      <c r="H266" s="231">
        <v>246.65100000000001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199</v>
      </c>
      <c r="AU266" s="237" t="s">
        <v>82</v>
      </c>
      <c r="AV266" s="13" t="s">
        <v>82</v>
      </c>
      <c r="AW266" s="13" t="s">
        <v>33</v>
      </c>
      <c r="AX266" s="13" t="s">
        <v>80</v>
      </c>
      <c r="AY266" s="237" t="s">
        <v>188</v>
      </c>
    </row>
    <row r="267" s="2" customFormat="1" ht="66.75" customHeight="1">
      <c r="A267" s="41"/>
      <c r="B267" s="42"/>
      <c r="C267" s="208" t="s">
        <v>462</v>
      </c>
      <c r="D267" s="208" t="s">
        <v>190</v>
      </c>
      <c r="E267" s="209" t="s">
        <v>463</v>
      </c>
      <c r="F267" s="210" t="s">
        <v>464</v>
      </c>
      <c r="G267" s="211" t="s">
        <v>193</v>
      </c>
      <c r="H267" s="212">
        <v>1855.5830000000001</v>
      </c>
      <c r="I267" s="213"/>
      <c r="J267" s="214">
        <f>ROUND(I267*H267,2)</f>
        <v>0</v>
      </c>
      <c r="K267" s="210" t="s">
        <v>19</v>
      </c>
      <c r="L267" s="47"/>
      <c r="M267" s="215" t="s">
        <v>19</v>
      </c>
      <c r="N267" s="216" t="s">
        <v>43</v>
      </c>
      <c r="O267" s="87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9" t="s">
        <v>290</v>
      </c>
      <c r="AT267" s="219" t="s">
        <v>190</v>
      </c>
      <c r="AU267" s="219" t="s">
        <v>82</v>
      </c>
      <c r="AY267" s="20" t="s">
        <v>188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80</v>
      </c>
      <c r="BK267" s="220">
        <f>ROUND(I267*H267,2)</f>
        <v>0</v>
      </c>
      <c r="BL267" s="20" t="s">
        <v>290</v>
      </c>
      <c r="BM267" s="219" t="s">
        <v>465</v>
      </c>
    </row>
    <row r="268" s="13" customFormat="1">
      <c r="A268" s="13"/>
      <c r="B268" s="226"/>
      <c r="C268" s="227"/>
      <c r="D268" s="228" t="s">
        <v>199</v>
      </c>
      <c r="E268" s="229" t="s">
        <v>19</v>
      </c>
      <c r="F268" s="230" t="s">
        <v>106</v>
      </c>
      <c r="G268" s="227"/>
      <c r="H268" s="231">
        <v>89.823999999999998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199</v>
      </c>
      <c r="AU268" s="237" t="s">
        <v>82</v>
      </c>
      <c r="AV268" s="13" t="s">
        <v>82</v>
      </c>
      <c r="AW268" s="13" t="s">
        <v>33</v>
      </c>
      <c r="AX268" s="13" t="s">
        <v>72</v>
      </c>
      <c r="AY268" s="237" t="s">
        <v>188</v>
      </c>
    </row>
    <row r="269" s="13" customFormat="1">
      <c r="A269" s="13"/>
      <c r="B269" s="226"/>
      <c r="C269" s="227"/>
      <c r="D269" s="228" t="s">
        <v>199</v>
      </c>
      <c r="E269" s="229" t="s">
        <v>19</v>
      </c>
      <c r="F269" s="230" t="s">
        <v>110</v>
      </c>
      <c r="G269" s="227"/>
      <c r="H269" s="231">
        <v>198.5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199</v>
      </c>
      <c r="AU269" s="237" t="s">
        <v>82</v>
      </c>
      <c r="AV269" s="13" t="s">
        <v>82</v>
      </c>
      <c r="AW269" s="13" t="s">
        <v>33</v>
      </c>
      <c r="AX269" s="13" t="s">
        <v>72</v>
      </c>
      <c r="AY269" s="237" t="s">
        <v>188</v>
      </c>
    </row>
    <row r="270" s="13" customFormat="1">
      <c r="A270" s="13"/>
      <c r="B270" s="226"/>
      <c r="C270" s="227"/>
      <c r="D270" s="228" t="s">
        <v>199</v>
      </c>
      <c r="E270" s="229" t="s">
        <v>19</v>
      </c>
      <c r="F270" s="230" t="s">
        <v>113</v>
      </c>
      <c r="G270" s="227"/>
      <c r="H270" s="231">
        <v>536.745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199</v>
      </c>
      <c r="AU270" s="237" t="s">
        <v>82</v>
      </c>
      <c r="AV270" s="13" t="s">
        <v>82</v>
      </c>
      <c r="AW270" s="13" t="s">
        <v>33</v>
      </c>
      <c r="AX270" s="13" t="s">
        <v>72</v>
      </c>
      <c r="AY270" s="237" t="s">
        <v>188</v>
      </c>
    </row>
    <row r="271" s="13" customFormat="1">
      <c r="A271" s="13"/>
      <c r="B271" s="226"/>
      <c r="C271" s="227"/>
      <c r="D271" s="228" t="s">
        <v>199</v>
      </c>
      <c r="E271" s="229" t="s">
        <v>19</v>
      </c>
      <c r="F271" s="230" t="s">
        <v>116</v>
      </c>
      <c r="G271" s="227"/>
      <c r="H271" s="231">
        <v>1030.5139999999999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199</v>
      </c>
      <c r="AU271" s="237" t="s">
        <v>82</v>
      </c>
      <c r="AV271" s="13" t="s">
        <v>82</v>
      </c>
      <c r="AW271" s="13" t="s">
        <v>33</v>
      </c>
      <c r="AX271" s="13" t="s">
        <v>72</v>
      </c>
      <c r="AY271" s="237" t="s">
        <v>188</v>
      </c>
    </row>
    <row r="272" s="14" customFormat="1">
      <c r="A272" s="14"/>
      <c r="B272" s="238"/>
      <c r="C272" s="239"/>
      <c r="D272" s="228" t="s">
        <v>199</v>
      </c>
      <c r="E272" s="240" t="s">
        <v>19</v>
      </c>
      <c r="F272" s="241" t="s">
        <v>214</v>
      </c>
      <c r="G272" s="239"/>
      <c r="H272" s="242">
        <v>1855.5830000000001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8" t="s">
        <v>199</v>
      </c>
      <c r="AU272" s="248" t="s">
        <v>82</v>
      </c>
      <c r="AV272" s="14" t="s">
        <v>195</v>
      </c>
      <c r="AW272" s="14" t="s">
        <v>33</v>
      </c>
      <c r="AX272" s="14" t="s">
        <v>80</v>
      </c>
      <c r="AY272" s="248" t="s">
        <v>188</v>
      </c>
    </row>
    <row r="273" s="2" customFormat="1" ht="37.8" customHeight="1">
      <c r="A273" s="41"/>
      <c r="B273" s="42"/>
      <c r="C273" s="208" t="s">
        <v>466</v>
      </c>
      <c r="D273" s="208" t="s">
        <v>190</v>
      </c>
      <c r="E273" s="209" t="s">
        <v>467</v>
      </c>
      <c r="F273" s="210" t="s">
        <v>468</v>
      </c>
      <c r="G273" s="211" t="s">
        <v>193</v>
      </c>
      <c r="H273" s="212">
        <v>288.32400000000001</v>
      </c>
      <c r="I273" s="213"/>
      <c r="J273" s="214">
        <f>ROUND(I273*H273,2)</f>
        <v>0</v>
      </c>
      <c r="K273" s="210" t="s">
        <v>194</v>
      </c>
      <c r="L273" s="47"/>
      <c r="M273" s="215" t="s">
        <v>19</v>
      </c>
      <c r="N273" s="216" t="s">
        <v>43</v>
      </c>
      <c r="O273" s="87"/>
      <c r="P273" s="217">
        <f>O273*H273</f>
        <v>0</v>
      </c>
      <c r="Q273" s="217">
        <v>8.0000000000000007E-05</v>
      </c>
      <c r="R273" s="217">
        <f>Q273*H273</f>
        <v>0.023065920000000004</v>
      </c>
      <c r="S273" s="217">
        <v>0</v>
      </c>
      <c r="T273" s="21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9" t="s">
        <v>195</v>
      </c>
      <c r="AT273" s="219" t="s">
        <v>190</v>
      </c>
      <c r="AU273" s="219" t="s">
        <v>82</v>
      </c>
      <c r="AY273" s="20" t="s">
        <v>188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80</v>
      </c>
      <c r="BK273" s="220">
        <f>ROUND(I273*H273,2)</f>
        <v>0</v>
      </c>
      <c r="BL273" s="20" t="s">
        <v>195</v>
      </c>
      <c r="BM273" s="219" t="s">
        <v>469</v>
      </c>
    </row>
    <row r="274" s="2" customFormat="1">
      <c r="A274" s="41"/>
      <c r="B274" s="42"/>
      <c r="C274" s="43"/>
      <c r="D274" s="221" t="s">
        <v>197</v>
      </c>
      <c r="E274" s="43"/>
      <c r="F274" s="222" t="s">
        <v>470</v>
      </c>
      <c r="G274" s="43"/>
      <c r="H274" s="43"/>
      <c r="I274" s="223"/>
      <c r="J274" s="43"/>
      <c r="K274" s="43"/>
      <c r="L274" s="47"/>
      <c r="M274" s="224"/>
      <c r="N274" s="225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197</v>
      </c>
      <c r="AU274" s="20" t="s">
        <v>82</v>
      </c>
    </row>
    <row r="275" s="13" customFormat="1">
      <c r="A275" s="13"/>
      <c r="B275" s="226"/>
      <c r="C275" s="227"/>
      <c r="D275" s="228" t="s">
        <v>199</v>
      </c>
      <c r="E275" s="229" t="s">
        <v>19</v>
      </c>
      <c r="F275" s="230" t="s">
        <v>106</v>
      </c>
      <c r="G275" s="227"/>
      <c r="H275" s="231">
        <v>89.823999999999998</v>
      </c>
      <c r="I275" s="232"/>
      <c r="J275" s="227"/>
      <c r="K275" s="227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199</v>
      </c>
      <c r="AU275" s="237" t="s">
        <v>82</v>
      </c>
      <c r="AV275" s="13" t="s">
        <v>82</v>
      </c>
      <c r="AW275" s="13" t="s">
        <v>33</v>
      </c>
      <c r="AX275" s="13" t="s">
        <v>72</v>
      </c>
      <c r="AY275" s="237" t="s">
        <v>188</v>
      </c>
    </row>
    <row r="276" s="13" customFormat="1">
      <c r="A276" s="13"/>
      <c r="B276" s="226"/>
      <c r="C276" s="227"/>
      <c r="D276" s="228" t="s">
        <v>199</v>
      </c>
      <c r="E276" s="229" t="s">
        <v>19</v>
      </c>
      <c r="F276" s="230" t="s">
        <v>110</v>
      </c>
      <c r="G276" s="227"/>
      <c r="H276" s="231">
        <v>198.5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199</v>
      </c>
      <c r="AU276" s="237" t="s">
        <v>82</v>
      </c>
      <c r="AV276" s="13" t="s">
        <v>82</v>
      </c>
      <c r="AW276" s="13" t="s">
        <v>33</v>
      </c>
      <c r="AX276" s="13" t="s">
        <v>72</v>
      </c>
      <c r="AY276" s="237" t="s">
        <v>188</v>
      </c>
    </row>
    <row r="277" s="14" customFormat="1">
      <c r="A277" s="14"/>
      <c r="B277" s="238"/>
      <c r="C277" s="239"/>
      <c r="D277" s="228" t="s">
        <v>199</v>
      </c>
      <c r="E277" s="240" t="s">
        <v>19</v>
      </c>
      <c r="F277" s="241" t="s">
        <v>214</v>
      </c>
      <c r="G277" s="239"/>
      <c r="H277" s="242">
        <v>288.32400000000001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199</v>
      </c>
      <c r="AU277" s="248" t="s">
        <v>82</v>
      </c>
      <c r="AV277" s="14" t="s">
        <v>195</v>
      </c>
      <c r="AW277" s="14" t="s">
        <v>33</v>
      </c>
      <c r="AX277" s="14" t="s">
        <v>80</v>
      </c>
      <c r="AY277" s="248" t="s">
        <v>188</v>
      </c>
    </row>
    <row r="278" s="2" customFormat="1" ht="37.8" customHeight="1">
      <c r="A278" s="41"/>
      <c r="B278" s="42"/>
      <c r="C278" s="208" t="s">
        <v>471</v>
      </c>
      <c r="D278" s="208" t="s">
        <v>190</v>
      </c>
      <c r="E278" s="209" t="s">
        <v>472</v>
      </c>
      <c r="F278" s="210" t="s">
        <v>473</v>
      </c>
      <c r="G278" s="211" t="s">
        <v>193</v>
      </c>
      <c r="H278" s="212">
        <v>1567.259</v>
      </c>
      <c r="I278" s="213"/>
      <c r="J278" s="214">
        <f>ROUND(I278*H278,2)</f>
        <v>0</v>
      </c>
      <c r="K278" s="210" t="s">
        <v>194</v>
      </c>
      <c r="L278" s="47"/>
      <c r="M278" s="215" t="s">
        <v>19</v>
      </c>
      <c r="N278" s="216" t="s">
        <v>43</v>
      </c>
      <c r="O278" s="87"/>
      <c r="P278" s="217">
        <f>O278*H278</f>
        <v>0</v>
      </c>
      <c r="Q278" s="217">
        <v>8.0000000000000007E-05</v>
      </c>
      <c r="R278" s="217">
        <f>Q278*H278</f>
        <v>0.12538072</v>
      </c>
      <c r="S278" s="217">
        <v>0</v>
      </c>
      <c r="T278" s="21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9" t="s">
        <v>195</v>
      </c>
      <c r="AT278" s="219" t="s">
        <v>190</v>
      </c>
      <c r="AU278" s="219" t="s">
        <v>82</v>
      </c>
      <c r="AY278" s="20" t="s">
        <v>188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80</v>
      </c>
      <c r="BK278" s="220">
        <f>ROUND(I278*H278,2)</f>
        <v>0</v>
      </c>
      <c r="BL278" s="20" t="s">
        <v>195</v>
      </c>
      <c r="BM278" s="219" t="s">
        <v>474</v>
      </c>
    </row>
    <row r="279" s="2" customFormat="1">
      <c r="A279" s="41"/>
      <c r="B279" s="42"/>
      <c r="C279" s="43"/>
      <c r="D279" s="221" t="s">
        <v>197</v>
      </c>
      <c r="E279" s="43"/>
      <c r="F279" s="222" t="s">
        <v>475</v>
      </c>
      <c r="G279" s="43"/>
      <c r="H279" s="43"/>
      <c r="I279" s="223"/>
      <c r="J279" s="43"/>
      <c r="K279" s="43"/>
      <c r="L279" s="47"/>
      <c r="M279" s="224"/>
      <c r="N279" s="225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197</v>
      </c>
      <c r="AU279" s="20" t="s">
        <v>82</v>
      </c>
    </row>
    <row r="280" s="13" customFormat="1">
      <c r="A280" s="13"/>
      <c r="B280" s="226"/>
      <c r="C280" s="227"/>
      <c r="D280" s="228" t="s">
        <v>199</v>
      </c>
      <c r="E280" s="229" t="s">
        <v>19</v>
      </c>
      <c r="F280" s="230" t="s">
        <v>113</v>
      </c>
      <c r="G280" s="227"/>
      <c r="H280" s="231">
        <v>536.745</v>
      </c>
      <c r="I280" s="232"/>
      <c r="J280" s="227"/>
      <c r="K280" s="227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199</v>
      </c>
      <c r="AU280" s="237" t="s">
        <v>82</v>
      </c>
      <c r="AV280" s="13" t="s">
        <v>82</v>
      </c>
      <c r="AW280" s="13" t="s">
        <v>33</v>
      </c>
      <c r="AX280" s="13" t="s">
        <v>72</v>
      </c>
      <c r="AY280" s="237" t="s">
        <v>188</v>
      </c>
    </row>
    <row r="281" s="13" customFormat="1">
      <c r="A281" s="13"/>
      <c r="B281" s="226"/>
      <c r="C281" s="227"/>
      <c r="D281" s="228" t="s">
        <v>199</v>
      </c>
      <c r="E281" s="229" t="s">
        <v>19</v>
      </c>
      <c r="F281" s="230" t="s">
        <v>116</v>
      </c>
      <c r="G281" s="227"/>
      <c r="H281" s="231">
        <v>1030.5139999999999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199</v>
      </c>
      <c r="AU281" s="237" t="s">
        <v>82</v>
      </c>
      <c r="AV281" s="13" t="s">
        <v>82</v>
      </c>
      <c r="AW281" s="13" t="s">
        <v>33</v>
      </c>
      <c r="AX281" s="13" t="s">
        <v>72</v>
      </c>
      <c r="AY281" s="237" t="s">
        <v>188</v>
      </c>
    </row>
    <row r="282" s="14" customFormat="1">
      <c r="A282" s="14"/>
      <c r="B282" s="238"/>
      <c r="C282" s="239"/>
      <c r="D282" s="228" t="s">
        <v>199</v>
      </c>
      <c r="E282" s="240" t="s">
        <v>19</v>
      </c>
      <c r="F282" s="241" t="s">
        <v>214</v>
      </c>
      <c r="G282" s="239"/>
      <c r="H282" s="242">
        <v>1567.259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199</v>
      </c>
      <c r="AU282" s="248" t="s">
        <v>82</v>
      </c>
      <c r="AV282" s="14" t="s">
        <v>195</v>
      </c>
      <c r="AW282" s="14" t="s">
        <v>33</v>
      </c>
      <c r="AX282" s="14" t="s">
        <v>80</v>
      </c>
      <c r="AY282" s="248" t="s">
        <v>188</v>
      </c>
    </row>
    <row r="283" s="2" customFormat="1" ht="24.15" customHeight="1">
      <c r="A283" s="41"/>
      <c r="B283" s="42"/>
      <c r="C283" s="208" t="s">
        <v>476</v>
      </c>
      <c r="D283" s="208" t="s">
        <v>190</v>
      </c>
      <c r="E283" s="209" t="s">
        <v>477</v>
      </c>
      <c r="F283" s="210" t="s">
        <v>478</v>
      </c>
      <c r="G283" s="211" t="s">
        <v>193</v>
      </c>
      <c r="H283" s="212">
        <v>143.93700000000001</v>
      </c>
      <c r="I283" s="213"/>
      <c r="J283" s="214">
        <f>ROUND(I283*H283,2)</f>
        <v>0</v>
      </c>
      <c r="K283" s="210" t="s">
        <v>194</v>
      </c>
      <c r="L283" s="47"/>
      <c r="M283" s="215" t="s">
        <v>19</v>
      </c>
      <c r="N283" s="216" t="s">
        <v>43</v>
      </c>
      <c r="O283" s="87"/>
      <c r="P283" s="217">
        <f>O283*H283</f>
        <v>0</v>
      </c>
      <c r="Q283" s="217">
        <v>0.00022000000000000001</v>
      </c>
      <c r="R283" s="217">
        <f>Q283*H283</f>
        <v>0.031666140000000002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195</v>
      </c>
      <c r="AT283" s="219" t="s">
        <v>190</v>
      </c>
      <c r="AU283" s="219" t="s">
        <v>82</v>
      </c>
      <c r="AY283" s="20" t="s">
        <v>188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80</v>
      </c>
      <c r="BK283" s="220">
        <f>ROUND(I283*H283,2)</f>
        <v>0</v>
      </c>
      <c r="BL283" s="20" t="s">
        <v>195</v>
      </c>
      <c r="BM283" s="219" t="s">
        <v>479</v>
      </c>
    </row>
    <row r="284" s="2" customFormat="1">
      <c r="A284" s="41"/>
      <c r="B284" s="42"/>
      <c r="C284" s="43"/>
      <c r="D284" s="221" t="s">
        <v>197</v>
      </c>
      <c r="E284" s="43"/>
      <c r="F284" s="222" t="s">
        <v>480</v>
      </c>
      <c r="G284" s="43"/>
      <c r="H284" s="43"/>
      <c r="I284" s="223"/>
      <c r="J284" s="43"/>
      <c r="K284" s="43"/>
      <c r="L284" s="47"/>
      <c r="M284" s="224"/>
      <c r="N284" s="22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197</v>
      </c>
      <c r="AU284" s="20" t="s">
        <v>82</v>
      </c>
    </row>
    <row r="285" s="2" customFormat="1" ht="24.15" customHeight="1">
      <c r="A285" s="41"/>
      <c r="B285" s="42"/>
      <c r="C285" s="208" t="s">
        <v>481</v>
      </c>
      <c r="D285" s="208" t="s">
        <v>190</v>
      </c>
      <c r="E285" s="209" t="s">
        <v>482</v>
      </c>
      <c r="F285" s="210" t="s">
        <v>483</v>
      </c>
      <c r="G285" s="211" t="s">
        <v>193</v>
      </c>
      <c r="H285" s="212">
        <v>1779.3309999999999</v>
      </c>
      <c r="I285" s="213"/>
      <c r="J285" s="214">
        <f>ROUND(I285*H285,2)</f>
        <v>0</v>
      </c>
      <c r="K285" s="210" t="s">
        <v>194</v>
      </c>
      <c r="L285" s="47"/>
      <c r="M285" s="215" t="s">
        <v>19</v>
      </c>
      <c r="N285" s="216" t="s">
        <v>43</v>
      </c>
      <c r="O285" s="87"/>
      <c r="P285" s="217">
        <f>O285*H285</f>
        <v>0</v>
      </c>
      <c r="Q285" s="217">
        <v>0.00013999999999999999</v>
      </c>
      <c r="R285" s="217">
        <f>Q285*H285</f>
        <v>0.24910633999999995</v>
      </c>
      <c r="S285" s="217">
        <v>0</v>
      </c>
      <c r="T285" s="21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9" t="s">
        <v>195</v>
      </c>
      <c r="AT285" s="219" t="s">
        <v>190</v>
      </c>
      <c r="AU285" s="219" t="s">
        <v>82</v>
      </c>
      <c r="AY285" s="20" t="s">
        <v>188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80</v>
      </c>
      <c r="BK285" s="220">
        <f>ROUND(I285*H285,2)</f>
        <v>0</v>
      </c>
      <c r="BL285" s="20" t="s">
        <v>195</v>
      </c>
      <c r="BM285" s="219" t="s">
        <v>484</v>
      </c>
    </row>
    <row r="286" s="2" customFormat="1">
      <c r="A286" s="41"/>
      <c r="B286" s="42"/>
      <c r="C286" s="43"/>
      <c r="D286" s="221" t="s">
        <v>197</v>
      </c>
      <c r="E286" s="43"/>
      <c r="F286" s="222" t="s">
        <v>485</v>
      </c>
      <c r="G286" s="43"/>
      <c r="H286" s="43"/>
      <c r="I286" s="223"/>
      <c r="J286" s="43"/>
      <c r="K286" s="43"/>
      <c r="L286" s="47"/>
      <c r="M286" s="224"/>
      <c r="N286" s="22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197</v>
      </c>
      <c r="AU286" s="20" t="s">
        <v>82</v>
      </c>
    </row>
    <row r="287" s="2" customFormat="1" ht="24.15" customHeight="1">
      <c r="A287" s="41"/>
      <c r="B287" s="42"/>
      <c r="C287" s="208" t="s">
        <v>486</v>
      </c>
      <c r="D287" s="208" t="s">
        <v>190</v>
      </c>
      <c r="E287" s="209" t="s">
        <v>487</v>
      </c>
      <c r="F287" s="210" t="s">
        <v>488</v>
      </c>
      <c r="G287" s="211" t="s">
        <v>193</v>
      </c>
      <c r="H287" s="212">
        <v>166.09999999999999</v>
      </c>
      <c r="I287" s="213"/>
      <c r="J287" s="214">
        <f>ROUND(I287*H287,2)</f>
        <v>0</v>
      </c>
      <c r="K287" s="210" t="s">
        <v>194</v>
      </c>
      <c r="L287" s="47"/>
      <c r="M287" s="215" t="s">
        <v>19</v>
      </c>
      <c r="N287" s="216" t="s">
        <v>43</v>
      </c>
      <c r="O287" s="87"/>
      <c r="P287" s="217">
        <f>O287*H287</f>
        <v>0</v>
      </c>
      <c r="Q287" s="217">
        <v>0.0057000000000000002</v>
      </c>
      <c r="R287" s="217">
        <f>Q287*H287</f>
        <v>0.94677</v>
      </c>
      <c r="S287" s="217">
        <v>0</v>
      </c>
      <c r="T287" s="21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9" t="s">
        <v>195</v>
      </c>
      <c r="AT287" s="219" t="s">
        <v>190</v>
      </c>
      <c r="AU287" s="219" t="s">
        <v>82</v>
      </c>
      <c r="AY287" s="20" t="s">
        <v>188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80</v>
      </c>
      <c r="BK287" s="220">
        <f>ROUND(I287*H287,2)</f>
        <v>0</v>
      </c>
      <c r="BL287" s="20" t="s">
        <v>195</v>
      </c>
      <c r="BM287" s="219" t="s">
        <v>489</v>
      </c>
    </row>
    <row r="288" s="2" customFormat="1">
      <c r="A288" s="41"/>
      <c r="B288" s="42"/>
      <c r="C288" s="43"/>
      <c r="D288" s="221" t="s">
        <v>197</v>
      </c>
      <c r="E288" s="43"/>
      <c r="F288" s="222" t="s">
        <v>490</v>
      </c>
      <c r="G288" s="43"/>
      <c r="H288" s="43"/>
      <c r="I288" s="223"/>
      <c r="J288" s="43"/>
      <c r="K288" s="43"/>
      <c r="L288" s="47"/>
      <c r="M288" s="224"/>
      <c r="N288" s="225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197</v>
      </c>
      <c r="AU288" s="20" t="s">
        <v>82</v>
      </c>
    </row>
    <row r="289" s="13" customFormat="1">
      <c r="A289" s="13"/>
      <c r="B289" s="226"/>
      <c r="C289" s="227"/>
      <c r="D289" s="228" t="s">
        <v>199</v>
      </c>
      <c r="E289" s="229" t="s">
        <v>19</v>
      </c>
      <c r="F289" s="230" t="s">
        <v>491</v>
      </c>
      <c r="G289" s="227"/>
      <c r="H289" s="231">
        <v>53.442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199</v>
      </c>
      <c r="AU289" s="237" t="s">
        <v>82</v>
      </c>
      <c r="AV289" s="13" t="s">
        <v>82</v>
      </c>
      <c r="AW289" s="13" t="s">
        <v>33</v>
      </c>
      <c r="AX289" s="13" t="s">
        <v>72</v>
      </c>
      <c r="AY289" s="237" t="s">
        <v>188</v>
      </c>
    </row>
    <row r="290" s="13" customFormat="1">
      <c r="A290" s="13"/>
      <c r="B290" s="226"/>
      <c r="C290" s="227"/>
      <c r="D290" s="228" t="s">
        <v>199</v>
      </c>
      <c r="E290" s="229" t="s">
        <v>19</v>
      </c>
      <c r="F290" s="230" t="s">
        <v>492</v>
      </c>
      <c r="G290" s="227"/>
      <c r="H290" s="231">
        <v>89.823999999999998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199</v>
      </c>
      <c r="AU290" s="237" t="s">
        <v>82</v>
      </c>
      <c r="AV290" s="13" t="s">
        <v>82</v>
      </c>
      <c r="AW290" s="13" t="s">
        <v>33</v>
      </c>
      <c r="AX290" s="13" t="s">
        <v>72</v>
      </c>
      <c r="AY290" s="237" t="s">
        <v>188</v>
      </c>
    </row>
    <row r="291" s="13" customFormat="1">
      <c r="A291" s="13"/>
      <c r="B291" s="226"/>
      <c r="C291" s="227"/>
      <c r="D291" s="228" t="s">
        <v>199</v>
      </c>
      <c r="E291" s="229" t="s">
        <v>19</v>
      </c>
      <c r="F291" s="230" t="s">
        <v>493</v>
      </c>
      <c r="G291" s="227"/>
      <c r="H291" s="231">
        <v>22.834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199</v>
      </c>
      <c r="AU291" s="237" t="s">
        <v>82</v>
      </c>
      <c r="AV291" s="13" t="s">
        <v>82</v>
      </c>
      <c r="AW291" s="13" t="s">
        <v>33</v>
      </c>
      <c r="AX291" s="13" t="s">
        <v>72</v>
      </c>
      <c r="AY291" s="237" t="s">
        <v>188</v>
      </c>
    </row>
    <row r="292" s="14" customFormat="1">
      <c r="A292" s="14"/>
      <c r="B292" s="238"/>
      <c r="C292" s="239"/>
      <c r="D292" s="228" t="s">
        <v>199</v>
      </c>
      <c r="E292" s="240" t="s">
        <v>19</v>
      </c>
      <c r="F292" s="241" t="s">
        <v>214</v>
      </c>
      <c r="G292" s="239"/>
      <c r="H292" s="242">
        <v>166.09999999999999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8" t="s">
        <v>199</v>
      </c>
      <c r="AU292" s="248" t="s">
        <v>82</v>
      </c>
      <c r="AV292" s="14" t="s">
        <v>195</v>
      </c>
      <c r="AW292" s="14" t="s">
        <v>33</v>
      </c>
      <c r="AX292" s="14" t="s">
        <v>80</v>
      </c>
      <c r="AY292" s="248" t="s">
        <v>188</v>
      </c>
    </row>
    <row r="293" s="2" customFormat="1" ht="33" customHeight="1">
      <c r="A293" s="41"/>
      <c r="B293" s="42"/>
      <c r="C293" s="208" t="s">
        <v>494</v>
      </c>
      <c r="D293" s="208" t="s">
        <v>190</v>
      </c>
      <c r="E293" s="209" t="s">
        <v>495</v>
      </c>
      <c r="F293" s="210" t="s">
        <v>496</v>
      </c>
      <c r="G293" s="211" t="s">
        <v>193</v>
      </c>
      <c r="H293" s="212">
        <v>1779.3309999999999</v>
      </c>
      <c r="I293" s="213"/>
      <c r="J293" s="214">
        <f>ROUND(I293*H293,2)</f>
        <v>0</v>
      </c>
      <c r="K293" s="210" t="s">
        <v>194</v>
      </c>
      <c r="L293" s="47"/>
      <c r="M293" s="215" t="s">
        <v>19</v>
      </c>
      <c r="N293" s="216" t="s">
        <v>43</v>
      </c>
      <c r="O293" s="87"/>
      <c r="P293" s="217">
        <f>O293*H293</f>
        <v>0</v>
      </c>
      <c r="Q293" s="217">
        <v>0.0033</v>
      </c>
      <c r="R293" s="217">
        <f>Q293*H293</f>
        <v>5.8717923000000001</v>
      </c>
      <c r="S293" s="217">
        <v>0</v>
      </c>
      <c r="T293" s="21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9" t="s">
        <v>195</v>
      </c>
      <c r="AT293" s="219" t="s">
        <v>190</v>
      </c>
      <c r="AU293" s="219" t="s">
        <v>82</v>
      </c>
      <c r="AY293" s="20" t="s">
        <v>188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80</v>
      </c>
      <c r="BK293" s="220">
        <f>ROUND(I293*H293,2)</f>
        <v>0</v>
      </c>
      <c r="BL293" s="20" t="s">
        <v>195</v>
      </c>
      <c r="BM293" s="219" t="s">
        <v>497</v>
      </c>
    </row>
    <row r="294" s="2" customFormat="1">
      <c r="A294" s="41"/>
      <c r="B294" s="42"/>
      <c r="C294" s="43"/>
      <c r="D294" s="221" t="s">
        <v>197</v>
      </c>
      <c r="E294" s="43"/>
      <c r="F294" s="222" t="s">
        <v>498</v>
      </c>
      <c r="G294" s="43"/>
      <c r="H294" s="43"/>
      <c r="I294" s="223"/>
      <c r="J294" s="43"/>
      <c r="K294" s="43"/>
      <c r="L294" s="47"/>
      <c r="M294" s="224"/>
      <c r="N294" s="225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197</v>
      </c>
      <c r="AU294" s="20" t="s">
        <v>82</v>
      </c>
    </row>
    <row r="295" s="13" customFormat="1">
      <c r="A295" s="13"/>
      <c r="B295" s="226"/>
      <c r="C295" s="227"/>
      <c r="D295" s="228" t="s">
        <v>199</v>
      </c>
      <c r="E295" s="229" t="s">
        <v>19</v>
      </c>
      <c r="F295" s="230" t="s">
        <v>113</v>
      </c>
      <c r="G295" s="227"/>
      <c r="H295" s="231">
        <v>536.745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199</v>
      </c>
      <c r="AU295" s="237" t="s">
        <v>82</v>
      </c>
      <c r="AV295" s="13" t="s">
        <v>82</v>
      </c>
      <c r="AW295" s="13" t="s">
        <v>33</v>
      </c>
      <c r="AX295" s="13" t="s">
        <v>72</v>
      </c>
      <c r="AY295" s="237" t="s">
        <v>188</v>
      </c>
    </row>
    <row r="296" s="13" customFormat="1">
      <c r="A296" s="13"/>
      <c r="B296" s="226"/>
      <c r="C296" s="227"/>
      <c r="D296" s="228" t="s">
        <v>199</v>
      </c>
      <c r="E296" s="229" t="s">
        <v>19</v>
      </c>
      <c r="F296" s="230" t="s">
        <v>116</v>
      </c>
      <c r="G296" s="227"/>
      <c r="H296" s="231">
        <v>1030.5139999999999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199</v>
      </c>
      <c r="AU296" s="237" t="s">
        <v>82</v>
      </c>
      <c r="AV296" s="13" t="s">
        <v>82</v>
      </c>
      <c r="AW296" s="13" t="s">
        <v>33</v>
      </c>
      <c r="AX296" s="13" t="s">
        <v>72</v>
      </c>
      <c r="AY296" s="237" t="s">
        <v>188</v>
      </c>
    </row>
    <row r="297" s="13" customFormat="1">
      <c r="A297" s="13"/>
      <c r="B297" s="226"/>
      <c r="C297" s="227"/>
      <c r="D297" s="228" t="s">
        <v>199</v>
      </c>
      <c r="E297" s="229" t="s">
        <v>19</v>
      </c>
      <c r="F297" s="230" t="s">
        <v>499</v>
      </c>
      <c r="G297" s="227"/>
      <c r="H297" s="231">
        <v>234.90600000000001</v>
      </c>
      <c r="I297" s="232"/>
      <c r="J297" s="227"/>
      <c r="K297" s="227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199</v>
      </c>
      <c r="AU297" s="237" t="s">
        <v>82</v>
      </c>
      <c r="AV297" s="13" t="s">
        <v>82</v>
      </c>
      <c r="AW297" s="13" t="s">
        <v>33</v>
      </c>
      <c r="AX297" s="13" t="s">
        <v>72</v>
      </c>
      <c r="AY297" s="237" t="s">
        <v>188</v>
      </c>
    </row>
    <row r="298" s="13" customFormat="1">
      <c r="A298" s="13"/>
      <c r="B298" s="226"/>
      <c r="C298" s="227"/>
      <c r="D298" s="228" t="s">
        <v>199</v>
      </c>
      <c r="E298" s="229" t="s">
        <v>19</v>
      </c>
      <c r="F298" s="230" t="s">
        <v>500</v>
      </c>
      <c r="G298" s="227"/>
      <c r="H298" s="231">
        <v>-22.834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199</v>
      </c>
      <c r="AU298" s="237" t="s">
        <v>82</v>
      </c>
      <c r="AV298" s="13" t="s">
        <v>82</v>
      </c>
      <c r="AW298" s="13" t="s">
        <v>33</v>
      </c>
      <c r="AX298" s="13" t="s">
        <v>72</v>
      </c>
      <c r="AY298" s="237" t="s">
        <v>188</v>
      </c>
    </row>
    <row r="299" s="14" customFormat="1">
      <c r="A299" s="14"/>
      <c r="B299" s="238"/>
      <c r="C299" s="239"/>
      <c r="D299" s="228" t="s">
        <v>199</v>
      </c>
      <c r="E299" s="240" t="s">
        <v>19</v>
      </c>
      <c r="F299" s="241" t="s">
        <v>214</v>
      </c>
      <c r="G299" s="239"/>
      <c r="H299" s="242">
        <v>1779.3309999999999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8" t="s">
        <v>199</v>
      </c>
      <c r="AU299" s="248" t="s">
        <v>82</v>
      </c>
      <c r="AV299" s="14" t="s">
        <v>195</v>
      </c>
      <c r="AW299" s="14" t="s">
        <v>33</v>
      </c>
      <c r="AX299" s="14" t="s">
        <v>80</v>
      </c>
      <c r="AY299" s="248" t="s">
        <v>188</v>
      </c>
    </row>
    <row r="300" s="2" customFormat="1" ht="37.8" customHeight="1">
      <c r="A300" s="41"/>
      <c r="B300" s="42"/>
      <c r="C300" s="208" t="s">
        <v>501</v>
      </c>
      <c r="D300" s="208" t="s">
        <v>190</v>
      </c>
      <c r="E300" s="209" t="s">
        <v>502</v>
      </c>
      <c r="F300" s="210" t="s">
        <v>503</v>
      </c>
      <c r="G300" s="211" t="s">
        <v>193</v>
      </c>
      <c r="H300" s="212">
        <v>778.92999999999995</v>
      </c>
      <c r="I300" s="213"/>
      <c r="J300" s="214">
        <f>ROUND(I300*H300,2)</f>
        <v>0</v>
      </c>
      <c r="K300" s="210" t="s">
        <v>194</v>
      </c>
      <c r="L300" s="47"/>
      <c r="M300" s="215" t="s">
        <v>19</v>
      </c>
      <c r="N300" s="216" t="s">
        <v>43</v>
      </c>
      <c r="O300" s="87"/>
      <c r="P300" s="217">
        <f>O300*H300</f>
        <v>0</v>
      </c>
      <c r="Q300" s="217">
        <v>0</v>
      </c>
      <c r="R300" s="217">
        <f>Q300*H300</f>
        <v>0</v>
      </c>
      <c r="S300" s="217">
        <v>1.0000000000000001E-05</v>
      </c>
      <c r="T300" s="218">
        <f>S300*H300</f>
        <v>0.0077892999999999999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195</v>
      </c>
      <c r="AT300" s="219" t="s">
        <v>190</v>
      </c>
      <c r="AU300" s="219" t="s">
        <v>82</v>
      </c>
      <c r="AY300" s="20" t="s">
        <v>188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80</v>
      </c>
      <c r="BK300" s="220">
        <f>ROUND(I300*H300,2)</f>
        <v>0</v>
      </c>
      <c r="BL300" s="20" t="s">
        <v>195</v>
      </c>
      <c r="BM300" s="219" t="s">
        <v>504</v>
      </c>
    </row>
    <row r="301" s="2" customFormat="1">
      <c r="A301" s="41"/>
      <c r="B301" s="42"/>
      <c r="C301" s="43"/>
      <c r="D301" s="221" t="s">
        <v>197</v>
      </c>
      <c r="E301" s="43"/>
      <c r="F301" s="222" t="s">
        <v>505</v>
      </c>
      <c r="G301" s="43"/>
      <c r="H301" s="43"/>
      <c r="I301" s="223"/>
      <c r="J301" s="43"/>
      <c r="K301" s="43"/>
      <c r="L301" s="47"/>
      <c r="M301" s="224"/>
      <c r="N301" s="225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197</v>
      </c>
      <c r="AU301" s="20" t="s">
        <v>82</v>
      </c>
    </row>
    <row r="302" s="13" customFormat="1">
      <c r="A302" s="13"/>
      <c r="B302" s="226"/>
      <c r="C302" s="227"/>
      <c r="D302" s="228" t="s">
        <v>199</v>
      </c>
      <c r="E302" s="229" t="s">
        <v>19</v>
      </c>
      <c r="F302" s="230" t="s">
        <v>506</v>
      </c>
      <c r="G302" s="227"/>
      <c r="H302" s="231">
        <v>357.32900000000001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199</v>
      </c>
      <c r="AU302" s="237" t="s">
        <v>82</v>
      </c>
      <c r="AV302" s="13" t="s">
        <v>82</v>
      </c>
      <c r="AW302" s="13" t="s">
        <v>33</v>
      </c>
      <c r="AX302" s="13" t="s">
        <v>72</v>
      </c>
      <c r="AY302" s="237" t="s">
        <v>188</v>
      </c>
    </row>
    <row r="303" s="13" customFormat="1">
      <c r="A303" s="13"/>
      <c r="B303" s="226"/>
      <c r="C303" s="227"/>
      <c r="D303" s="228" t="s">
        <v>199</v>
      </c>
      <c r="E303" s="229" t="s">
        <v>19</v>
      </c>
      <c r="F303" s="230" t="s">
        <v>507</v>
      </c>
      <c r="G303" s="227"/>
      <c r="H303" s="231">
        <v>27.489999999999998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199</v>
      </c>
      <c r="AU303" s="237" t="s">
        <v>82</v>
      </c>
      <c r="AV303" s="13" t="s">
        <v>82</v>
      </c>
      <c r="AW303" s="13" t="s">
        <v>33</v>
      </c>
      <c r="AX303" s="13" t="s">
        <v>72</v>
      </c>
      <c r="AY303" s="237" t="s">
        <v>188</v>
      </c>
    </row>
    <row r="304" s="13" customFormat="1">
      <c r="A304" s="13"/>
      <c r="B304" s="226"/>
      <c r="C304" s="227"/>
      <c r="D304" s="228" t="s">
        <v>199</v>
      </c>
      <c r="E304" s="229" t="s">
        <v>19</v>
      </c>
      <c r="F304" s="230" t="s">
        <v>508</v>
      </c>
      <c r="G304" s="227"/>
      <c r="H304" s="231">
        <v>4.6459999999999999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199</v>
      </c>
      <c r="AU304" s="237" t="s">
        <v>82</v>
      </c>
      <c r="AV304" s="13" t="s">
        <v>82</v>
      </c>
      <c r="AW304" s="13" t="s">
        <v>33</v>
      </c>
      <c r="AX304" s="13" t="s">
        <v>72</v>
      </c>
      <c r="AY304" s="237" t="s">
        <v>188</v>
      </c>
    </row>
    <row r="305" s="16" customFormat="1">
      <c r="A305" s="16"/>
      <c r="B305" s="269"/>
      <c r="C305" s="270"/>
      <c r="D305" s="228" t="s">
        <v>199</v>
      </c>
      <c r="E305" s="271" t="s">
        <v>19</v>
      </c>
      <c r="F305" s="272" t="s">
        <v>403</v>
      </c>
      <c r="G305" s="270"/>
      <c r="H305" s="273">
        <v>389.46499999999998</v>
      </c>
      <c r="I305" s="274"/>
      <c r="J305" s="270"/>
      <c r="K305" s="270"/>
      <c r="L305" s="275"/>
      <c r="M305" s="276"/>
      <c r="N305" s="277"/>
      <c r="O305" s="277"/>
      <c r="P305" s="277"/>
      <c r="Q305" s="277"/>
      <c r="R305" s="277"/>
      <c r="S305" s="277"/>
      <c r="T305" s="278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9" t="s">
        <v>199</v>
      </c>
      <c r="AU305" s="279" t="s">
        <v>82</v>
      </c>
      <c r="AV305" s="16" t="s">
        <v>206</v>
      </c>
      <c r="AW305" s="16" t="s">
        <v>33</v>
      </c>
      <c r="AX305" s="16" t="s">
        <v>72</v>
      </c>
      <c r="AY305" s="279" t="s">
        <v>188</v>
      </c>
    </row>
    <row r="306" s="13" customFormat="1">
      <c r="A306" s="13"/>
      <c r="B306" s="226"/>
      <c r="C306" s="227"/>
      <c r="D306" s="228" t="s">
        <v>199</v>
      </c>
      <c r="E306" s="229" t="s">
        <v>19</v>
      </c>
      <c r="F306" s="230" t="s">
        <v>509</v>
      </c>
      <c r="G306" s="227"/>
      <c r="H306" s="231">
        <v>389.46499999999998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199</v>
      </c>
      <c r="AU306" s="237" t="s">
        <v>82</v>
      </c>
      <c r="AV306" s="13" t="s">
        <v>82</v>
      </c>
      <c r="AW306" s="13" t="s">
        <v>33</v>
      </c>
      <c r="AX306" s="13" t="s">
        <v>72</v>
      </c>
      <c r="AY306" s="237" t="s">
        <v>188</v>
      </c>
    </row>
    <row r="307" s="14" customFormat="1">
      <c r="A307" s="14"/>
      <c r="B307" s="238"/>
      <c r="C307" s="239"/>
      <c r="D307" s="228" t="s">
        <v>199</v>
      </c>
      <c r="E307" s="240" t="s">
        <v>19</v>
      </c>
      <c r="F307" s="241" t="s">
        <v>214</v>
      </c>
      <c r="G307" s="239"/>
      <c r="H307" s="242">
        <v>778.92999999999995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8" t="s">
        <v>199</v>
      </c>
      <c r="AU307" s="248" t="s">
        <v>82</v>
      </c>
      <c r="AV307" s="14" t="s">
        <v>195</v>
      </c>
      <c r="AW307" s="14" t="s">
        <v>33</v>
      </c>
      <c r="AX307" s="14" t="s">
        <v>80</v>
      </c>
      <c r="AY307" s="248" t="s">
        <v>188</v>
      </c>
    </row>
    <row r="308" s="2" customFormat="1" ht="24.15" customHeight="1">
      <c r="A308" s="41"/>
      <c r="B308" s="42"/>
      <c r="C308" s="208" t="s">
        <v>510</v>
      </c>
      <c r="D308" s="208" t="s">
        <v>190</v>
      </c>
      <c r="E308" s="209" t="s">
        <v>511</v>
      </c>
      <c r="F308" s="210" t="s">
        <v>512</v>
      </c>
      <c r="G308" s="211" t="s">
        <v>193</v>
      </c>
      <c r="H308" s="212">
        <v>95.299999999999997</v>
      </c>
      <c r="I308" s="213"/>
      <c r="J308" s="214">
        <f>ROUND(I308*H308,2)</f>
        <v>0</v>
      </c>
      <c r="K308" s="210" t="s">
        <v>19</v>
      </c>
      <c r="L308" s="47"/>
      <c r="M308" s="215" t="s">
        <v>19</v>
      </c>
      <c r="N308" s="216" t="s">
        <v>43</v>
      </c>
      <c r="O308" s="87"/>
      <c r="P308" s="217">
        <f>O308*H308</f>
        <v>0</v>
      </c>
      <c r="Q308" s="217">
        <v>0.45929999999999999</v>
      </c>
      <c r="R308" s="217">
        <f>Q308*H308</f>
        <v>43.77129</v>
      </c>
      <c r="S308" s="217">
        <v>0</v>
      </c>
      <c r="T308" s="21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9" t="s">
        <v>195</v>
      </c>
      <c r="AT308" s="219" t="s">
        <v>190</v>
      </c>
      <c r="AU308" s="219" t="s">
        <v>82</v>
      </c>
      <c r="AY308" s="20" t="s">
        <v>188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80</v>
      </c>
      <c r="BK308" s="220">
        <f>ROUND(I308*H308,2)</f>
        <v>0</v>
      </c>
      <c r="BL308" s="20" t="s">
        <v>195</v>
      </c>
      <c r="BM308" s="219" t="s">
        <v>513</v>
      </c>
    </row>
    <row r="309" s="2" customFormat="1" ht="24.15" customHeight="1">
      <c r="A309" s="41"/>
      <c r="B309" s="42"/>
      <c r="C309" s="208" t="s">
        <v>514</v>
      </c>
      <c r="D309" s="208" t="s">
        <v>190</v>
      </c>
      <c r="E309" s="209" t="s">
        <v>515</v>
      </c>
      <c r="F309" s="210" t="s">
        <v>516</v>
      </c>
      <c r="G309" s="211" t="s">
        <v>193</v>
      </c>
      <c r="H309" s="212">
        <v>74.799999999999997</v>
      </c>
      <c r="I309" s="213"/>
      <c r="J309" s="214">
        <f>ROUND(I309*H309,2)</f>
        <v>0</v>
      </c>
      <c r="K309" s="210" t="s">
        <v>194</v>
      </c>
      <c r="L309" s="47"/>
      <c r="M309" s="215" t="s">
        <v>19</v>
      </c>
      <c r="N309" s="216" t="s">
        <v>43</v>
      </c>
      <c r="O309" s="87"/>
      <c r="P309" s="217">
        <f>O309*H309</f>
        <v>0</v>
      </c>
      <c r="Q309" s="217">
        <v>0.18048</v>
      </c>
      <c r="R309" s="217">
        <f>Q309*H309</f>
        <v>13.499903999999999</v>
      </c>
      <c r="S309" s="217">
        <v>0</v>
      </c>
      <c r="T309" s="21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9" t="s">
        <v>195</v>
      </c>
      <c r="AT309" s="219" t="s">
        <v>190</v>
      </c>
      <c r="AU309" s="219" t="s">
        <v>82</v>
      </c>
      <c r="AY309" s="20" t="s">
        <v>188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80</v>
      </c>
      <c r="BK309" s="220">
        <f>ROUND(I309*H309,2)</f>
        <v>0</v>
      </c>
      <c r="BL309" s="20" t="s">
        <v>195</v>
      </c>
      <c r="BM309" s="219" t="s">
        <v>517</v>
      </c>
    </row>
    <row r="310" s="2" customFormat="1">
      <c r="A310" s="41"/>
      <c r="B310" s="42"/>
      <c r="C310" s="43"/>
      <c r="D310" s="221" t="s">
        <v>197</v>
      </c>
      <c r="E310" s="43"/>
      <c r="F310" s="222" t="s">
        <v>518</v>
      </c>
      <c r="G310" s="43"/>
      <c r="H310" s="43"/>
      <c r="I310" s="223"/>
      <c r="J310" s="43"/>
      <c r="K310" s="43"/>
      <c r="L310" s="47"/>
      <c r="M310" s="224"/>
      <c r="N310" s="225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197</v>
      </c>
      <c r="AU310" s="20" t="s">
        <v>82</v>
      </c>
    </row>
    <row r="311" s="13" customFormat="1">
      <c r="A311" s="13"/>
      <c r="B311" s="226"/>
      <c r="C311" s="227"/>
      <c r="D311" s="228" t="s">
        <v>199</v>
      </c>
      <c r="E311" s="229" t="s">
        <v>19</v>
      </c>
      <c r="F311" s="230" t="s">
        <v>519</v>
      </c>
      <c r="G311" s="227"/>
      <c r="H311" s="231">
        <v>74.799999999999997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199</v>
      </c>
      <c r="AU311" s="237" t="s">
        <v>82</v>
      </c>
      <c r="AV311" s="13" t="s">
        <v>82</v>
      </c>
      <c r="AW311" s="13" t="s">
        <v>33</v>
      </c>
      <c r="AX311" s="13" t="s">
        <v>80</v>
      </c>
      <c r="AY311" s="237" t="s">
        <v>188</v>
      </c>
    </row>
    <row r="312" s="2" customFormat="1" ht="24.15" customHeight="1">
      <c r="A312" s="41"/>
      <c r="B312" s="42"/>
      <c r="C312" s="208" t="s">
        <v>520</v>
      </c>
      <c r="D312" s="208" t="s">
        <v>190</v>
      </c>
      <c r="E312" s="209" t="s">
        <v>521</v>
      </c>
      <c r="F312" s="210" t="s">
        <v>522</v>
      </c>
      <c r="G312" s="211" t="s">
        <v>193</v>
      </c>
      <c r="H312" s="212">
        <v>20.5</v>
      </c>
      <c r="I312" s="213"/>
      <c r="J312" s="214">
        <f>ROUND(I312*H312,2)</f>
        <v>0</v>
      </c>
      <c r="K312" s="210" t="s">
        <v>194</v>
      </c>
      <c r="L312" s="47"/>
      <c r="M312" s="215" t="s">
        <v>19</v>
      </c>
      <c r="N312" s="216" t="s">
        <v>43</v>
      </c>
      <c r="O312" s="87"/>
      <c r="P312" s="217">
        <f>O312*H312</f>
        <v>0</v>
      </c>
      <c r="Q312" s="217">
        <v>0.24096000000000001</v>
      </c>
      <c r="R312" s="217">
        <f>Q312*H312</f>
        <v>4.9396800000000001</v>
      </c>
      <c r="S312" s="217">
        <v>0</v>
      </c>
      <c r="T312" s="218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9" t="s">
        <v>195</v>
      </c>
      <c r="AT312" s="219" t="s">
        <v>190</v>
      </c>
      <c r="AU312" s="219" t="s">
        <v>82</v>
      </c>
      <c r="AY312" s="20" t="s">
        <v>188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80</v>
      </c>
      <c r="BK312" s="220">
        <f>ROUND(I312*H312,2)</f>
        <v>0</v>
      </c>
      <c r="BL312" s="20" t="s">
        <v>195</v>
      </c>
      <c r="BM312" s="219" t="s">
        <v>523</v>
      </c>
    </row>
    <row r="313" s="2" customFormat="1">
      <c r="A313" s="41"/>
      <c r="B313" s="42"/>
      <c r="C313" s="43"/>
      <c r="D313" s="221" t="s">
        <v>197</v>
      </c>
      <c r="E313" s="43"/>
      <c r="F313" s="222" t="s">
        <v>524</v>
      </c>
      <c r="G313" s="43"/>
      <c r="H313" s="43"/>
      <c r="I313" s="223"/>
      <c r="J313" s="43"/>
      <c r="K313" s="43"/>
      <c r="L313" s="47"/>
      <c r="M313" s="224"/>
      <c r="N313" s="225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197</v>
      </c>
      <c r="AU313" s="20" t="s">
        <v>82</v>
      </c>
    </row>
    <row r="314" s="13" customFormat="1">
      <c r="A314" s="13"/>
      <c r="B314" s="226"/>
      <c r="C314" s="227"/>
      <c r="D314" s="228" t="s">
        <v>199</v>
      </c>
      <c r="E314" s="229" t="s">
        <v>19</v>
      </c>
      <c r="F314" s="230" t="s">
        <v>525</v>
      </c>
      <c r="G314" s="227"/>
      <c r="H314" s="231">
        <v>20.5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199</v>
      </c>
      <c r="AU314" s="237" t="s">
        <v>82</v>
      </c>
      <c r="AV314" s="13" t="s">
        <v>82</v>
      </c>
      <c r="AW314" s="13" t="s">
        <v>33</v>
      </c>
      <c r="AX314" s="13" t="s">
        <v>80</v>
      </c>
      <c r="AY314" s="237" t="s">
        <v>188</v>
      </c>
    </row>
    <row r="315" s="2" customFormat="1" ht="24.15" customHeight="1">
      <c r="A315" s="41"/>
      <c r="B315" s="42"/>
      <c r="C315" s="208" t="s">
        <v>526</v>
      </c>
      <c r="D315" s="208" t="s">
        <v>190</v>
      </c>
      <c r="E315" s="209" t="s">
        <v>527</v>
      </c>
      <c r="F315" s="210" t="s">
        <v>528</v>
      </c>
      <c r="G315" s="211" t="s">
        <v>248</v>
      </c>
      <c r="H315" s="212">
        <v>86.200000000000003</v>
      </c>
      <c r="I315" s="213"/>
      <c r="J315" s="214">
        <f>ROUND(I315*H315,2)</f>
        <v>0</v>
      </c>
      <c r="K315" s="210" t="s">
        <v>194</v>
      </c>
      <c r="L315" s="47"/>
      <c r="M315" s="215" t="s">
        <v>19</v>
      </c>
      <c r="N315" s="216" t="s">
        <v>43</v>
      </c>
      <c r="O315" s="87"/>
      <c r="P315" s="217">
        <f>O315*H315</f>
        <v>0</v>
      </c>
      <c r="Q315" s="217">
        <v>0.19663</v>
      </c>
      <c r="R315" s="217">
        <f>Q315*H315</f>
        <v>16.949506</v>
      </c>
      <c r="S315" s="217">
        <v>0</v>
      </c>
      <c r="T315" s="21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9" t="s">
        <v>195</v>
      </c>
      <c r="AT315" s="219" t="s">
        <v>190</v>
      </c>
      <c r="AU315" s="219" t="s">
        <v>82</v>
      </c>
      <c r="AY315" s="20" t="s">
        <v>188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80</v>
      </c>
      <c r="BK315" s="220">
        <f>ROUND(I315*H315,2)</f>
        <v>0</v>
      </c>
      <c r="BL315" s="20" t="s">
        <v>195</v>
      </c>
      <c r="BM315" s="219" t="s">
        <v>529</v>
      </c>
    </row>
    <row r="316" s="2" customFormat="1">
      <c r="A316" s="41"/>
      <c r="B316" s="42"/>
      <c r="C316" s="43"/>
      <c r="D316" s="221" t="s">
        <v>197</v>
      </c>
      <c r="E316" s="43"/>
      <c r="F316" s="222" t="s">
        <v>530</v>
      </c>
      <c r="G316" s="43"/>
      <c r="H316" s="43"/>
      <c r="I316" s="223"/>
      <c r="J316" s="43"/>
      <c r="K316" s="43"/>
      <c r="L316" s="47"/>
      <c r="M316" s="224"/>
      <c r="N316" s="225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197</v>
      </c>
      <c r="AU316" s="20" t="s">
        <v>82</v>
      </c>
    </row>
    <row r="317" s="13" customFormat="1">
      <c r="A317" s="13"/>
      <c r="B317" s="226"/>
      <c r="C317" s="227"/>
      <c r="D317" s="228" t="s">
        <v>199</v>
      </c>
      <c r="E317" s="229" t="s">
        <v>19</v>
      </c>
      <c r="F317" s="230" t="s">
        <v>531</v>
      </c>
      <c r="G317" s="227"/>
      <c r="H317" s="231">
        <v>86.200000000000003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199</v>
      </c>
      <c r="AU317" s="237" t="s">
        <v>82</v>
      </c>
      <c r="AV317" s="13" t="s">
        <v>82</v>
      </c>
      <c r="AW317" s="13" t="s">
        <v>33</v>
      </c>
      <c r="AX317" s="13" t="s">
        <v>80</v>
      </c>
      <c r="AY317" s="237" t="s">
        <v>188</v>
      </c>
    </row>
    <row r="318" s="2" customFormat="1" ht="21.75" customHeight="1">
      <c r="A318" s="41"/>
      <c r="B318" s="42"/>
      <c r="C318" s="208" t="s">
        <v>532</v>
      </c>
      <c r="D318" s="208" t="s">
        <v>190</v>
      </c>
      <c r="E318" s="209" t="s">
        <v>533</v>
      </c>
      <c r="F318" s="210" t="s">
        <v>534</v>
      </c>
      <c r="G318" s="211" t="s">
        <v>260</v>
      </c>
      <c r="H318" s="212">
        <v>1</v>
      </c>
      <c r="I318" s="213"/>
      <c r="J318" s="214">
        <f>ROUND(I318*H318,2)</f>
        <v>0</v>
      </c>
      <c r="K318" s="210" t="s">
        <v>194</v>
      </c>
      <c r="L318" s="47"/>
      <c r="M318" s="215" t="s">
        <v>19</v>
      </c>
      <c r="N318" s="216" t="s">
        <v>43</v>
      </c>
      <c r="O318" s="87"/>
      <c r="P318" s="217">
        <f>O318*H318</f>
        <v>0</v>
      </c>
      <c r="Q318" s="217">
        <v>0.04684</v>
      </c>
      <c r="R318" s="217">
        <f>Q318*H318</f>
        <v>0.04684</v>
      </c>
      <c r="S318" s="217">
        <v>0</v>
      </c>
      <c r="T318" s="21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9" t="s">
        <v>195</v>
      </c>
      <c r="AT318" s="219" t="s">
        <v>190</v>
      </c>
      <c r="AU318" s="219" t="s">
        <v>82</v>
      </c>
      <c r="AY318" s="20" t="s">
        <v>188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80</v>
      </c>
      <c r="BK318" s="220">
        <f>ROUND(I318*H318,2)</f>
        <v>0</v>
      </c>
      <c r="BL318" s="20" t="s">
        <v>195</v>
      </c>
      <c r="BM318" s="219" t="s">
        <v>535</v>
      </c>
    </row>
    <row r="319" s="2" customFormat="1">
      <c r="A319" s="41"/>
      <c r="B319" s="42"/>
      <c r="C319" s="43"/>
      <c r="D319" s="221" t="s">
        <v>197</v>
      </c>
      <c r="E319" s="43"/>
      <c r="F319" s="222" t="s">
        <v>536</v>
      </c>
      <c r="G319" s="43"/>
      <c r="H319" s="43"/>
      <c r="I319" s="223"/>
      <c r="J319" s="43"/>
      <c r="K319" s="43"/>
      <c r="L319" s="47"/>
      <c r="M319" s="224"/>
      <c r="N319" s="225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197</v>
      </c>
      <c r="AU319" s="20" t="s">
        <v>82</v>
      </c>
    </row>
    <row r="320" s="13" customFormat="1">
      <c r="A320" s="13"/>
      <c r="B320" s="226"/>
      <c r="C320" s="227"/>
      <c r="D320" s="228" t="s">
        <v>199</v>
      </c>
      <c r="E320" s="229" t="s">
        <v>19</v>
      </c>
      <c r="F320" s="230" t="s">
        <v>537</v>
      </c>
      <c r="G320" s="227"/>
      <c r="H320" s="231">
        <v>1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199</v>
      </c>
      <c r="AU320" s="237" t="s">
        <v>82</v>
      </c>
      <c r="AV320" s="13" t="s">
        <v>82</v>
      </c>
      <c r="AW320" s="13" t="s">
        <v>33</v>
      </c>
      <c r="AX320" s="13" t="s">
        <v>80</v>
      </c>
      <c r="AY320" s="237" t="s">
        <v>188</v>
      </c>
    </row>
    <row r="321" s="2" customFormat="1" ht="33" customHeight="1">
      <c r="A321" s="41"/>
      <c r="B321" s="42"/>
      <c r="C321" s="249" t="s">
        <v>538</v>
      </c>
      <c r="D321" s="249" t="s">
        <v>264</v>
      </c>
      <c r="E321" s="250" t="s">
        <v>539</v>
      </c>
      <c r="F321" s="251" t="s">
        <v>540</v>
      </c>
      <c r="G321" s="252" t="s">
        <v>260</v>
      </c>
      <c r="H321" s="253">
        <v>1</v>
      </c>
      <c r="I321" s="254"/>
      <c r="J321" s="255">
        <f>ROUND(I321*H321,2)</f>
        <v>0</v>
      </c>
      <c r="K321" s="251" t="s">
        <v>194</v>
      </c>
      <c r="L321" s="256"/>
      <c r="M321" s="257" t="s">
        <v>19</v>
      </c>
      <c r="N321" s="258" t="s">
        <v>43</v>
      </c>
      <c r="O321" s="87"/>
      <c r="P321" s="217">
        <f>O321*H321</f>
        <v>0</v>
      </c>
      <c r="Q321" s="217">
        <v>0.012489999999999999</v>
      </c>
      <c r="R321" s="217">
        <f>Q321*H321</f>
        <v>0.012489999999999999</v>
      </c>
      <c r="S321" s="217">
        <v>0</v>
      </c>
      <c r="T321" s="21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9" t="s">
        <v>238</v>
      </c>
      <c r="AT321" s="219" t="s">
        <v>264</v>
      </c>
      <c r="AU321" s="219" t="s">
        <v>82</v>
      </c>
      <c r="AY321" s="20" t="s">
        <v>188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80</v>
      </c>
      <c r="BK321" s="220">
        <f>ROUND(I321*H321,2)</f>
        <v>0</v>
      </c>
      <c r="BL321" s="20" t="s">
        <v>195</v>
      </c>
      <c r="BM321" s="219" t="s">
        <v>541</v>
      </c>
    </row>
    <row r="322" s="12" customFormat="1" ht="22.8" customHeight="1">
      <c r="A322" s="12"/>
      <c r="B322" s="192"/>
      <c r="C322" s="193"/>
      <c r="D322" s="194" t="s">
        <v>71</v>
      </c>
      <c r="E322" s="206" t="s">
        <v>245</v>
      </c>
      <c r="F322" s="206" t="s">
        <v>542</v>
      </c>
      <c r="G322" s="193"/>
      <c r="H322" s="193"/>
      <c r="I322" s="196"/>
      <c r="J322" s="207">
        <f>BK322</f>
        <v>0</v>
      </c>
      <c r="K322" s="193"/>
      <c r="L322" s="198"/>
      <c r="M322" s="199"/>
      <c r="N322" s="200"/>
      <c r="O322" s="200"/>
      <c r="P322" s="201">
        <f>SUM(P323:P499)</f>
        <v>0</v>
      </c>
      <c r="Q322" s="200"/>
      <c r="R322" s="201">
        <f>SUM(R323:R499)</f>
        <v>1.1250739000000001</v>
      </c>
      <c r="S322" s="200"/>
      <c r="T322" s="202">
        <f>SUM(T323:T499)</f>
        <v>178.90754099999998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3" t="s">
        <v>80</v>
      </c>
      <c r="AT322" s="204" t="s">
        <v>71</v>
      </c>
      <c r="AU322" s="204" t="s">
        <v>80</v>
      </c>
      <c r="AY322" s="203" t="s">
        <v>188</v>
      </c>
      <c r="BK322" s="205">
        <f>SUM(BK323:BK499)</f>
        <v>0</v>
      </c>
    </row>
    <row r="323" s="2" customFormat="1" ht="37.8" customHeight="1">
      <c r="A323" s="41"/>
      <c r="B323" s="42"/>
      <c r="C323" s="208" t="s">
        <v>543</v>
      </c>
      <c r="D323" s="208" t="s">
        <v>190</v>
      </c>
      <c r="E323" s="209" t="s">
        <v>544</v>
      </c>
      <c r="F323" s="210" t="s">
        <v>545</v>
      </c>
      <c r="G323" s="211" t="s">
        <v>193</v>
      </c>
      <c r="H323" s="212">
        <v>2049.9029999999998</v>
      </c>
      <c r="I323" s="213"/>
      <c r="J323" s="214">
        <f>ROUND(I323*H323,2)</f>
        <v>0</v>
      </c>
      <c r="K323" s="210" t="s">
        <v>194</v>
      </c>
      <c r="L323" s="47"/>
      <c r="M323" s="215" t="s">
        <v>19</v>
      </c>
      <c r="N323" s="216" t="s">
        <v>43</v>
      </c>
      <c r="O323" s="87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9" t="s">
        <v>195</v>
      </c>
      <c r="AT323" s="219" t="s">
        <v>190</v>
      </c>
      <c r="AU323" s="219" t="s">
        <v>82</v>
      </c>
      <c r="AY323" s="20" t="s">
        <v>188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80</v>
      </c>
      <c r="BK323" s="220">
        <f>ROUND(I323*H323,2)</f>
        <v>0</v>
      </c>
      <c r="BL323" s="20" t="s">
        <v>195</v>
      </c>
      <c r="BM323" s="219" t="s">
        <v>546</v>
      </c>
    </row>
    <row r="324" s="2" customFormat="1">
      <c r="A324" s="41"/>
      <c r="B324" s="42"/>
      <c r="C324" s="43"/>
      <c r="D324" s="221" t="s">
        <v>197</v>
      </c>
      <c r="E324" s="43"/>
      <c r="F324" s="222" t="s">
        <v>547</v>
      </c>
      <c r="G324" s="43"/>
      <c r="H324" s="43"/>
      <c r="I324" s="223"/>
      <c r="J324" s="43"/>
      <c r="K324" s="43"/>
      <c r="L324" s="47"/>
      <c r="M324" s="224"/>
      <c r="N324" s="225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197</v>
      </c>
      <c r="AU324" s="20" t="s">
        <v>82</v>
      </c>
    </row>
    <row r="325" s="13" customFormat="1">
      <c r="A325" s="13"/>
      <c r="B325" s="226"/>
      <c r="C325" s="227"/>
      <c r="D325" s="228" t="s">
        <v>199</v>
      </c>
      <c r="E325" s="229" t="s">
        <v>19</v>
      </c>
      <c r="F325" s="230" t="s">
        <v>548</v>
      </c>
      <c r="G325" s="227"/>
      <c r="H325" s="231">
        <v>334.63099999999997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199</v>
      </c>
      <c r="AU325" s="237" t="s">
        <v>82</v>
      </c>
      <c r="AV325" s="13" t="s">
        <v>82</v>
      </c>
      <c r="AW325" s="13" t="s">
        <v>33</v>
      </c>
      <c r="AX325" s="13" t="s">
        <v>72</v>
      </c>
      <c r="AY325" s="237" t="s">
        <v>188</v>
      </c>
    </row>
    <row r="326" s="13" customFormat="1">
      <c r="A326" s="13"/>
      <c r="B326" s="226"/>
      <c r="C326" s="227"/>
      <c r="D326" s="228" t="s">
        <v>199</v>
      </c>
      <c r="E326" s="229" t="s">
        <v>19</v>
      </c>
      <c r="F326" s="230" t="s">
        <v>549</v>
      </c>
      <c r="G326" s="227"/>
      <c r="H326" s="231">
        <v>1819.2719999999999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199</v>
      </c>
      <c r="AU326" s="237" t="s">
        <v>82</v>
      </c>
      <c r="AV326" s="13" t="s">
        <v>82</v>
      </c>
      <c r="AW326" s="13" t="s">
        <v>33</v>
      </c>
      <c r="AX326" s="13" t="s">
        <v>72</v>
      </c>
      <c r="AY326" s="237" t="s">
        <v>188</v>
      </c>
    </row>
    <row r="327" s="13" customFormat="1">
      <c r="A327" s="13"/>
      <c r="B327" s="226"/>
      <c r="C327" s="227"/>
      <c r="D327" s="228" t="s">
        <v>199</v>
      </c>
      <c r="E327" s="229" t="s">
        <v>19</v>
      </c>
      <c r="F327" s="230" t="s">
        <v>550</v>
      </c>
      <c r="G327" s="227"/>
      <c r="H327" s="231">
        <v>-104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199</v>
      </c>
      <c r="AU327" s="237" t="s">
        <v>82</v>
      </c>
      <c r="AV327" s="13" t="s">
        <v>82</v>
      </c>
      <c r="AW327" s="13" t="s">
        <v>33</v>
      </c>
      <c r="AX327" s="13" t="s">
        <v>72</v>
      </c>
      <c r="AY327" s="237" t="s">
        <v>188</v>
      </c>
    </row>
    <row r="328" s="14" customFormat="1">
      <c r="A328" s="14"/>
      <c r="B328" s="238"/>
      <c r="C328" s="239"/>
      <c r="D328" s="228" t="s">
        <v>199</v>
      </c>
      <c r="E328" s="240" t="s">
        <v>103</v>
      </c>
      <c r="F328" s="241" t="s">
        <v>214</v>
      </c>
      <c r="G328" s="239"/>
      <c r="H328" s="242">
        <v>2049.9029999999998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8" t="s">
        <v>199</v>
      </c>
      <c r="AU328" s="248" t="s">
        <v>82</v>
      </c>
      <c r="AV328" s="14" t="s">
        <v>195</v>
      </c>
      <c r="AW328" s="14" t="s">
        <v>33</v>
      </c>
      <c r="AX328" s="14" t="s">
        <v>80</v>
      </c>
      <c r="AY328" s="248" t="s">
        <v>188</v>
      </c>
    </row>
    <row r="329" s="2" customFormat="1" ht="37.8" customHeight="1">
      <c r="A329" s="41"/>
      <c r="B329" s="42"/>
      <c r="C329" s="208" t="s">
        <v>551</v>
      </c>
      <c r="D329" s="208" t="s">
        <v>190</v>
      </c>
      <c r="E329" s="209" t="s">
        <v>552</v>
      </c>
      <c r="F329" s="210" t="s">
        <v>553</v>
      </c>
      <c r="G329" s="211" t="s">
        <v>193</v>
      </c>
      <c r="H329" s="212">
        <v>245988.35999999999</v>
      </c>
      <c r="I329" s="213"/>
      <c r="J329" s="214">
        <f>ROUND(I329*H329,2)</f>
        <v>0</v>
      </c>
      <c r="K329" s="210" t="s">
        <v>194</v>
      </c>
      <c r="L329" s="47"/>
      <c r="M329" s="215" t="s">
        <v>19</v>
      </c>
      <c r="N329" s="216" t="s">
        <v>43</v>
      </c>
      <c r="O329" s="87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9" t="s">
        <v>195</v>
      </c>
      <c r="AT329" s="219" t="s">
        <v>190</v>
      </c>
      <c r="AU329" s="219" t="s">
        <v>82</v>
      </c>
      <c r="AY329" s="20" t="s">
        <v>188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80</v>
      </c>
      <c r="BK329" s="220">
        <f>ROUND(I329*H329,2)</f>
        <v>0</v>
      </c>
      <c r="BL329" s="20" t="s">
        <v>195</v>
      </c>
      <c r="BM329" s="219" t="s">
        <v>554</v>
      </c>
    </row>
    <row r="330" s="2" customFormat="1">
      <c r="A330" s="41"/>
      <c r="B330" s="42"/>
      <c r="C330" s="43"/>
      <c r="D330" s="221" t="s">
        <v>197</v>
      </c>
      <c r="E330" s="43"/>
      <c r="F330" s="222" t="s">
        <v>555</v>
      </c>
      <c r="G330" s="43"/>
      <c r="H330" s="43"/>
      <c r="I330" s="223"/>
      <c r="J330" s="43"/>
      <c r="K330" s="43"/>
      <c r="L330" s="47"/>
      <c r="M330" s="224"/>
      <c r="N330" s="225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197</v>
      </c>
      <c r="AU330" s="20" t="s">
        <v>82</v>
      </c>
    </row>
    <row r="331" s="13" customFormat="1">
      <c r="A331" s="13"/>
      <c r="B331" s="226"/>
      <c r="C331" s="227"/>
      <c r="D331" s="228" t="s">
        <v>199</v>
      </c>
      <c r="E331" s="229" t="s">
        <v>19</v>
      </c>
      <c r="F331" s="230" t="s">
        <v>556</v>
      </c>
      <c r="G331" s="227"/>
      <c r="H331" s="231">
        <v>245988.35999999999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199</v>
      </c>
      <c r="AU331" s="237" t="s">
        <v>82</v>
      </c>
      <c r="AV331" s="13" t="s">
        <v>82</v>
      </c>
      <c r="AW331" s="13" t="s">
        <v>33</v>
      </c>
      <c r="AX331" s="13" t="s">
        <v>80</v>
      </c>
      <c r="AY331" s="237" t="s">
        <v>188</v>
      </c>
    </row>
    <row r="332" s="2" customFormat="1" ht="66.75" customHeight="1">
      <c r="A332" s="41"/>
      <c r="B332" s="42"/>
      <c r="C332" s="208" t="s">
        <v>557</v>
      </c>
      <c r="D332" s="208" t="s">
        <v>190</v>
      </c>
      <c r="E332" s="209" t="s">
        <v>558</v>
      </c>
      <c r="F332" s="210" t="s">
        <v>559</v>
      </c>
      <c r="G332" s="211" t="s">
        <v>260</v>
      </c>
      <c r="H332" s="212">
        <v>6</v>
      </c>
      <c r="I332" s="213"/>
      <c r="J332" s="214">
        <f>ROUND(I332*H332,2)</f>
        <v>0</v>
      </c>
      <c r="K332" s="210" t="s">
        <v>194</v>
      </c>
      <c r="L332" s="47"/>
      <c r="M332" s="215" t="s">
        <v>19</v>
      </c>
      <c r="N332" s="216" t="s">
        <v>43</v>
      </c>
      <c r="O332" s="87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9" t="s">
        <v>195</v>
      </c>
      <c r="AT332" s="219" t="s">
        <v>190</v>
      </c>
      <c r="AU332" s="219" t="s">
        <v>82</v>
      </c>
      <c r="AY332" s="20" t="s">
        <v>188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80</v>
      </c>
      <c r="BK332" s="220">
        <f>ROUND(I332*H332,2)</f>
        <v>0</v>
      </c>
      <c r="BL332" s="20" t="s">
        <v>195</v>
      </c>
      <c r="BM332" s="219" t="s">
        <v>560</v>
      </c>
    </row>
    <row r="333" s="2" customFormat="1">
      <c r="A333" s="41"/>
      <c r="B333" s="42"/>
      <c r="C333" s="43"/>
      <c r="D333" s="221" t="s">
        <v>197</v>
      </c>
      <c r="E333" s="43"/>
      <c r="F333" s="222" t="s">
        <v>561</v>
      </c>
      <c r="G333" s="43"/>
      <c r="H333" s="43"/>
      <c r="I333" s="223"/>
      <c r="J333" s="43"/>
      <c r="K333" s="43"/>
      <c r="L333" s="47"/>
      <c r="M333" s="224"/>
      <c r="N333" s="225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197</v>
      </c>
      <c r="AU333" s="20" t="s">
        <v>82</v>
      </c>
    </row>
    <row r="334" s="2" customFormat="1" ht="37.8" customHeight="1">
      <c r="A334" s="41"/>
      <c r="B334" s="42"/>
      <c r="C334" s="208" t="s">
        <v>562</v>
      </c>
      <c r="D334" s="208" t="s">
        <v>190</v>
      </c>
      <c r="E334" s="209" t="s">
        <v>563</v>
      </c>
      <c r="F334" s="210" t="s">
        <v>564</v>
      </c>
      <c r="G334" s="211" t="s">
        <v>193</v>
      </c>
      <c r="H334" s="212">
        <v>2049.9029999999998</v>
      </c>
      <c r="I334" s="213"/>
      <c r="J334" s="214">
        <f>ROUND(I334*H334,2)</f>
        <v>0</v>
      </c>
      <c r="K334" s="210" t="s">
        <v>194</v>
      </c>
      <c r="L334" s="47"/>
      <c r="M334" s="215" t="s">
        <v>19</v>
      </c>
      <c r="N334" s="216" t="s">
        <v>43</v>
      </c>
      <c r="O334" s="87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9" t="s">
        <v>195</v>
      </c>
      <c r="AT334" s="219" t="s">
        <v>190</v>
      </c>
      <c r="AU334" s="219" t="s">
        <v>82</v>
      </c>
      <c r="AY334" s="20" t="s">
        <v>188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80</v>
      </c>
      <c r="BK334" s="220">
        <f>ROUND(I334*H334,2)</f>
        <v>0</v>
      </c>
      <c r="BL334" s="20" t="s">
        <v>195</v>
      </c>
      <c r="BM334" s="219" t="s">
        <v>565</v>
      </c>
    </row>
    <row r="335" s="2" customFormat="1">
      <c r="A335" s="41"/>
      <c r="B335" s="42"/>
      <c r="C335" s="43"/>
      <c r="D335" s="221" t="s">
        <v>197</v>
      </c>
      <c r="E335" s="43"/>
      <c r="F335" s="222" t="s">
        <v>566</v>
      </c>
      <c r="G335" s="43"/>
      <c r="H335" s="43"/>
      <c r="I335" s="223"/>
      <c r="J335" s="43"/>
      <c r="K335" s="43"/>
      <c r="L335" s="47"/>
      <c r="M335" s="224"/>
      <c r="N335" s="225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197</v>
      </c>
      <c r="AU335" s="20" t="s">
        <v>82</v>
      </c>
    </row>
    <row r="336" s="13" customFormat="1">
      <c r="A336" s="13"/>
      <c r="B336" s="226"/>
      <c r="C336" s="227"/>
      <c r="D336" s="228" t="s">
        <v>199</v>
      </c>
      <c r="E336" s="229" t="s">
        <v>19</v>
      </c>
      <c r="F336" s="230" t="s">
        <v>103</v>
      </c>
      <c r="G336" s="227"/>
      <c r="H336" s="231">
        <v>2049.9029999999998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199</v>
      </c>
      <c r="AU336" s="237" t="s">
        <v>82</v>
      </c>
      <c r="AV336" s="13" t="s">
        <v>82</v>
      </c>
      <c r="AW336" s="13" t="s">
        <v>33</v>
      </c>
      <c r="AX336" s="13" t="s">
        <v>80</v>
      </c>
      <c r="AY336" s="237" t="s">
        <v>188</v>
      </c>
    </row>
    <row r="337" s="2" customFormat="1" ht="16.5" customHeight="1">
      <c r="A337" s="41"/>
      <c r="B337" s="42"/>
      <c r="C337" s="208" t="s">
        <v>567</v>
      </c>
      <c r="D337" s="208" t="s">
        <v>190</v>
      </c>
      <c r="E337" s="209" t="s">
        <v>568</v>
      </c>
      <c r="F337" s="210" t="s">
        <v>569</v>
      </c>
      <c r="G337" s="211" t="s">
        <v>193</v>
      </c>
      <c r="H337" s="212">
        <v>2049.9029999999998</v>
      </c>
      <c r="I337" s="213"/>
      <c r="J337" s="214">
        <f>ROUND(I337*H337,2)</f>
        <v>0</v>
      </c>
      <c r="K337" s="210" t="s">
        <v>194</v>
      </c>
      <c r="L337" s="47"/>
      <c r="M337" s="215" t="s">
        <v>19</v>
      </c>
      <c r="N337" s="216" t="s">
        <v>43</v>
      </c>
      <c r="O337" s="87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9" t="s">
        <v>195</v>
      </c>
      <c r="AT337" s="219" t="s">
        <v>190</v>
      </c>
      <c r="AU337" s="219" t="s">
        <v>82</v>
      </c>
      <c r="AY337" s="20" t="s">
        <v>188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80</v>
      </c>
      <c r="BK337" s="220">
        <f>ROUND(I337*H337,2)</f>
        <v>0</v>
      </c>
      <c r="BL337" s="20" t="s">
        <v>195</v>
      </c>
      <c r="BM337" s="219" t="s">
        <v>570</v>
      </c>
    </row>
    <row r="338" s="2" customFormat="1">
      <c r="A338" s="41"/>
      <c r="B338" s="42"/>
      <c r="C338" s="43"/>
      <c r="D338" s="221" t="s">
        <v>197</v>
      </c>
      <c r="E338" s="43"/>
      <c r="F338" s="222" t="s">
        <v>571</v>
      </c>
      <c r="G338" s="43"/>
      <c r="H338" s="43"/>
      <c r="I338" s="223"/>
      <c r="J338" s="43"/>
      <c r="K338" s="43"/>
      <c r="L338" s="47"/>
      <c r="M338" s="224"/>
      <c r="N338" s="225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197</v>
      </c>
      <c r="AU338" s="20" t="s">
        <v>82</v>
      </c>
    </row>
    <row r="339" s="13" customFormat="1">
      <c r="A339" s="13"/>
      <c r="B339" s="226"/>
      <c r="C339" s="227"/>
      <c r="D339" s="228" t="s">
        <v>199</v>
      </c>
      <c r="E339" s="229" t="s">
        <v>19</v>
      </c>
      <c r="F339" s="230" t="s">
        <v>103</v>
      </c>
      <c r="G339" s="227"/>
      <c r="H339" s="231">
        <v>2049.9029999999998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199</v>
      </c>
      <c r="AU339" s="237" t="s">
        <v>82</v>
      </c>
      <c r="AV339" s="13" t="s">
        <v>82</v>
      </c>
      <c r="AW339" s="13" t="s">
        <v>33</v>
      </c>
      <c r="AX339" s="13" t="s">
        <v>80</v>
      </c>
      <c r="AY339" s="237" t="s">
        <v>188</v>
      </c>
    </row>
    <row r="340" s="2" customFormat="1" ht="16.5" customHeight="1">
      <c r="A340" s="41"/>
      <c r="B340" s="42"/>
      <c r="C340" s="208" t="s">
        <v>572</v>
      </c>
      <c r="D340" s="208" t="s">
        <v>190</v>
      </c>
      <c r="E340" s="209" t="s">
        <v>573</v>
      </c>
      <c r="F340" s="210" t="s">
        <v>574</v>
      </c>
      <c r="G340" s="211" t="s">
        <v>193</v>
      </c>
      <c r="H340" s="212">
        <v>245988.35999999999</v>
      </c>
      <c r="I340" s="213"/>
      <c r="J340" s="214">
        <f>ROUND(I340*H340,2)</f>
        <v>0</v>
      </c>
      <c r="K340" s="210" t="s">
        <v>194</v>
      </c>
      <c r="L340" s="47"/>
      <c r="M340" s="215" t="s">
        <v>19</v>
      </c>
      <c r="N340" s="216" t="s">
        <v>43</v>
      </c>
      <c r="O340" s="87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9" t="s">
        <v>195</v>
      </c>
      <c r="AT340" s="219" t="s">
        <v>190</v>
      </c>
      <c r="AU340" s="219" t="s">
        <v>82</v>
      </c>
      <c r="AY340" s="20" t="s">
        <v>188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80</v>
      </c>
      <c r="BK340" s="220">
        <f>ROUND(I340*H340,2)</f>
        <v>0</v>
      </c>
      <c r="BL340" s="20" t="s">
        <v>195</v>
      </c>
      <c r="BM340" s="219" t="s">
        <v>575</v>
      </c>
    </row>
    <row r="341" s="2" customFormat="1">
      <c r="A341" s="41"/>
      <c r="B341" s="42"/>
      <c r="C341" s="43"/>
      <c r="D341" s="221" t="s">
        <v>197</v>
      </c>
      <c r="E341" s="43"/>
      <c r="F341" s="222" t="s">
        <v>576</v>
      </c>
      <c r="G341" s="43"/>
      <c r="H341" s="43"/>
      <c r="I341" s="223"/>
      <c r="J341" s="43"/>
      <c r="K341" s="43"/>
      <c r="L341" s="47"/>
      <c r="M341" s="224"/>
      <c r="N341" s="225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197</v>
      </c>
      <c r="AU341" s="20" t="s">
        <v>82</v>
      </c>
    </row>
    <row r="342" s="13" customFormat="1">
      <c r="A342" s="13"/>
      <c r="B342" s="226"/>
      <c r="C342" s="227"/>
      <c r="D342" s="228" t="s">
        <v>199</v>
      </c>
      <c r="E342" s="229" t="s">
        <v>19</v>
      </c>
      <c r="F342" s="230" t="s">
        <v>556</v>
      </c>
      <c r="G342" s="227"/>
      <c r="H342" s="231">
        <v>245988.35999999999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199</v>
      </c>
      <c r="AU342" s="237" t="s">
        <v>82</v>
      </c>
      <c r="AV342" s="13" t="s">
        <v>82</v>
      </c>
      <c r="AW342" s="13" t="s">
        <v>33</v>
      </c>
      <c r="AX342" s="13" t="s">
        <v>80</v>
      </c>
      <c r="AY342" s="237" t="s">
        <v>188</v>
      </c>
    </row>
    <row r="343" s="2" customFormat="1" ht="21.75" customHeight="1">
      <c r="A343" s="41"/>
      <c r="B343" s="42"/>
      <c r="C343" s="208" t="s">
        <v>577</v>
      </c>
      <c r="D343" s="208" t="s">
        <v>190</v>
      </c>
      <c r="E343" s="209" t="s">
        <v>578</v>
      </c>
      <c r="F343" s="210" t="s">
        <v>579</v>
      </c>
      <c r="G343" s="211" t="s">
        <v>193</v>
      </c>
      <c r="H343" s="212">
        <v>2049.9029999999998</v>
      </c>
      <c r="I343" s="213"/>
      <c r="J343" s="214">
        <f>ROUND(I343*H343,2)</f>
        <v>0</v>
      </c>
      <c r="K343" s="210" t="s">
        <v>194</v>
      </c>
      <c r="L343" s="47"/>
      <c r="M343" s="215" t="s">
        <v>19</v>
      </c>
      <c r="N343" s="216" t="s">
        <v>43</v>
      </c>
      <c r="O343" s="87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9" t="s">
        <v>195</v>
      </c>
      <c r="AT343" s="219" t="s">
        <v>190</v>
      </c>
      <c r="AU343" s="219" t="s">
        <v>82</v>
      </c>
      <c r="AY343" s="20" t="s">
        <v>188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80</v>
      </c>
      <c r="BK343" s="220">
        <f>ROUND(I343*H343,2)</f>
        <v>0</v>
      </c>
      <c r="BL343" s="20" t="s">
        <v>195</v>
      </c>
      <c r="BM343" s="219" t="s">
        <v>580</v>
      </c>
    </row>
    <row r="344" s="2" customFormat="1">
      <c r="A344" s="41"/>
      <c r="B344" s="42"/>
      <c r="C344" s="43"/>
      <c r="D344" s="221" t="s">
        <v>197</v>
      </c>
      <c r="E344" s="43"/>
      <c r="F344" s="222" t="s">
        <v>581</v>
      </c>
      <c r="G344" s="43"/>
      <c r="H344" s="43"/>
      <c r="I344" s="223"/>
      <c r="J344" s="43"/>
      <c r="K344" s="43"/>
      <c r="L344" s="47"/>
      <c r="M344" s="224"/>
      <c r="N344" s="225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197</v>
      </c>
      <c r="AU344" s="20" t="s">
        <v>82</v>
      </c>
    </row>
    <row r="345" s="13" customFormat="1">
      <c r="A345" s="13"/>
      <c r="B345" s="226"/>
      <c r="C345" s="227"/>
      <c r="D345" s="228" t="s">
        <v>199</v>
      </c>
      <c r="E345" s="229" t="s">
        <v>19</v>
      </c>
      <c r="F345" s="230" t="s">
        <v>103</v>
      </c>
      <c r="G345" s="227"/>
      <c r="H345" s="231">
        <v>2049.9029999999998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199</v>
      </c>
      <c r="AU345" s="237" t="s">
        <v>82</v>
      </c>
      <c r="AV345" s="13" t="s">
        <v>82</v>
      </c>
      <c r="AW345" s="13" t="s">
        <v>33</v>
      </c>
      <c r="AX345" s="13" t="s">
        <v>80</v>
      </c>
      <c r="AY345" s="237" t="s">
        <v>188</v>
      </c>
    </row>
    <row r="346" s="2" customFormat="1" ht="33" customHeight="1">
      <c r="A346" s="41"/>
      <c r="B346" s="42"/>
      <c r="C346" s="208" t="s">
        <v>582</v>
      </c>
      <c r="D346" s="208" t="s">
        <v>190</v>
      </c>
      <c r="E346" s="209" t="s">
        <v>583</v>
      </c>
      <c r="F346" s="210" t="s">
        <v>584</v>
      </c>
      <c r="G346" s="211" t="s">
        <v>193</v>
      </c>
      <c r="H346" s="212">
        <v>210</v>
      </c>
      <c r="I346" s="213"/>
      <c r="J346" s="214">
        <f>ROUND(I346*H346,2)</f>
        <v>0</v>
      </c>
      <c r="K346" s="210" t="s">
        <v>194</v>
      </c>
      <c r="L346" s="47"/>
      <c r="M346" s="215" t="s">
        <v>19</v>
      </c>
      <c r="N346" s="216" t="s">
        <v>43</v>
      </c>
      <c r="O346" s="87"/>
      <c r="P346" s="217">
        <f>O346*H346</f>
        <v>0</v>
      </c>
      <c r="Q346" s="217">
        <v>0.00012999999999999999</v>
      </c>
      <c r="R346" s="217">
        <f>Q346*H346</f>
        <v>0.027299999999999998</v>
      </c>
      <c r="S346" s="217">
        <v>0</v>
      </c>
      <c r="T346" s="21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9" t="s">
        <v>195</v>
      </c>
      <c r="AT346" s="219" t="s">
        <v>190</v>
      </c>
      <c r="AU346" s="219" t="s">
        <v>82</v>
      </c>
      <c r="AY346" s="20" t="s">
        <v>188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80</v>
      </c>
      <c r="BK346" s="220">
        <f>ROUND(I346*H346,2)</f>
        <v>0</v>
      </c>
      <c r="BL346" s="20" t="s">
        <v>195</v>
      </c>
      <c r="BM346" s="219" t="s">
        <v>585</v>
      </c>
    </row>
    <row r="347" s="2" customFormat="1">
      <c r="A347" s="41"/>
      <c r="B347" s="42"/>
      <c r="C347" s="43"/>
      <c r="D347" s="221" t="s">
        <v>197</v>
      </c>
      <c r="E347" s="43"/>
      <c r="F347" s="222" t="s">
        <v>586</v>
      </c>
      <c r="G347" s="43"/>
      <c r="H347" s="43"/>
      <c r="I347" s="223"/>
      <c r="J347" s="43"/>
      <c r="K347" s="43"/>
      <c r="L347" s="47"/>
      <c r="M347" s="224"/>
      <c r="N347" s="225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197</v>
      </c>
      <c r="AU347" s="20" t="s">
        <v>82</v>
      </c>
    </row>
    <row r="348" s="13" customFormat="1">
      <c r="A348" s="13"/>
      <c r="B348" s="226"/>
      <c r="C348" s="227"/>
      <c r="D348" s="228" t="s">
        <v>199</v>
      </c>
      <c r="E348" s="229" t="s">
        <v>19</v>
      </c>
      <c r="F348" s="230" t="s">
        <v>587</v>
      </c>
      <c r="G348" s="227"/>
      <c r="H348" s="231">
        <v>210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199</v>
      </c>
      <c r="AU348" s="237" t="s">
        <v>82</v>
      </c>
      <c r="AV348" s="13" t="s">
        <v>82</v>
      </c>
      <c r="AW348" s="13" t="s">
        <v>33</v>
      </c>
      <c r="AX348" s="13" t="s">
        <v>80</v>
      </c>
      <c r="AY348" s="237" t="s">
        <v>188</v>
      </c>
    </row>
    <row r="349" s="2" customFormat="1" ht="24.15" customHeight="1">
      <c r="A349" s="41"/>
      <c r="B349" s="42"/>
      <c r="C349" s="208" t="s">
        <v>588</v>
      </c>
      <c r="D349" s="208" t="s">
        <v>190</v>
      </c>
      <c r="E349" s="209" t="s">
        <v>589</v>
      </c>
      <c r="F349" s="210" t="s">
        <v>590</v>
      </c>
      <c r="G349" s="211" t="s">
        <v>193</v>
      </c>
      <c r="H349" s="212">
        <v>2943.6599999999999</v>
      </c>
      <c r="I349" s="213"/>
      <c r="J349" s="214">
        <f>ROUND(I349*H349,2)</f>
        <v>0</v>
      </c>
      <c r="K349" s="210" t="s">
        <v>194</v>
      </c>
      <c r="L349" s="47"/>
      <c r="M349" s="215" t="s">
        <v>19</v>
      </c>
      <c r="N349" s="216" t="s">
        <v>43</v>
      </c>
      <c r="O349" s="87"/>
      <c r="P349" s="217">
        <f>O349*H349</f>
        <v>0</v>
      </c>
      <c r="Q349" s="217">
        <v>4.0000000000000003E-05</v>
      </c>
      <c r="R349" s="217">
        <f>Q349*H349</f>
        <v>0.1177464</v>
      </c>
      <c r="S349" s="217">
        <v>0</v>
      </c>
      <c r="T349" s="218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9" t="s">
        <v>195</v>
      </c>
      <c r="AT349" s="219" t="s">
        <v>190</v>
      </c>
      <c r="AU349" s="219" t="s">
        <v>82</v>
      </c>
      <c r="AY349" s="20" t="s">
        <v>188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80</v>
      </c>
      <c r="BK349" s="220">
        <f>ROUND(I349*H349,2)</f>
        <v>0</v>
      </c>
      <c r="BL349" s="20" t="s">
        <v>195</v>
      </c>
      <c r="BM349" s="219" t="s">
        <v>591</v>
      </c>
    </row>
    <row r="350" s="2" customFormat="1">
      <c r="A350" s="41"/>
      <c r="B350" s="42"/>
      <c r="C350" s="43"/>
      <c r="D350" s="221" t="s">
        <v>197</v>
      </c>
      <c r="E350" s="43"/>
      <c r="F350" s="222" t="s">
        <v>592</v>
      </c>
      <c r="G350" s="43"/>
      <c r="H350" s="43"/>
      <c r="I350" s="223"/>
      <c r="J350" s="43"/>
      <c r="K350" s="43"/>
      <c r="L350" s="47"/>
      <c r="M350" s="224"/>
      <c r="N350" s="225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197</v>
      </c>
      <c r="AU350" s="20" t="s">
        <v>82</v>
      </c>
    </row>
    <row r="351" s="13" customFormat="1">
      <c r="A351" s="13"/>
      <c r="B351" s="226"/>
      <c r="C351" s="227"/>
      <c r="D351" s="228" t="s">
        <v>199</v>
      </c>
      <c r="E351" s="229" t="s">
        <v>19</v>
      </c>
      <c r="F351" s="230" t="s">
        <v>593</v>
      </c>
      <c r="G351" s="227"/>
      <c r="H351" s="231">
        <v>2765.79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199</v>
      </c>
      <c r="AU351" s="237" t="s">
        <v>82</v>
      </c>
      <c r="AV351" s="13" t="s">
        <v>82</v>
      </c>
      <c r="AW351" s="13" t="s">
        <v>33</v>
      </c>
      <c r="AX351" s="13" t="s">
        <v>72</v>
      </c>
      <c r="AY351" s="237" t="s">
        <v>188</v>
      </c>
    </row>
    <row r="352" s="13" customFormat="1">
      <c r="A352" s="13"/>
      <c r="B352" s="226"/>
      <c r="C352" s="227"/>
      <c r="D352" s="228" t="s">
        <v>199</v>
      </c>
      <c r="E352" s="229" t="s">
        <v>19</v>
      </c>
      <c r="F352" s="230" t="s">
        <v>594</v>
      </c>
      <c r="G352" s="227"/>
      <c r="H352" s="231">
        <v>177.87000000000001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199</v>
      </c>
      <c r="AU352" s="237" t="s">
        <v>82</v>
      </c>
      <c r="AV352" s="13" t="s">
        <v>82</v>
      </c>
      <c r="AW352" s="13" t="s">
        <v>33</v>
      </c>
      <c r="AX352" s="13" t="s">
        <v>72</v>
      </c>
      <c r="AY352" s="237" t="s">
        <v>188</v>
      </c>
    </row>
    <row r="353" s="14" customFormat="1">
      <c r="A353" s="14"/>
      <c r="B353" s="238"/>
      <c r="C353" s="239"/>
      <c r="D353" s="228" t="s">
        <v>199</v>
      </c>
      <c r="E353" s="240" t="s">
        <v>19</v>
      </c>
      <c r="F353" s="241" t="s">
        <v>214</v>
      </c>
      <c r="G353" s="239"/>
      <c r="H353" s="242">
        <v>2943.6599999999999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8" t="s">
        <v>199</v>
      </c>
      <c r="AU353" s="248" t="s">
        <v>82</v>
      </c>
      <c r="AV353" s="14" t="s">
        <v>195</v>
      </c>
      <c r="AW353" s="14" t="s">
        <v>33</v>
      </c>
      <c r="AX353" s="14" t="s">
        <v>80</v>
      </c>
      <c r="AY353" s="248" t="s">
        <v>188</v>
      </c>
    </row>
    <row r="354" s="2" customFormat="1" ht="24.15" customHeight="1">
      <c r="A354" s="41"/>
      <c r="B354" s="42"/>
      <c r="C354" s="208" t="s">
        <v>595</v>
      </c>
      <c r="D354" s="208" t="s">
        <v>190</v>
      </c>
      <c r="E354" s="209" t="s">
        <v>596</v>
      </c>
      <c r="F354" s="210" t="s">
        <v>597</v>
      </c>
      <c r="G354" s="211" t="s">
        <v>260</v>
      </c>
      <c r="H354" s="212">
        <v>100</v>
      </c>
      <c r="I354" s="213"/>
      <c r="J354" s="214">
        <f>ROUND(I354*H354,2)</f>
        <v>0</v>
      </c>
      <c r="K354" s="210" t="s">
        <v>19</v>
      </c>
      <c r="L354" s="47"/>
      <c r="M354" s="215" t="s">
        <v>19</v>
      </c>
      <c r="N354" s="216" t="s">
        <v>43</v>
      </c>
      <c r="O354" s="87"/>
      <c r="P354" s="217">
        <f>O354*H354</f>
        <v>0</v>
      </c>
      <c r="Q354" s="217">
        <v>0.00191</v>
      </c>
      <c r="R354" s="217">
        <f>Q354*H354</f>
        <v>0.191</v>
      </c>
      <c r="S354" s="217">
        <v>0</v>
      </c>
      <c r="T354" s="21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9" t="s">
        <v>195</v>
      </c>
      <c r="AT354" s="219" t="s">
        <v>190</v>
      </c>
      <c r="AU354" s="219" t="s">
        <v>82</v>
      </c>
      <c r="AY354" s="20" t="s">
        <v>188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80</v>
      </c>
      <c r="BK354" s="220">
        <f>ROUND(I354*H354,2)</f>
        <v>0</v>
      </c>
      <c r="BL354" s="20" t="s">
        <v>195</v>
      </c>
      <c r="BM354" s="219" t="s">
        <v>598</v>
      </c>
    </row>
    <row r="355" s="13" customFormat="1">
      <c r="A355" s="13"/>
      <c r="B355" s="226"/>
      <c r="C355" s="227"/>
      <c r="D355" s="228" t="s">
        <v>199</v>
      </c>
      <c r="E355" s="229" t="s">
        <v>19</v>
      </c>
      <c r="F355" s="230" t="s">
        <v>599</v>
      </c>
      <c r="G355" s="227"/>
      <c r="H355" s="231">
        <v>100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199</v>
      </c>
      <c r="AU355" s="237" t="s">
        <v>82</v>
      </c>
      <c r="AV355" s="13" t="s">
        <v>82</v>
      </c>
      <c r="AW355" s="13" t="s">
        <v>33</v>
      </c>
      <c r="AX355" s="13" t="s">
        <v>80</v>
      </c>
      <c r="AY355" s="237" t="s">
        <v>188</v>
      </c>
    </row>
    <row r="356" s="2" customFormat="1" ht="21.75" customHeight="1">
      <c r="A356" s="41"/>
      <c r="B356" s="42"/>
      <c r="C356" s="208" t="s">
        <v>600</v>
      </c>
      <c r="D356" s="208" t="s">
        <v>190</v>
      </c>
      <c r="E356" s="209" t="s">
        <v>601</v>
      </c>
      <c r="F356" s="210" t="s">
        <v>602</v>
      </c>
      <c r="G356" s="211" t="s">
        <v>248</v>
      </c>
      <c r="H356" s="212">
        <v>128</v>
      </c>
      <c r="I356" s="213"/>
      <c r="J356" s="214">
        <f>ROUND(I356*H356,2)</f>
        <v>0</v>
      </c>
      <c r="K356" s="210" t="s">
        <v>194</v>
      </c>
      <c r="L356" s="47"/>
      <c r="M356" s="215" t="s">
        <v>19</v>
      </c>
      <c r="N356" s="216" t="s">
        <v>43</v>
      </c>
      <c r="O356" s="87"/>
      <c r="P356" s="217">
        <f>O356*H356</f>
        <v>0</v>
      </c>
      <c r="Q356" s="217">
        <v>0.0057800000000000004</v>
      </c>
      <c r="R356" s="217">
        <f>Q356*H356</f>
        <v>0.73984000000000005</v>
      </c>
      <c r="S356" s="217">
        <v>0</v>
      </c>
      <c r="T356" s="21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9" t="s">
        <v>195</v>
      </c>
      <c r="AT356" s="219" t="s">
        <v>190</v>
      </c>
      <c r="AU356" s="219" t="s">
        <v>82</v>
      </c>
      <c r="AY356" s="20" t="s">
        <v>188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80</v>
      </c>
      <c r="BK356" s="220">
        <f>ROUND(I356*H356,2)</f>
        <v>0</v>
      </c>
      <c r="BL356" s="20" t="s">
        <v>195</v>
      </c>
      <c r="BM356" s="219" t="s">
        <v>603</v>
      </c>
    </row>
    <row r="357" s="2" customFormat="1">
      <c r="A357" s="41"/>
      <c r="B357" s="42"/>
      <c r="C357" s="43"/>
      <c r="D357" s="221" t="s">
        <v>197</v>
      </c>
      <c r="E357" s="43"/>
      <c r="F357" s="222" t="s">
        <v>604</v>
      </c>
      <c r="G357" s="43"/>
      <c r="H357" s="43"/>
      <c r="I357" s="223"/>
      <c r="J357" s="43"/>
      <c r="K357" s="43"/>
      <c r="L357" s="47"/>
      <c r="M357" s="224"/>
      <c r="N357" s="225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197</v>
      </c>
      <c r="AU357" s="20" t="s">
        <v>82</v>
      </c>
    </row>
    <row r="358" s="13" customFormat="1">
      <c r="A358" s="13"/>
      <c r="B358" s="226"/>
      <c r="C358" s="227"/>
      <c r="D358" s="228" t="s">
        <v>199</v>
      </c>
      <c r="E358" s="229" t="s">
        <v>19</v>
      </c>
      <c r="F358" s="230" t="s">
        <v>605</v>
      </c>
      <c r="G358" s="227"/>
      <c r="H358" s="231">
        <v>128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199</v>
      </c>
      <c r="AU358" s="237" t="s">
        <v>82</v>
      </c>
      <c r="AV358" s="13" t="s">
        <v>82</v>
      </c>
      <c r="AW358" s="13" t="s">
        <v>33</v>
      </c>
      <c r="AX358" s="13" t="s">
        <v>80</v>
      </c>
      <c r="AY358" s="237" t="s">
        <v>188</v>
      </c>
    </row>
    <row r="359" s="2" customFormat="1" ht="24.15" customHeight="1">
      <c r="A359" s="41"/>
      <c r="B359" s="42"/>
      <c r="C359" s="208" t="s">
        <v>606</v>
      </c>
      <c r="D359" s="208" t="s">
        <v>190</v>
      </c>
      <c r="E359" s="209" t="s">
        <v>607</v>
      </c>
      <c r="F359" s="210" t="s">
        <v>608</v>
      </c>
      <c r="G359" s="211" t="s">
        <v>193</v>
      </c>
      <c r="H359" s="212">
        <v>537.471</v>
      </c>
      <c r="I359" s="213"/>
      <c r="J359" s="214">
        <f>ROUND(I359*H359,2)</f>
        <v>0</v>
      </c>
      <c r="K359" s="210" t="s">
        <v>194</v>
      </c>
      <c r="L359" s="47"/>
      <c r="M359" s="215" t="s">
        <v>19</v>
      </c>
      <c r="N359" s="216" t="s">
        <v>43</v>
      </c>
      <c r="O359" s="87"/>
      <c r="P359" s="217">
        <f>O359*H359</f>
        <v>0</v>
      </c>
      <c r="Q359" s="217">
        <v>0</v>
      </c>
      <c r="R359" s="217">
        <f>Q359*H359</f>
        <v>0</v>
      </c>
      <c r="S359" s="217">
        <v>0.080000000000000002</v>
      </c>
      <c r="T359" s="218">
        <f>S359*H359</f>
        <v>42.997680000000003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9" t="s">
        <v>195</v>
      </c>
      <c r="AT359" s="219" t="s">
        <v>190</v>
      </c>
      <c r="AU359" s="219" t="s">
        <v>82</v>
      </c>
      <c r="AY359" s="20" t="s">
        <v>188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80</v>
      </c>
      <c r="BK359" s="220">
        <f>ROUND(I359*H359,2)</f>
        <v>0</v>
      </c>
      <c r="BL359" s="20" t="s">
        <v>195</v>
      </c>
      <c r="BM359" s="219" t="s">
        <v>609</v>
      </c>
    </row>
    <row r="360" s="2" customFormat="1">
      <c r="A360" s="41"/>
      <c r="B360" s="42"/>
      <c r="C360" s="43"/>
      <c r="D360" s="221" t="s">
        <v>197</v>
      </c>
      <c r="E360" s="43"/>
      <c r="F360" s="222" t="s">
        <v>610</v>
      </c>
      <c r="G360" s="43"/>
      <c r="H360" s="43"/>
      <c r="I360" s="223"/>
      <c r="J360" s="43"/>
      <c r="K360" s="43"/>
      <c r="L360" s="47"/>
      <c r="M360" s="224"/>
      <c r="N360" s="225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197</v>
      </c>
      <c r="AU360" s="20" t="s">
        <v>82</v>
      </c>
    </row>
    <row r="361" s="13" customFormat="1">
      <c r="A361" s="13"/>
      <c r="B361" s="226"/>
      <c r="C361" s="227"/>
      <c r="D361" s="228" t="s">
        <v>199</v>
      </c>
      <c r="E361" s="229" t="s">
        <v>19</v>
      </c>
      <c r="F361" s="230" t="s">
        <v>119</v>
      </c>
      <c r="G361" s="227"/>
      <c r="H361" s="231">
        <v>537.471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199</v>
      </c>
      <c r="AU361" s="237" t="s">
        <v>82</v>
      </c>
      <c r="AV361" s="13" t="s">
        <v>82</v>
      </c>
      <c r="AW361" s="13" t="s">
        <v>33</v>
      </c>
      <c r="AX361" s="13" t="s">
        <v>80</v>
      </c>
      <c r="AY361" s="237" t="s">
        <v>188</v>
      </c>
    </row>
    <row r="362" s="2" customFormat="1" ht="24.15" customHeight="1">
      <c r="A362" s="41"/>
      <c r="B362" s="42"/>
      <c r="C362" s="208" t="s">
        <v>611</v>
      </c>
      <c r="D362" s="208" t="s">
        <v>190</v>
      </c>
      <c r="E362" s="209" t="s">
        <v>612</v>
      </c>
      <c r="F362" s="210" t="s">
        <v>613</v>
      </c>
      <c r="G362" s="211" t="s">
        <v>193</v>
      </c>
      <c r="H362" s="212">
        <v>93.481999999999999</v>
      </c>
      <c r="I362" s="213"/>
      <c r="J362" s="214">
        <f>ROUND(I362*H362,2)</f>
        <v>0</v>
      </c>
      <c r="K362" s="210" t="s">
        <v>194</v>
      </c>
      <c r="L362" s="47"/>
      <c r="M362" s="215" t="s">
        <v>19</v>
      </c>
      <c r="N362" s="216" t="s">
        <v>43</v>
      </c>
      <c r="O362" s="87"/>
      <c r="P362" s="217">
        <f>O362*H362</f>
        <v>0</v>
      </c>
      <c r="Q362" s="217">
        <v>0</v>
      </c>
      <c r="R362" s="217">
        <f>Q362*H362</f>
        <v>0</v>
      </c>
      <c r="S362" s="217">
        <v>0.18099999999999999</v>
      </c>
      <c r="T362" s="218">
        <f>S362*H362</f>
        <v>16.920241999999998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9" t="s">
        <v>195</v>
      </c>
      <c r="AT362" s="219" t="s">
        <v>190</v>
      </c>
      <c r="AU362" s="219" t="s">
        <v>82</v>
      </c>
      <c r="AY362" s="20" t="s">
        <v>188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80</v>
      </c>
      <c r="BK362" s="220">
        <f>ROUND(I362*H362,2)</f>
        <v>0</v>
      </c>
      <c r="BL362" s="20" t="s">
        <v>195</v>
      </c>
      <c r="BM362" s="219" t="s">
        <v>614</v>
      </c>
    </row>
    <row r="363" s="2" customFormat="1">
      <c r="A363" s="41"/>
      <c r="B363" s="42"/>
      <c r="C363" s="43"/>
      <c r="D363" s="221" t="s">
        <v>197</v>
      </c>
      <c r="E363" s="43"/>
      <c r="F363" s="222" t="s">
        <v>615</v>
      </c>
      <c r="G363" s="43"/>
      <c r="H363" s="43"/>
      <c r="I363" s="223"/>
      <c r="J363" s="43"/>
      <c r="K363" s="43"/>
      <c r="L363" s="47"/>
      <c r="M363" s="224"/>
      <c r="N363" s="225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197</v>
      </c>
      <c r="AU363" s="20" t="s">
        <v>82</v>
      </c>
    </row>
    <row r="364" s="15" customFormat="1">
      <c r="A364" s="15"/>
      <c r="B364" s="259"/>
      <c r="C364" s="260"/>
      <c r="D364" s="228" t="s">
        <v>199</v>
      </c>
      <c r="E364" s="261" t="s">
        <v>19</v>
      </c>
      <c r="F364" s="262" t="s">
        <v>616</v>
      </c>
      <c r="G364" s="260"/>
      <c r="H364" s="261" t="s">
        <v>19</v>
      </c>
      <c r="I364" s="263"/>
      <c r="J364" s="260"/>
      <c r="K364" s="260"/>
      <c r="L364" s="264"/>
      <c r="M364" s="265"/>
      <c r="N364" s="266"/>
      <c r="O364" s="266"/>
      <c r="P364" s="266"/>
      <c r="Q364" s="266"/>
      <c r="R364" s="266"/>
      <c r="S364" s="266"/>
      <c r="T364" s="26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8" t="s">
        <v>199</v>
      </c>
      <c r="AU364" s="268" t="s">
        <v>82</v>
      </c>
      <c r="AV364" s="15" t="s">
        <v>80</v>
      </c>
      <c r="AW364" s="15" t="s">
        <v>33</v>
      </c>
      <c r="AX364" s="15" t="s">
        <v>72</v>
      </c>
      <c r="AY364" s="268" t="s">
        <v>188</v>
      </c>
    </row>
    <row r="365" s="13" customFormat="1">
      <c r="A365" s="13"/>
      <c r="B365" s="226"/>
      <c r="C365" s="227"/>
      <c r="D365" s="228" t="s">
        <v>199</v>
      </c>
      <c r="E365" s="229" t="s">
        <v>19</v>
      </c>
      <c r="F365" s="230" t="s">
        <v>617</v>
      </c>
      <c r="G365" s="227"/>
      <c r="H365" s="231">
        <v>93.481999999999999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199</v>
      </c>
      <c r="AU365" s="237" t="s">
        <v>82</v>
      </c>
      <c r="AV365" s="13" t="s">
        <v>82</v>
      </c>
      <c r="AW365" s="13" t="s">
        <v>33</v>
      </c>
      <c r="AX365" s="13" t="s">
        <v>80</v>
      </c>
      <c r="AY365" s="237" t="s">
        <v>188</v>
      </c>
    </row>
    <row r="366" s="2" customFormat="1" ht="16.5" customHeight="1">
      <c r="A366" s="41"/>
      <c r="B366" s="42"/>
      <c r="C366" s="208" t="s">
        <v>618</v>
      </c>
      <c r="D366" s="208" t="s">
        <v>190</v>
      </c>
      <c r="E366" s="209" t="s">
        <v>619</v>
      </c>
      <c r="F366" s="210" t="s">
        <v>620</v>
      </c>
      <c r="G366" s="211" t="s">
        <v>209</v>
      </c>
      <c r="H366" s="212">
        <v>0.90000000000000002</v>
      </c>
      <c r="I366" s="213"/>
      <c r="J366" s="214">
        <f>ROUND(I366*H366,2)</f>
        <v>0</v>
      </c>
      <c r="K366" s="210" t="s">
        <v>194</v>
      </c>
      <c r="L366" s="47"/>
      <c r="M366" s="215" t="s">
        <v>19</v>
      </c>
      <c r="N366" s="216" t="s">
        <v>43</v>
      </c>
      <c r="O366" s="87"/>
      <c r="P366" s="217">
        <f>O366*H366</f>
        <v>0</v>
      </c>
      <c r="Q366" s="217">
        <v>0</v>
      </c>
      <c r="R366" s="217">
        <f>Q366*H366</f>
        <v>0</v>
      </c>
      <c r="S366" s="217">
        <v>2.3999999999999999</v>
      </c>
      <c r="T366" s="218">
        <f>S366*H366</f>
        <v>2.1600000000000001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9" t="s">
        <v>195</v>
      </c>
      <c r="AT366" s="219" t="s">
        <v>190</v>
      </c>
      <c r="AU366" s="219" t="s">
        <v>82</v>
      </c>
      <c r="AY366" s="20" t="s">
        <v>188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80</v>
      </c>
      <c r="BK366" s="220">
        <f>ROUND(I366*H366,2)</f>
        <v>0</v>
      </c>
      <c r="BL366" s="20" t="s">
        <v>195</v>
      </c>
      <c r="BM366" s="219" t="s">
        <v>621</v>
      </c>
    </row>
    <row r="367" s="2" customFormat="1">
      <c r="A367" s="41"/>
      <c r="B367" s="42"/>
      <c r="C367" s="43"/>
      <c r="D367" s="221" t="s">
        <v>197</v>
      </c>
      <c r="E367" s="43"/>
      <c r="F367" s="222" t="s">
        <v>622</v>
      </c>
      <c r="G367" s="43"/>
      <c r="H367" s="43"/>
      <c r="I367" s="223"/>
      <c r="J367" s="43"/>
      <c r="K367" s="43"/>
      <c r="L367" s="47"/>
      <c r="M367" s="224"/>
      <c r="N367" s="225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197</v>
      </c>
      <c r="AU367" s="20" t="s">
        <v>82</v>
      </c>
    </row>
    <row r="368" s="13" customFormat="1">
      <c r="A368" s="13"/>
      <c r="B368" s="226"/>
      <c r="C368" s="227"/>
      <c r="D368" s="228" t="s">
        <v>199</v>
      </c>
      <c r="E368" s="229" t="s">
        <v>19</v>
      </c>
      <c r="F368" s="230" t="s">
        <v>623</v>
      </c>
      <c r="G368" s="227"/>
      <c r="H368" s="231">
        <v>0.90000000000000002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199</v>
      </c>
      <c r="AU368" s="237" t="s">
        <v>82</v>
      </c>
      <c r="AV368" s="13" t="s">
        <v>82</v>
      </c>
      <c r="AW368" s="13" t="s">
        <v>33</v>
      </c>
      <c r="AX368" s="13" t="s">
        <v>80</v>
      </c>
      <c r="AY368" s="237" t="s">
        <v>188</v>
      </c>
    </row>
    <row r="369" s="2" customFormat="1" ht="33" customHeight="1">
      <c r="A369" s="41"/>
      <c r="B369" s="42"/>
      <c r="C369" s="208" t="s">
        <v>624</v>
      </c>
      <c r="D369" s="208" t="s">
        <v>190</v>
      </c>
      <c r="E369" s="209" t="s">
        <v>625</v>
      </c>
      <c r="F369" s="210" t="s">
        <v>626</v>
      </c>
      <c r="G369" s="211" t="s">
        <v>209</v>
      </c>
      <c r="H369" s="212">
        <v>0.94499999999999995</v>
      </c>
      <c r="I369" s="213"/>
      <c r="J369" s="214">
        <f>ROUND(I369*H369,2)</f>
        <v>0</v>
      </c>
      <c r="K369" s="210" t="s">
        <v>194</v>
      </c>
      <c r="L369" s="47"/>
      <c r="M369" s="215" t="s">
        <v>19</v>
      </c>
      <c r="N369" s="216" t="s">
        <v>43</v>
      </c>
      <c r="O369" s="87"/>
      <c r="P369" s="217">
        <f>O369*H369</f>
        <v>0</v>
      </c>
      <c r="Q369" s="217">
        <v>0</v>
      </c>
      <c r="R369" s="217">
        <f>Q369*H369</f>
        <v>0</v>
      </c>
      <c r="S369" s="217">
        <v>2.2000000000000002</v>
      </c>
      <c r="T369" s="218">
        <f>S369*H369</f>
        <v>2.0790000000000002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9" t="s">
        <v>195</v>
      </c>
      <c r="AT369" s="219" t="s">
        <v>190</v>
      </c>
      <c r="AU369" s="219" t="s">
        <v>82</v>
      </c>
      <c r="AY369" s="20" t="s">
        <v>188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80</v>
      </c>
      <c r="BK369" s="220">
        <f>ROUND(I369*H369,2)</f>
        <v>0</v>
      </c>
      <c r="BL369" s="20" t="s">
        <v>195</v>
      </c>
      <c r="BM369" s="219" t="s">
        <v>627</v>
      </c>
    </row>
    <row r="370" s="2" customFormat="1">
      <c r="A370" s="41"/>
      <c r="B370" s="42"/>
      <c r="C370" s="43"/>
      <c r="D370" s="221" t="s">
        <v>197</v>
      </c>
      <c r="E370" s="43"/>
      <c r="F370" s="222" t="s">
        <v>628</v>
      </c>
      <c r="G370" s="43"/>
      <c r="H370" s="43"/>
      <c r="I370" s="223"/>
      <c r="J370" s="43"/>
      <c r="K370" s="43"/>
      <c r="L370" s="47"/>
      <c r="M370" s="224"/>
      <c r="N370" s="225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197</v>
      </c>
      <c r="AU370" s="20" t="s">
        <v>82</v>
      </c>
    </row>
    <row r="371" s="13" customFormat="1">
      <c r="A371" s="13"/>
      <c r="B371" s="226"/>
      <c r="C371" s="227"/>
      <c r="D371" s="228" t="s">
        <v>199</v>
      </c>
      <c r="E371" s="229" t="s">
        <v>19</v>
      </c>
      <c r="F371" s="230" t="s">
        <v>629</v>
      </c>
      <c r="G371" s="227"/>
      <c r="H371" s="231">
        <v>0.94499999999999995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199</v>
      </c>
      <c r="AU371" s="237" t="s">
        <v>82</v>
      </c>
      <c r="AV371" s="13" t="s">
        <v>82</v>
      </c>
      <c r="AW371" s="13" t="s">
        <v>33</v>
      </c>
      <c r="AX371" s="13" t="s">
        <v>80</v>
      </c>
      <c r="AY371" s="237" t="s">
        <v>188</v>
      </c>
    </row>
    <row r="372" s="2" customFormat="1" ht="33" customHeight="1">
      <c r="A372" s="41"/>
      <c r="B372" s="42"/>
      <c r="C372" s="208" t="s">
        <v>630</v>
      </c>
      <c r="D372" s="208" t="s">
        <v>190</v>
      </c>
      <c r="E372" s="209" t="s">
        <v>631</v>
      </c>
      <c r="F372" s="210" t="s">
        <v>632</v>
      </c>
      <c r="G372" s="211" t="s">
        <v>209</v>
      </c>
      <c r="H372" s="212">
        <v>0.94499999999999995</v>
      </c>
      <c r="I372" s="213"/>
      <c r="J372" s="214">
        <f>ROUND(I372*H372,2)</f>
        <v>0</v>
      </c>
      <c r="K372" s="210" t="s">
        <v>194</v>
      </c>
      <c r="L372" s="47"/>
      <c r="M372" s="215" t="s">
        <v>19</v>
      </c>
      <c r="N372" s="216" t="s">
        <v>43</v>
      </c>
      <c r="O372" s="87"/>
      <c r="P372" s="217">
        <f>O372*H372</f>
        <v>0</v>
      </c>
      <c r="Q372" s="217">
        <v>0</v>
      </c>
      <c r="R372" s="217">
        <f>Q372*H372</f>
        <v>0</v>
      </c>
      <c r="S372" s="217">
        <v>0.029000000000000001</v>
      </c>
      <c r="T372" s="218">
        <f>S372*H372</f>
        <v>0.027404999999999999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9" t="s">
        <v>195</v>
      </c>
      <c r="AT372" s="219" t="s">
        <v>190</v>
      </c>
      <c r="AU372" s="219" t="s">
        <v>82</v>
      </c>
      <c r="AY372" s="20" t="s">
        <v>188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80</v>
      </c>
      <c r="BK372" s="220">
        <f>ROUND(I372*H372,2)</f>
        <v>0</v>
      </c>
      <c r="BL372" s="20" t="s">
        <v>195</v>
      </c>
      <c r="BM372" s="219" t="s">
        <v>633</v>
      </c>
    </row>
    <row r="373" s="2" customFormat="1">
      <c r="A373" s="41"/>
      <c r="B373" s="42"/>
      <c r="C373" s="43"/>
      <c r="D373" s="221" t="s">
        <v>197</v>
      </c>
      <c r="E373" s="43"/>
      <c r="F373" s="222" t="s">
        <v>634</v>
      </c>
      <c r="G373" s="43"/>
      <c r="H373" s="43"/>
      <c r="I373" s="223"/>
      <c r="J373" s="43"/>
      <c r="K373" s="43"/>
      <c r="L373" s="47"/>
      <c r="M373" s="224"/>
      <c r="N373" s="225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197</v>
      </c>
      <c r="AU373" s="20" t="s">
        <v>82</v>
      </c>
    </row>
    <row r="374" s="2" customFormat="1" ht="37.8" customHeight="1">
      <c r="A374" s="41"/>
      <c r="B374" s="42"/>
      <c r="C374" s="208" t="s">
        <v>635</v>
      </c>
      <c r="D374" s="208" t="s">
        <v>190</v>
      </c>
      <c r="E374" s="209" t="s">
        <v>636</v>
      </c>
      <c r="F374" s="210" t="s">
        <v>637</v>
      </c>
      <c r="G374" s="211" t="s">
        <v>193</v>
      </c>
      <c r="H374" s="212">
        <v>920.65200000000004</v>
      </c>
      <c r="I374" s="213"/>
      <c r="J374" s="214">
        <f>ROUND(I374*H374,2)</f>
        <v>0</v>
      </c>
      <c r="K374" s="210" t="s">
        <v>194</v>
      </c>
      <c r="L374" s="47"/>
      <c r="M374" s="215" t="s">
        <v>19</v>
      </c>
      <c r="N374" s="216" t="s">
        <v>43</v>
      </c>
      <c r="O374" s="87"/>
      <c r="P374" s="217">
        <f>O374*H374</f>
        <v>0</v>
      </c>
      <c r="Q374" s="217">
        <v>0</v>
      </c>
      <c r="R374" s="217">
        <f>Q374*H374</f>
        <v>0</v>
      </c>
      <c r="S374" s="217">
        <v>0.014</v>
      </c>
      <c r="T374" s="218">
        <f>S374*H374</f>
        <v>12.889128000000001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9" t="s">
        <v>195</v>
      </c>
      <c r="AT374" s="219" t="s">
        <v>190</v>
      </c>
      <c r="AU374" s="219" t="s">
        <v>82</v>
      </c>
      <c r="AY374" s="20" t="s">
        <v>188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80</v>
      </c>
      <c r="BK374" s="220">
        <f>ROUND(I374*H374,2)</f>
        <v>0</v>
      </c>
      <c r="BL374" s="20" t="s">
        <v>195</v>
      </c>
      <c r="BM374" s="219" t="s">
        <v>638</v>
      </c>
    </row>
    <row r="375" s="2" customFormat="1">
      <c r="A375" s="41"/>
      <c r="B375" s="42"/>
      <c r="C375" s="43"/>
      <c r="D375" s="221" t="s">
        <v>197</v>
      </c>
      <c r="E375" s="43"/>
      <c r="F375" s="222" t="s">
        <v>639</v>
      </c>
      <c r="G375" s="43"/>
      <c r="H375" s="43"/>
      <c r="I375" s="223"/>
      <c r="J375" s="43"/>
      <c r="K375" s="43"/>
      <c r="L375" s="47"/>
      <c r="M375" s="224"/>
      <c r="N375" s="225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197</v>
      </c>
      <c r="AU375" s="20" t="s">
        <v>82</v>
      </c>
    </row>
    <row r="376" s="13" customFormat="1">
      <c r="A376" s="13"/>
      <c r="B376" s="226"/>
      <c r="C376" s="227"/>
      <c r="D376" s="228" t="s">
        <v>199</v>
      </c>
      <c r="E376" s="229" t="s">
        <v>19</v>
      </c>
      <c r="F376" s="230" t="s">
        <v>640</v>
      </c>
      <c r="G376" s="227"/>
      <c r="H376" s="231">
        <v>130.37100000000001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199</v>
      </c>
      <c r="AU376" s="237" t="s">
        <v>82</v>
      </c>
      <c r="AV376" s="13" t="s">
        <v>82</v>
      </c>
      <c r="AW376" s="13" t="s">
        <v>33</v>
      </c>
      <c r="AX376" s="13" t="s">
        <v>72</v>
      </c>
      <c r="AY376" s="237" t="s">
        <v>188</v>
      </c>
    </row>
    <row r="377" s="16" customFormat="1">
      <c r="A377" s="16"/>
      <c r="B377" s="269"/>
      <c r="C377" s="270"/>
      <c r="D377" s="228" t="s">
        <v>199</v>
      </c>
      <c r="E377" s="271" t="s">
        <v>127</v>
      </c>
      <c r="F377" s="272" t="s">
        <v>403</v>
      </c>
      <c r="G377" s="270"/>
      <c r="H377" s="273">
        <v>130.37100000000001</v>
      </c>
      <c r="I377" s="274"/>
      <c r="J377" s="270"/>
      <c r="K377" s="270"/>
      <c r="L377" s="275"/>
      <c r="M377" s="276"/>
      <c r="N377" s="277"/>
      <c r="O377" s="277"/>
      <c r="P377" s="277"/>
      <c r="Q377" s="277"/>
      <c r="R377" s="277"/>
      <c r="S377" s="277"/>
      <c r="T377" s="278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79" t="s">
        <v>199</v>
      </c>
      <c r="AU377" s="279" t="s">
        <v>82</v>
      </c>
      <c r="AV377" s="16" t="s">
        <v>206</v>
      </c>
      <c r="AW377" s="16" t="s">
        <v>33</v>
      </c>
      <c r="AX377" s="16" t="s">
        <v>72</v>
      </c>
      <c r="AY377" s="279" t="s">
        <v>188</v>
      </c>
    </row>
    <row r="378" s="15" customFormat="1">
      <c r="A378" s="15"/>
      <c r="B378" s="259"/>
      <c r="C378" s="260"/>
      <c r="D378" s="228" t="s">
        <v>199</v>
      </c>
      <c r="E378" s="261" t="s">
        <v>19</v>
      </c>
      <c r="F378" s="262" t="s">
        <v>641</v>
      </c>
      <c r="G378" s="260"/>
      <c r="H378" s="261" t="s">
        <v>19</v>
      </c>
      <c r="I378" s="263"/>
      <c r="J378" s="260"/>
      <c r="K378" s="260"/>
      <c r="L378" s="264"/>
      <c r="M378" s="265"/>
      <c r="N378" s="266"/>
      <c r="O378" s="266"/>
      <c r="P378" s="266"/>
      <c r="Q378" s="266"/>
      <c r="R378" s="266"/>
      <c r="S378" s="266"/>
      <c r="T378" s="26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8" t="s">
        <v>199</v>
      </c>
      <c r="AU378" s="268" t="s">
        <v>82</v>
      </c>
      <c r="AV378" s="15" t="s">
        <v>80</v>
      </c>
      <c r="AW378" s="15" t="s">
        <v>33</v>
      </c>
      <c r="AX378" s="15" t="s">
        <v>72</v>
      </c>
      <c r="AY378" s="268" t="s">
        <v>188</v>
      </c>
    </row>
    <row r="379" s="13" customFormat="1">
      <c r="A379" s="13"/>
      <c r="B379" s="226"/>
      <c r="C379" s="227"/>
      <c r="D379" s="228" t="s">
        <v>199</v>
      </c>
      <c r="E379" s="229" t="s">
        <v>19</v>
      </c>
      <c r="F379" s="230" t="s">
        <v>642</v>
      </c>
      <c r="G379" s="227"/>
      <c r="H379" s="231">
        <v>334.64400000000001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199</v>
      </c>
      <c r="AU379" s="237" t="s">
        <v>82</v>
      </c>
      <c r="AV379" s="13" t="s">
        <v>82</v>
      </c>
      <c r="AW379" s="13" t="s">
        <v>33</v>
      </c>
      <c r="AX379" s="13" t="s">
        <v>72</v>
      </c>
      <c r="AY379" s="237" t="s">
        <v>188</v>
      </c>
    </row>
    <row r="380" s="13" customFormat="1">
      <c r="A380" s="13"/>
      <c r="B380" s="226"/>
      <c r="C380" s="227"/>
      <c r="D380" s="228" t="s">
        <v>199</v>
      </c>
      <c r="E380" s="229" t="s">
        <v>19</v>
      </c>
      <c r="F380" s="230" t="s">
        <v>643</v>
      </c>
      <c r="G380" s="227"/>
      <c r="H380" s="231">
        <v>141.993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199</v>
      </c>
      <c r="AU380" s="237" t="s">
        <v>82</v>
      </c>
      <c r="AV380" s="13" t="s">
        <v>82</v>
      </c>
      <c r="AW380" s="13" t="s">
        <v>33</v>
      </c>
      <c r="AX380" s="13" t="s">
        <v>72</v>
      </c>
      <c r="AY380" s="237" t="s">
        <v>188</v>
      </c>
    </row>
    <row r="381" s="13" customFormat="1">
      <c r="A381" s="13"/>
      <c r="B381" s="226"/>
      <c r="C381" s="227"/>
      <c r="D381" s="228" t="s">
        <v>199</v>
      </c>
      <c r="E381" s="229" t="s">
        <v>19</v>
      </c>
      <c r="F381" s="230" t="s">
        <v>644</v>
      </c>
      <c r="G381" s="227"/>
      <c r="H381" s="231">
        <v>313.64400000000001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199</v>
      </c>
      <c r="AU381" s="237" t="s">
        <v>82</v>
      </c>
      <c r="AV381" s="13" t="s">
        <v>82</v>
      </c>
      <c r="AW381" s="13" t="s">
        <v>33</v>
      </c>
      <c r="AX381" s="13" t="s">
        <v>72</v>
      </c>
      <c r="AY381" s="237" t="s">
        <v>188</v>
      </c>
    </row>
    <row r="382" s="16" customFormat="1">
      <c r="A382" s="16"/>
      <c r="B382" s="269"/>
      <c r="C382" s="270"/>
      <c r="D382" s="228" t="s">
        <v>199</v>
      </c>
      <c r="E382" s="271" t="s">
        <v>645</v>
      </c>
      <c r="F382" s="272" t="s">
        <v>403</v>
      </c>
      <c r="G382" s="270"/>
      <c r="H382" s="273">
        <v>790.28099999999995</v>
      </c>
      <c r="I382" s="274"/>
      <c r="J382" s="270"/>
      <c r="K382" s="270"/>
      <c r="L382" s="275"/>
      <c r="M382" s="276"/>
      <c r="N382" s="277"/>
      <c r="O382" s="277"/>
      <c r="P382" s="277"/>
      <c r="Q382" s="277"/>
      <c r="R382" s="277"/>
      <c r="S382" s="277"/>
      <c r="T382" s="278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79" t="s">
        <v>199</v>
      </c>
      <c r="AU382" s="279" t="s">
        <v>82</v>
      </c>
      <c r="AV382" s="16" t="s">
        <v>206</v>
      </c>
      <c r="AW382" s="16" t="s">
        <v>33</v>
      </c>
      <c r="AX382" s="16" t="s">
        <v>72</v>
      </c>
      <c r="AY382" s="279" t="s">
        <v>188</v>
      </c>
    </row>
    <row r="383" s="14" customFormat="1">
      <c r="A383" s="14"/>
      <c r="B383" s="238"/>
      <c r="C383" s="239"/>
      <c r="D383" s="228" t="s">
        <v>199</v>
      </c>
      <c r="E383" s="240" t="s">
        <v>19</v>
      </c>
      <c r="F383" s="241" t="s">
        <v>214</v>
      </c>
      <c r="G383" s="239"/>
      <c r="H383" s="242">
        <v>920.65200000000004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8" t="s">
        <v>199</v>
      </c>
      <c r="AU383" s="248" t="s">
        <v>82</v>
      </c>
      <c r="AV383" s="14" t="s">
        <v>195</v>
      </c>
      <c r="AW383" s="14" t="s">
        <v>33</v>
      </c>
      <c r="AX383" s="14" t="s">
        <v>80</v>
      </c>
      <c r="AY383" s="248" t="s">
        <v>188</v>
      </c>
    </row>
    <row r="384" s="2" customFormat="1" ht="24.15" customHeight="1">
      <c r="A384" s="41"/>
      <c r="B384" s="42"/>
      <c r="C384" s="208" t="s">
        <v>646</v>
      </c>
      <c r="D384" s="208" t="s">
        <v>190</v>
      </c>
      <c r="E384" s="209" t="s">
        <v>647</v>
      </c>
      <c r="F384" s="210" t="s">
        <v>648</v>
      </c>
      <c r="G384" s="211" t="s">
        <v>193</v>
      </c>
      <c r="H384" s="212">
        <v>772.64200000000005</v>
      </c>
      <c r="I384" s="213"/>
      <c r="J384" s="214">
        <f>ROUND(I384*H384,2)</f>
        <v>0</v>
      </c>
      <c r="K384" s="210" t="s">
        <v>194</v>
      </c>
      <c r="L384" s="47"/>
      <c r="M384" s="215" t="s">
        <v>19</v>
      </c>
      <c r="N384" s="216" t="s">
        <v>43</v>
      </c>
      <c r="O384" s="87"/>
      <c r="P384" s="217">
        <f>O384*H384</f>
        <v>0</v>
      </c>
      <c r="Q384" s="217">
        <v>0</v>
      </c>
      <c r="R384" s="217">
        <f>Q384*H384</f>
        <v>0</v>
      </c>
      <c r="S384" s="217">
        <v>0.027</v>
      </c>
      <c r="T384" s="218">
        <f>S384*H384</f>
        <v>20.861334000000003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9" t="s">
        <v>195</v>
      </c>
      <c r="AT384" s="219" t="s">
        <v>190</v>
      </c>
      <c r="AU384" s="219" t="s">
        <v>82</v>
      </c>
      <c r="AY384" s="20" t="s">
        <v>188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80</v>
      </c>
      <c r="BK384" s="220">
        <f>ROUND(I384*H384,2)</f>
        <v>0</v>
      </c>
      <c r="BL384" s="20" t="s">
        <v>195</v>
      </c>
      <c r="BM384" s="219" t="s">
        <v>649</v>
      </c>
    </row>
    <row r="385" s="2" customFormat="1">
      <c r="A385" s="41"/>
      <c r="B385" s="42"/>
      <c r="C385" s="43"/>
      <c r="D385" s="221" t="s">
        <v>197</v>
      </c>
      <c r="E385" s="43"/>
      <c r="F385" s="222" t="s">
        <v>650</v>
      </c>
      <c r="G385" s="43"/>
      <c r="H385" s="43"/>
      <c r="I385" s="223"/>
      <c r="J385" s="43"/>
      <c r="K385" s="43"/>
      <c r="L385" s="47"/>
      <c r="M385" s="224"/>
      <c r="N385" s="225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197</v>
      </c>
      <c r="AU385" s="20" t="s">
        <v>82</v>
      </c>
    </row>
    <row r="386" s="13" customFormat="1">
      <c r="A386" s="13"/>
      <c r="B386" s="226"/>
      <c r="C386" s="227"/>
      <c r="D386" s="228" t="s">
        <v>199</v>
      </c>
      <c r="E386" s="229" t="s">
        <v>19</v>
      </c>
      <c r="F386" s="230" t="s">
        <v>119</v>
      </c>
      <c r="G386" s="227"/>
      <c r="H386" s="231">
        <v>537.471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199</v>
      </c>
      <c r="AU386" s="237" t="s">
        <v>82</v>
      </c>
      <c r="AV386" s="13" t="s">
        <v>82</v>
      </c>
      <c r="AW386" s="13" t="s">
        <v>33</v>
      </c>
      <c r="AX386" s="13" t="s">
        <v>72</v>
      </c>
      <c r="AY386" s="237" t="s">
        <v>188</v>
      </c>
    </row>
    <row r="387" s="13" customFormat="1">
      <c r="A387" s="13"/>
      <c r="B387" s="226"/>
      <c r="C387" s="227"/>
      <c r="D387" s="228" t="s">
        <v>199</v>
      </c>
      <c r="E387" s="229" t="s">
        <v>19</v>
      </c>
      <c r="F387" s="230" t="s">
        <v>651</v>
      </c>
      <c r="G387" s="227"/>
      <c r="H387" s="231">
        <v>235.17099999999999</v>
      </c>
      <c r="I387" s="232"/>
      <c r="J387" s="227"/>
      <c r="K387" s="227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199</v>
      </c>
      <c r="AU387" s="237" t="s">
        <v>82</v>
      </c>
      <c r="AV387" s="13" t="s">
        <v>82</v>
      </c>
      <c r="AW387" s="13" t="s">
        <v>33</v>
      </c>
      <c r="AX387" s="13" t="s">
        <v>72</v>
      </c>
      <c r="AY387" s="237" t="s">
        <v>188</v>
      </c>
    </row>
    <row r="388" s="14" customFormat="1">
      <c r="A388" s="14"/>
      <c r="B388" s="238"/>
      <c r="C388" s="239"/>
      <c r="D388" s="228" t="s">
        <v>199</v>
      </c>
      <c r="E388" s="240" t="s">
        <v>19</v>
      </c>
      <c r="F388" s="241" t="s">
        <v>214</v>
      </c>
      <c r="G388" s="239"/>
      <c r="H388" s="242">
        <v>772.64200000000005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8" t="s">
        <v>199</v>
      </c>
      <c r="AU388" s="248" t="s">
        <v>82</v>
      </c>
      <c r="AV388" s="14" t="s">
        <v>195</v>
      </c>
      <c r="AW388" s="14" t="s">
        <v>33</v>
      </c>
      <c r="AX388" s="14" t="s">
        <v>80</v>
      </c>
      <c r="AY388" s="248" t="s">
        <v>188</v>
      </c>
    </row>
    <row r="389" s="2" customFormat="1" ht="16.5" customHeight="1">
      <c r="A389" s="41"/>
      <c r="B389" s="42"/>
      <c r="C389" s="208" t="s">
        <v>652</v>
      </c>
      <c r="D389" s="208" t="s">
        <v>190</v>
      </c>
      <c r="E389" s="209" t="s">
        <v>653</v>
      </c>
      <c r="F389" s="210" t="s">
        <v>654</v>
      </c>
      <c r="G389" s="211" t="s">
        <v>193</v>
      </c>
      <c r="H389" s="212">
        <v>772.64200000000005</v>
      </c>
      <c r="I389" s="213"/>
      <c r="J389" s="214">
        <f>ROUND(I389*H389,2)</f>
        <v>0</v>
      </c>
      <c r="K389" s="210" t="s">
        <v>194</v>
      </c>
      <c r="L389" s="47"/>
      <c r="M389" s="215" t="s">
        <v>19</v>
      </c>
      <c r="N389" s="216" t="s">
        <v>43</v>
      </c>
      <c r="O389" s="87"/>
      <c r="P389" s="217">
        <f>O389*H389</f>
        <v>0</v>
      </c>
      <c r="Q389" s="217">
        <v>0</v>
      </c>
      <c r="R389" s="217">
        <f>Q389*H389</f>
        <v>0</v>
      </c>
      <c r="S389" s="217">
        <v>0.014</v>
      </c>
      <c r="T389" s="218">
        <f>S389*H389</f>
        <v>10.816988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9" t="s">
        <v>195</v>
      </c>
      <c r="AT389" s="219" t="s">
        <v>190</v>
      </c>
      <c r="AU389" s="219" t="s">
        <v>82</v>
      </c>
      <c r="AY389" s="20" t="s">
        <v>188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80</v>
      </c>
      <c r="BK389" s="220">
        <f>ROUND(I389*H389,2)</f>
        <v>0</v>
      </c>
      <c r="BL389" s="20" t="s">
        <v>195</v>
      </c>
      <c r="BM389" s="219" t="s">
        <v>655</v>
      </c>
    </row>
    <row r="390" s="2" customFormat="1">
      <c r="A390" s="41"/>
      <c r="B390" s="42"/>
      <c r="C390" s="43"/>
      <c r="D390" s="221" t="s">
        <v>197</v>
      </c>
      <c r="E390" s="43"/>
      <c r="F390" s="222" t="s">
        <v>656</v>
      </c>
      <c r="G390" s="43"/>
      <c r="H390" s="43"/>
      <c r="I390" s="223"/>
      <c r="J390" s="43"/>
      <c r="K390" s="43"/>
      <c r="L390" s="47"/>
      <c r="M390" s="224"/>
      <c r="N390" s="225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197</v>
      </c>
      <c r="AU390" s="20" t="s">
        <v>82</v>
      </c>
    </row>
    <row r="391" s="15" customFormat="1">
      <c r="A391" s="15"/>
      <c r="B391" s="259"/>
      <c r="C391" s="260"/>
      <c r="D391" s="228" t="s">
        <v>199</v>
      </c>
      <c r="E391" s="261" t="s">
        <v>19</v>
      </c>
      <c r="F391" s="262" t="s">
        <v>657</v>
      </c>
      <c r="G391" s="260"/>
      <c r="H391" s="261" t="s">
        <v>19</v>
      </c>
      <c r="I391" s="263"/>
      <c r="J391" s="260"/>
      <c r="K391" s="260"/>
      <c r="L391" s="264"/>
      <c r="M391" s="265"/>
      <c r="N391" s="266"/>
      <c r="O391" s="266"/>
      <c r="P391" s="266"/>
      <c r="Q391" s="266"/>
      <c r="R391" s="266"/>
      <c r="S391" s="266"/>
      <c r="T391" s="26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8" t="s">
        <v>199</v>
      </c>
      <c r="AU391" s="268" t="s">
        <v>82</v>
      </c>
      <c r="AV391" s="15" t="s">
        <v>80</v>
      </c>
      <c r="AW391" s="15" t="s">
        <v>33</v>
      </c>
      <c r="AX391" s="15" t="s">
        <v>72</v>
      </c>
      <c r="AY391" s="268" t="s">
        <v>188</v>
      </c>
    </row>
    <row r="392" s="13" customFormat="1">
      <c r="A392" s="13"/>
      <c r="B392" s="226"/>
      <c r="C392" s="227"/>
      <c r="D392" s="228" t="s">
        <v>199</v>
      </c>
      <c r="E392" s="229" t="s">
        <v>19</v>
      </c>
      <c r="F392" s="230" t="s">
        <v>658</v>
      </c>
      <c r="G392" s="227"/>
      <c r="H392" s="231">
        <v>325.74599999999998</v>
      </c>
      <c r="I392" s="232"/>
      <c r="J392" s="227"/>
      <c r="K392" s="227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199</v>
      </c>
      <c r="AU392" s="237" t="s">
        <v>82</v>
      </c>
      <c r="AV392" s="13" t="s">
        <v>82</v>
      </c>
      <c r="AW392" s="13" t="s">
        <v>33</v>
      </c>
      <c r="AX392" s="13" t="s">
        <v>72</v>
      </c>
      <c r="AY392" s="237" t="s">
        <v>188</v>
      </c>
    </row>
    <row r="393" s="13" customFormat="1">
      <c r="A393" s="13"/>
      <c r="B393" s="226"/>
      <c r="C393" s="227"/>
      <c r="D393" s="228" t="s">
        <v>199</v>
      </c>
      <c r="E393" s="229" t="s">
        <v>19</v>
      </c>
      <c r="F393" s="230" t="s">
        <v>659</v>
      </c>
      <c r="G393" s="227"/>
      <c r="H393" s="231">
        <v>211.72499999999999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199</v>
      </c>
      <c r="AU393" s="237" t="s">
        <v>82</v>
      </c>
      <c r="AV393" s="13" t="s">
        <v>82</v>
      </c>
      <c r="AW393" s="13" t="s">
        <v>33</v>
      </c>
      <c r="AX393" s="13" t="s">
        <v>72</v>
      </c>
      <c r="AY393" s="237" t="s">
        <v>188</v>
      </c>
    </row>
    <row r="394" s="16" customFormat="1">
      <c r="A394" s="16"/>
      <c r="B394" s="269"/>
      <c r="C394" s="270"/>
      <c r="D394" s="228" t="s">
        <v>199</v>
      </c>
      <c r="E394" s="271" t="s">
        <v>119</v>
      </c>
      <c r="F394" s="272" t="s">
        <v>403</v>
      </c>
      <c r="G394" s="270"/>
      <c r="H394" s="273">
        <v>537.471</v>
      </c>
      <c r="I394" s="274"/>
      <c r="J394" s="270"/>
      <c r="K394" s="270"/>
      <c r="L394" s="275"/>
      <c r="M394" s="276"/>
      <c r="N394" s="277"/>
      <c r="O394" s="277"/>
      <c r="P394" s="277"/>
      <c r="Q394" s="277"/>
      <c r="R394" s="277"/>
      <c r="S394" s="277"/>
      <c r="T394" s="278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79" t="s">
        <v>199</v>
      </c>
      <c r="AU394" s="279" t="s">
        <v>82</v>
      </c>
      <c r="AV394" s="16" t="s">
        <v>206</v>
      </c>
      <c r="AW394" s="16" t="s">
        <v>33</v>
      </c>
      <c r="AX394" s="16" t="s">
        <v>72</v>
      </c>
      <c r="AY394" s="279" t="s">
        <v>188</v>
      </c>
    </row>
    <row r="395" s="15" customFormat="1">
      <c r="A395" s="15"/>
      <c r="B395" s="259"/>
      <c r="C395" s="260"/>
      <c r="D395" s="228" t="s">
        <v>199</v>
      </c>
      <c r="E395" s="261" t="s">
        <v>19</v>
      </c>
      <c r="F395" s="262" t="s">
        <v>660</v>
      </c>
      <c r="G395" s="260"/>
      <c r="H395" s="261" t="s">
        <v>19</v>
      </c>
      <c r="I395" s="263"/>
      <c r="J395" s="260"/>
      <c r="K395" s="260"/>
      <c r="L395" s="264"/>
      <c r="M395" s="265"/>
      <c r="N395" s="266"/>
      <c r="O395" s="266"/>
      <c r="P395" s="266"/>
      <c r="Q395" s="266"/>
      <c r="R395" s="266"/>
      <c r="S395" s="266"/>
      <c r="T395" s="26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8" t="s">
        <v>199</v>
      </c>
      <c r="AU395" s="268" t="s">
        <v>82</v>
      </c>
      <c r="AV395" s="15" t="s">
        <v>80</v>
      </c>
      <c r="AW395" s="15" t="s">
        <v>33</v>
      </c>
      <c r="AX395" s="15" t="s">
        <v>72</v>
      </c>
      <c r="AY395" s="268" t="s">
        <v>188</v>
      </c>
    </row>
    <row r="396" s="13" customFormat="1">
      <c r="A396" s="13"/>
      <c r="B396" s="226"/>
      <c r="C396" s="227"/>
      <c r="D396" s="228" t="s">
        <v>199</v>
      </c>
      <c r="E396" s="229" t="s">
        <v>19</v>
      </c>
      <c r="F396" s="230" t="s">
        <v>661</v>
      </c>
      <c r="G396" s="227"/>
      <c r="H396" s="231">
        <v>112.279</v>
      </c>
      <c r="I396" s="232"/>
      <c r="J396" s="227"/>
      <c r="K396" s="227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199</v>
      </c>
      <c r="AU396" s="237" t="s">
        <v>82</v>
      </c>
      <c r="AV396" s="13" t="s">
        <v>82</v>
      </c>
      <c r="AW396" s="13" t="s">
        <v>33</v>
      </c>
      <c r="AX396" s="13" t="s">
        <v>72</v>
      </c>
      <c r="AY396" s="237" t="s">
        <v>188</v>
      </c>
    </row>
    <row r="397" s="13" customFormat="1">
      <c r="A397" s="13"/>
      <c r="B397" s="226"/>
      <c r="C397" s="227"/>
      <c r="D397" s="228" t="s">
        <v>199</v>
      </c>
      <c r="E397" s="229" t="s">
        <v>19</v>
      </c>
      <c r="F397" s="230" t="s">
        <v>662</v>
      </c>
      <c r="G397" s="227"/>
      <c r="H397" s="231">
        <v>122.892</v>
      </c>
      <c r="I397" s="232"/>
      <c r="J397" s="227"/>
      <c r="K397" s="227"/>
      <c r="L397" s="233"/>
      <c r="M397" s="234"/>
      <c r="N397" s="235"/>
      <c r="O397" s="235"/>
      <c r="P397" s="235"/>
      <c r="Q397" s="235"/>
      <c r="R397" s="235"/>
      <c r="S397" s="235"/>
      <c r="T397" s="23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7" t="s">
        <v>199</v>
      </c>
      <c r="AU397" s="237" t="s">
        <v>82</v>
      </c>
      <c r="AV397" s="13" t="s">
        <v>82</v>
      </c>
      <c r="AW397" s="13" t="s">
        <v>33</v>
      </c>
      <c r="AX397" s="13" t="s">
        <v>72</v>
      </c>
      <c r="AY397" s="237" t="s">
        <v>188</v>
      </c>
    </row>
    <row r="398" s="16" customFormat="1">
      <c r="A398" s="16"/>
      <c r="B398" s="269"/>
      <c r="C398" s="270"/>
      <c r="D398" s="228" t="s">
        <v>199</v>
      </c>
      <c r="E398" s="271" t="s">
        <v>123</v>
      </c>
      <c r="F398" s="272" t="s">
        <v>403</v>
      </c>
      <c r="G398" s="270"/>
      <c r="H398" s="273">
        <v>235.17099999999999</v>
      </c>
      <c r="I398" s="274"/>
      <c r="J398" s="270"/>
      <c r="K398" s="270"/>
      <c r="L398" s="275"/>
      <c r="M398" s="276"/>
      <c r="N398" s="277"/>
      <c r="O398" s="277"/>
      <c r="P398" s="277"/>
      <c r="Q398" s="277"/>
      <c r="R398" s="277"/>
      <c r="S398" s="277"/>
      <c r="T398" s="278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9" t="s">
        <v>199</v>
      </c>
      <c r="AU398" s="279" t="s">
        <v>82</v>
      </c>
      <c r="AV398" s="16" t="s">
        <v>206</v>
      </c>
      <c r="AW398" s="16" t="s">
        <v>33</v>
      </c>
      <c r="AX398" s="16" t="s">
        <v>72</v>
      </c>
      <c r="AY398" s="279" t="s">
        <v>188</v>
      </c>
    </row>
    <row r="399" s="14" customFormat="1">
      <c r="A399" s="14"/>
      <c r="B399" s="238"/>
      <c r="C399" s="239"/>
      <c r="D399" s="228" t="s">
        <v>199</v>
      </c>
      <c r="E399" s="240" t="s">
        <v>19</v>
      </c>
      <c r="F399" s="241" t="s">
        <v>214</v>
      </c>
      <c r="G399" s="239"/>
      <c r="H399" s="242">
        <v>772.64200000000005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8" t="s">
        <v>199</v>
      </c>
      <c r="AU399" s="248" t="s">
        <v>82</v>
      </c>
      <c r="AV399" s="14" t="s">
        <v>195</v>
      </c>
      <c r="AW399" s="14" t="s">
        <v>33</v>
      </c>
      <c r="AX399" s="14" t="s">
        <v>80</v>
      </c>
      <c r="AY399" s="248" t="s">
        <v>188</v>
      </c>
    </row>
    <row r="400" s="2" customFormat="1" ht="24.15" customHeight="1">
      <c r="A400" s="41"/>
      <c r="B400" s="42"/>
      <c r="C400" s="208" t="s">
        <v>663</v>
      </c>
      <c r="D400" s="208" t="s">
        <v>190</v>
      </c>
      <c r="E400" s="209" t="s">
        <v>664</v>
      </c>
      <c r="F400" s="210" t="s">
        <v>665</v>
      </c>
      <c r="G400" s="211" t="s">
        <v>248</v>
      </c>
      <c r="H400" s="212">
        <v>420.42000000000002</v>
      </c>
      <c r="I400" s="213"/>
      <c r="J400" s="214">
        <f>ROUND(I400*H400,2)</f>
        <v>0</v>
      </c>
      <c r="K400" s="210" t="s">
        <v>194</v>
      </c>
      <c r="L400" s="47"/>
      <c r="M400" s="215" t="s">
        <v>19</v>
      </c>
      <c r="N400" s="216" t="s">
        <v>43</v>
      </c>
      <c r="O400" s="87"/>
      <c r="P400" s="217">
        <f>O400*H400</f>
        <v>0</v>
      </c>
      <c r="Q400" s="217">
        <v>0</v>
      </c>
      <c r="R400" s="217">
        <f>Q400*H400</f>
        <v>0</v>
      </c>
      <c r="S400" s="217">
        <v>0.0040000000000000001</v>
      </c>
      <c r="T400" s="218">
        <f>S400*H400</f>
        <v>1.6816800000000001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9" t="s">
        <v>195</v>
      </c>
      <c r="AT400" s="219" t="s">
        <v>190</v>
      </c>
      <c r="AU400" s="219" t="s">
        <v>82</v>
      </c>
      <c r="AY400" s="20" t="s">
        <v>188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80</v>
      </c>
      <c r="BK400" s="220">
        <f>ROUND(I400*H400,2)</f>
        <v>0</v>
      </c>
      <c r="BL400" s="20" t="s">
        <v>195</v>
      </c>
      <c r="BM400" s="219" t="s">
        <v>666</v>
      </c>
    </row>
    <row r="401" s="2" customFormat="1">
      <c r="A401" s="41"/>
      <c r="B401" s="42"/>
      <c r="C401" s="43"/>
      <c r="D401" s="221" t="s">
        <v>197</v>
      </c>
      <c r="E401" s="43"/>
      <c r="F401" s="222" t="s">
        <v>667</v>
      </c>
      <c r="G401" s="43"/>
      <c r="H401" s="43"/>
      <c r="I401" s="223"/>
      <c r="J401" s="43"/>
      <c r="K401" s="43"/>
      <c r="L401" s="47"/>
      <c r="M401" s="224"/>
      <c r="N401" s="225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197</v>
      </c>
      <c r="AU401" s="20" t="s">
        <v>82</v>
      </c>
    </row>
    <row r="402" s="13" customFormat="1">
      <c r="A402" s="13"/>
      <c r="B402" s="226"/>
      <c r="C402" s="227"/>
      <c r="D402" s="228" t="s">
        <v>199</v>
      </c>
      <c r="E402" s="229" t="s">
        <v>19</v>
      </c>
      <c r="F402" s="230" t="s">
        <v>668</v>
      </c>
      <c r="G402" s="227"/>
      <c r="H402" s="231">
        <v>315</v>
      </c>
      <c r="I402" s="232"/>
      <c r="J402" s="227"/>
      <c r="K402" s="227"/>
      <c r="L402" s="233"/>
      <c r="M402" s="234"/>
      <c r="N402" s="235"/>
      <c r="O402" s="235"/>
      <c r="P402" s="235"/>
      <c r="Q402" s="235"/>
      <c r="R402" s="235"/>
      <c r="S402" s="235"/>
      <c r="T402" s="23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7" t="s">
        <v>199</v>
      </c>
      <c r="AU402" s="237" t="s">
        <v>82</v>
      </c>
      <c r="AV402" s="13" t="s">
        <v>82</v>
      </c>
      <c r="AW402" s="13" t="s">
        <v>33</v>
      </c>
      <c r="AX402" s="13" t="s">
        <v>72</v>
      </c>
      <c r="AY402" s="237" t="s">
        <v>188</v>
      </c>
    </row>
    <row r="403" s="16" customFormat="1">
      <c r="A403" s="16"/>
      <c r="B403" s="269"/>
      <c r="C403" s="270"/>
      <c r="D403" s="228" t="s">
        <v>199</v>
      </c>
      <c r="E403" s="271" t="s">
        <v>19</v>
      </c>
      <c r="F403" s="272" t="s">
        <v>403</v>
      </c>
      <c r="G403" s="270"/>
      <c r="H403" s="273">
        <v>315</v>
      </c>
      <c r="I403" s="274"/>
      <c r="J403" s="270"/>
      <c r="K403" s="270"/>
      <c r="L403" s="275"/>
      <c r="M403" s="276"/>
      <c r="N403" s="277"/>
      <c r="O403" s="277"/>
      <c r="P403" s="277"/>
      <c r="Q403" s="277"/>
      <c r="R403" s="277"/>
      <c r="S403" s="277"/>
      <c r="T403" s="278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79" t="s">
        <v>199</v>
      </c>
      <c r="AU403" s="279" t="s">
        <v>82</v>
      </c>
      <c r="AV403" s="16" t="s">
        <v>206</v>
      </c>
      <c r="AW403" s="16" t="s">
        <v>33</v>
      </c>
      <c r="AX403" s="16" t="s">
        <v>72</v>
      </c>
      <c r="AY403" s="279" t="s">
        <v>188</v>
      </c>
    </row>
    <row r="404" s="15" customFormat="1">
      <c r="A404" s="15"/>
      <c r="B404" s="259"/>
      <c r="C404" s="260"/>
      <c r="D404" s="228" t="s">
        <v>199</v>
      </c>
      <c r="E404" s="261" t="s">
        <v>19</v>
      </c>
      <c r="F404" s="262" t="s">
        <v>669</v>
      </c>
      <c r="G404" s="260"/>
      <c r="H404" s="261" t="s">
        <v>19</v>
      </c>
      <c r="I404" s="263"/>
      <c r="J404" s="260"/>
      <c r="K404" s="260"/>
      <c r="L404" s="264"/>
      <c r="M404" s="265"/>
      <c r="N404" s="266"/>
      <c r="O404" s="266"/>
      <c r="P404" s="266"/>
      <c r="Q404" s="266"/>
      <c r="R404" s="266"/>
      <c r="S404" s="266"/>
      <c r="T404" s="26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8" t="s">
        <v>199</v>
      </c>
      <c r="AU404" s="268" t="s">
        <v>82</v>
      </c>
      <c r="AV404" s="15" t="s">
        <v>80</v>
      </c>
      <c r="AW404" s="15" t="s">
        <v>33</v>
      </c>
      <c r="AX404" s="15" t="s">
        <v>72</v>
      </c>
      <c r="AY404" s="268" t="s">
        <v>188</v>
      </c>
    </row>
    <row r="405" s="13" customFormat="1">
      <c r="A405" s="13"/>
      <c r="B405" s="226"/>
      <c r="C405" s="227"/>
      <c r="D405" s="228" t="s">
        <v>199</v>
      </c>
      <c r="E405" s="229" t="s">
        <v>19</v>
      </c>
      <c r="F405" s="230" t="s">
        <v>670</v>
      </c>
      <c r="G405" s="227"/>
      <c r="H405" s="231">
        <v>50.600000000000001</v>
      </c>
      <c r="I405" s="232"/>
      <c r="J405" s="227"/>
      <c r="K405" s="227"/>
      <c r="L405" s="233"/>
      <c r="M405" s="234"/>
      <c r="N405" s="235"/>
      <c r="O405" s="235"/>
      <c r="P405" s="235"/>
      <c r="Q405" s="235"/>
      <c r="R405" s="235"/>
      <c r="S405" s="235"/>
      <c r="T405" s="23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7" t="s">
        <v>199</v>
      </c>
      <c r="AU405" s="237" t="s">
        <v>82</v>
      </c>
      <c r="AV405" s="13" t="s">
        <v>82</v>
      </c>
      <c r="AW405" s="13" t="s">
        <v>33</v>
      </c>
      <c r="AX405" s="13" t="s">
        <v>72</v>
      </c>
      <c r="AY405" s="237" t="s">
        <v>188</v>
      </c>
    </row>
    <row r="406" s="13" customFormat="1">
      <c r="A406" s="13"/>
      <c r="B406" s="226"/>
      <c r="C406" s="227"/>
      <c r="D406" s="228" t="s">
        <v>199</v>
      </c>
      <c r="E406" s="229" t="s">
        <v>19</v>
      </c>
      <c r="F406" s="230" t="s">
        <v>671</v>
      </c>
      <c r="G406" s="227"/>
      <c r="H406" s="231">
        <v>54.82</v>
      </c>
      <c r="I406" s="232"/>
      <c r="J406" s="227"/>
      <c r="K406" s="227"/>
      <c r="L406" s="233"/>
      <c r="M406" s="234"/>
      <c r="N406" s="235"/>
      <c r="O406" s="235"/>
      <c r="P406" s="235"/>
      <c r="Q406" s="235"/>
      <c r="R406" s="235"/>
      <c r="S406" s="235"/>
      <c r="T406" s="23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7" t="s">
        <v>199</v>
      </c>
      <c r="AU406" s="237" t="s">
        <v>82</v>
      </c>
      <c r="AV406" s="13" t="s">
        <v>82</v>
      </c>
      <c r="AW406" s="13" t="s">
        <v>33</v>
      </c>
      <c r="AX406" s="13" t="s">
        <v>72</v>
      </c>
      <c r="AY406" s="237" t="s">
        <v>188</v>
      </c>
    </row>
    <row r="407" s="16" customFormat="1">
      <c r="A407" s="16"/>
      <c r="B407" s="269"/>
      <c r="C407" s="270"/>
      <c r="D407" s="228" t="s">
        <v>199</v>
      </c>
      <c r="E407" s="271" t="s">
        <v>19</v>
      </c>
      <c r="F407" s="272" t="s">
        <v>403</v>
      </c>
      <c r="G407" s="270"/>
      <c r="H407" s="273">
        <v>105.42</v>
      </c>
      <c r="I407" s="274"/>
      <c r="J407" s="270"/>
      <c r="K407" s="270"/>
      <c r="L407" s="275"/>
      <c r="M407" s="276"/>
      <c r="N407" s="277"/>
      <c r="O407" s="277"/>
      <c r="P407" s="277"/>
      <c r="Q407" s="277"/>
      <c r="R407" s="277"/>
      <c r="S407" s="277"/>
      <c r="T407" s="278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79" t="s">
        <v>199</v>
      </c>
      <c r="AU407" s="279" t="s">
        <v>82</v>
      </c>
      <c r="AV407" s="16" t="s">
        <v>206</v>
      </c>
      <c r="AW407" s="16" t="s">
        <v>33</v>
      </c>
      <c r="AX407" s="16" t="s">
        <v>72</v>
      </c>
      <c r="AY407" s="279" t="s">
        <v>188</v>
      </c>
    </row>
    <row r="408" s="14" customFormat="1">
      <c r="A408" s="14"/>
      <c r="B408" s="238"/>
      <c r="C408" s="239"/>
      <c r="D408" s="228" t="s">
        <v>199</v>
      </c>
      <c r="E408" s="240" t="s">
        <v>19</v>
      </c>
      <c r="F408" s="241" t="s">
        <v>214</v>
      </c>
      <c r="G408" s="239"/>
      <c r="H408" s="242">
        <v>420.42000000000002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8" t="s">
        <v>199</v>
      </c>
      <c r="AU408" s="248" t="s">
        <v>82</v>
      </c>
      <c r="AV408" s="14" t="s">
        <v>195</v>
      </c>
      <c r="AW408" s="14" t="s">
        <v>33</v>
      </c>
      <c r="AX408" s="14" t="s">
        <v>80</v>
      </c>
      <c r="AY408" s="248" t="s">
        <v>188</v>
      </c>
    </row>
    <row r="409" s="2" customFormat="1" ht="24.15" customHeight="1">
      <c r="A409" s="41"/>
      <c r="B409" s="42"/>
      <c r="C409" s="208" t="s">
        <v>672</v>
      </c>
      <c r="D409" s="208" t="s">
        <v>190</v>
      </c>
      <c r="E409" s="209" t="s">
        <v>673</v>
      </c>
      <c r="F409" s="210" t="s">
        <v>674</v>
      </c>
      <c r="G409" s="211" t="s">
        <v>193</v>
      </c>
      <c r="H409" s="212">
        <v>0.35999999999999999</v>
      </c>
      <c r="I409" s="213"/>
      <c r="J409" s="214">
        <f>ROUND(I409*H409,2)</f>
        <v>0</v>
      </c>
      <c r="K409" s="210" t="s">
        <v>194</v>
      </c>
      <c r="L409" s="47"/>
      <c r="M409" s="215" t="s">
        <v>19</v>
      </c>
      <c r="N409" s="216" t="s">
        <v>43</v>
      </c>
      <c r="O409" s="87"/>
      <c r="P409" s="217">
        <f>O409*H409</f>
        <v>0</v>
      </c>
      <c r="Q409" s="217">
        <v>0</v>
      </c>
      <c r="R409" s="217">
        <f>Q409*H409</f>
        <v>0</v>
      </c>
      <c r="S409" s="217">
        <v>0.088999999999999996</v>
      </c>
      <c r="T409" s="218">
        <f>S409*H409</f>
        <v>0.032039999999999999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9" t="s">
        <v>195</v>
      </c>
      <c r="AT409" s="219" t="s">
        <v>190</v>
      </c>
      <c r="AU409" s="219" t="s">
        <v>82</v>
      </c>
      <c r="AY409" s="20" t="s">
        <v>188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80</v>
      </c>
      <c r="BK409" s="220">
        <f>ROUND(I409*H409,2)</f>
        <v>0</v>
      </c>
      <c r="BL409" s="20" t="s">
        <v>195</v>
      </c>
      <c r="BM409" s="219" t="s">
        <v>675</v>
      </c>
    </row>
    <row r="410" s="2" customFormat="1">
      <c r="A410" s="41"/>
      <c r="B410" s="42"/>
      <c r="C410" s="43"/>
      <c r="D410" s="221" t="s">
        <v>197</v>
      </c>
      <c r="E410" s="43"/>
      <c r="F410" s="222" t="s">
        <v>676</v>
      </c>
      <c r="G410" s="43"/>
      <c r="H410" s="43"/>
      <c r="I410" s="223"/>
      <c r="J410" s="43"/>
      <c r="K410" s="43"/>
      <c r="L410" s="47"/>
      <c r="M410" s="224"/>
      <c r="N410" s="225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197</v>
      </c>
      <c r="AU410" s="20" t="s">
        <v>82</v>
      </c>
    </row>
    <row r="411" s="13" customFormat="1">
      <c r="A411" s="13"/>
      <c r="B411" s="226"/>
      <c r="C411" s="227"/>
      <c r="D411" s="228" t="s">
        <v>199</v>
      </c>
      <c r="E411" s="229" t="s">
        <v>19</v>
      </c>
      <c r="F411" s="230" t="s">
        <v>677</v>
      </c>
      <c r="G411" s="227"/>
      <c r="H411" s="231">
        <v>0.35999999999999999</v>
      </c>
      <c r="I411" s="232"/>
      <c r="J411" s="227"/>
      <c r="K411" s="227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199</v>
      </c>
      <c r="AU411" s="237" t="s">
        <v>82</v>
      </c>
      <c r="AV411" s="13" t="s">
        <v>82</v>
      </c>
      <c r="AW411" s="13" t="s">
        <v>33</v>
      </c>
      <c r="AX411" s="13" t="s">
        <v>80</v>
      </c>
      <c r="AY411" s="237" t="s">
        <v>188</v>
      </c>
    </row>
    <row r="412" s="2" customFormat="1" ht="21.75" customHeight="1">
      <c r="A412" s="41"/>
      <c r="B412" s="42"/>
      <c r="C412" s="208" t="s">
        <v>678</v>
      </c>
      <c r="D412" s="208" t="s">
        <v>190</v>
      </c>
      <c r="E412" s="209" t="s">
        <v>679</v>
      </c>
      <c r="F412" s="210" t="s">
        <v>680</v>
      </c>
      <c r="G412" s="211" t="s">
        <v>193</v>
      </c>
      <c r="H412" s="212">
        <v>3.1520000000000001</v>
      </c>
      <c r="I412" s="213"/>
      <c r="J412" s="214">
        <f>ROUND(I412*H412,2)</f>
        <v>0</v>
      </c>
      <c r="K412" s="210" t="s">
        <v>194</v>
      </c>
      <c r="L412" s="47"/>
      <c r="M412" s="215" t="s">
        <v>19</v>
      </c>
      <c r="N412" s="216" t="s">
        <v>43</v>
      </c>
      <c r="O412" s="87"/>
      <c r="P412" s="217">
        <f>O412*H412</f>
        <v>0</v>
      </c>
      <c r="Q412" s="217">
        <v>0</v>
      </c>
      <c r="R412" s="217">
        <f>Q412*H412</f>
        <v>0</v>
      </c>
      <c r="S412" s="217">
        <v>0.075999999999999998</v>
      </c>
      <c r="T412" s="218">
        <f>S412*H412</f>
        <v>0.23955200000000002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9" t="s">
        <v>195</v>
      </c>
      <c r="AT412" s="219" t="s">
        <v>190</v>
      </c>
      <c r="AU412" s="219" t="s">
        <v>82</v>
      </c>
      <c r="AY412" s="20" t="s">
        <v>188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80</v>
      </c>
      <c r="BK412" s="220">
        <f>ROUND(I412*H412,2)</f>
        <v>0</v>
      </c>
      <c r="BL412" s="20" t="s">
        <v>195</v>
      </c>
      <c r="BM412" s="219" t="s">
        <v>681</v>
      </c>
    </row>
    <row r="413" s="2" customFormat="1">
      <c r="A413" s="41"/>
      <c r="B413" s="42"/>
      <c r="C413" s="43"/>
      <c r="D413" s="221" t="s">
        <v>197</v>
      </c>
      <c r="E413" s="43"/>
      <c r="F413" s="222" t="s">
        <v>682</v>
      </c>
      <c r="G413" s="43"/>
      <c r="H413" s="43"/>
      <c r="I413" s="223"/>
      <c r="J413" s="43"/>
      <c r="K413" s="43"/>
      <c r="L413" s="47"/>
      <c r="M413" s="224"/>
      <c r="N413" s="225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197</v>
      </c>
      <c r="AU413" s="20" t="s">
        <v>82</v>
      </c>
    </row>
    <row r="414" s="13" customFormat="1">
      <c r="A414" s="13"/>
      <c r="B414" s="226"/>
      <c r="C414" s="227"/>
      <c r="D414" s="228" t="s">
        <v>199</v>
      </c>
      <c r="E414" s="229" t="s">
        <v>19</v>
      </c>
      <c r="F414" s="230" t="s">
        <v>683</v>
      </c>
      <c r="G414" s="227"/>
      <c r="H414" s="231">
        <v>1.5760000000000001</v>
      </c>
      <c r="I414" s="232"/>
      <c r="J414" s="227"/>
      <c r="K414" s="227"/>
      <c r="L414" s="233"/>
      <c r="M414" s="234"/>
      <c r="N414" s="235"/>
      <c r="O414" s="235"/>
      <c r="P414" s="235"/>
      <c r="Q414" s="235"/>
      <c r="R414" s="235"/>
      <c r="S414" s="235"/>
      <c r="T414" s="23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7" t="s">
        <v>199</v>
      </c>
      <c r="AU414" s="237" t="s">
        <v>82</v>
      </c>
      <c r="AV414" s="13" t="s">
        <v>82</v>
      </c>
      <c r="AW414" s="13" t="s">
        <v>33</v>
      </c>
      <c r="AX414" s="13" t="s">
        <v>72</v>
      </c>
      <c r="AY414" s="237" t="s">
        <v>188</v>
      </c>
    </row>
    <row r="415" s="13" customFormat="1">
      <c r="A415" s="13"/>
      <c r="B415" s="226"/>
      <c r="C415" s="227"/>
      <c r="D415" s="228" t="s">
        <v>199</v>
      </c>
      <c r="E415" s="229" t="s">
        <v>19</v>
      </c>
      <c r="F415" s="230" t="s">
        <v>684</v>
      </c>
      <c r="G415" s="227"/>
      <c r="H415" s="231">
        <v>1.5760000000000001</v>
      </c>
      <c r="I415" s="232"/>
      <c r="J415" s="227"/>
      <c r="K415" s="227"/>
      <c r="L415" s="233"/>
      <c r="M415" s="234"/>
      <c r="N415" s="235"/>
      <c r="O415" s="235"/>
      <c r="P415" s="235"/>
      <c r="Q415" s="235"/>
      <c r="R415" s="235"/>
      <c r="S415" s="235"/>
      <c r="T415" s="23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7" t="s">
        <v>199</v>
      </c>
      <c r="AU415" s="237" t="s">
        <v>82</v>
      </c>
      <c r="AV415" s="13" t="s">
        <v>82</v>
      </c>
      <c r="AW415" s="13" t="s">
        <v>33</v>
      </c>
      <c r="AX415" s="13" t="s">
        <v>72</v>
      </c>
      <c r="AY415" s="237" t="s">
        <v>188</v>
      </c>
    </row>
    <row r="416" s="14" customFormat="1">
      <c r="A416" s="14"/>
      <c r="B416" s="238"/>
      <c r="C416" s="239"/>
      <c r="D416" s="228" t="s">
        <v>199</v>
      </c>
      <c r="E416" s="240" t="s">
        <v>19</v>
      </c>
      <c r="F416" s="241" t="s">
        <v>214</v>
      </c>
      <c r="G416" s="239"/>
      <c r="H416" s="242">
        <v>3.1520000000000001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8" t="s">
        <v>199</v>
      </c>
      <c r="AU416" s="248" t="s">
        <v>82</v>
      </c>
      <c r="AV416" s="14" t="s">
        <v>195</v>
      </c>
      <c r="AW416" s="14" t="s">
        <v>33</v>
      </c>
      <c r="AX416" s="14" t="s">
        <v>80</v>
      </c>
      <c r="AY416" s="248" t="s">
        <v>188</v>
      </c>
    </row>
    <row r="417" s="2" customFormat="1" ht="21.75" customHeight="1">
      <c r="A417" s="41"/>
      <c r="B417" s="42"/>
      <c r="C417" s="208" t="s">
        <v>685</v>
      </c>
      <c r="D417" s="208" t="s">
        <v>190</v>
      </c>
      <c r="E417" s="209" t="s">
        <v>686</v>
      </c>
      <c r="F417" s="210" t="s">
        <v>687</v>
      </c>
      <c r="G417" s="211" t="s">
        <v>193</v>
      </c>
      <c r="H417" s="212">
        <v>2.758</v>
      </c>
      <c r="I417" s="213"/>
      <c r="J417" s="214">
        <f>ROUND(I417*H417,2)</f>
        <v>0</v>
      </c>
      <c r="K417" s="210" t="s">
        <v>194</v>
      </c>
      <c r="L417" s="47"/>
      <c r="M417" s="215" t="s">
        <v>19</v>
      </c>
      <c r="N417" s="216" t="s">
        <v>43</v>
      </c>
      <c r="O417" s="87"/>
      <c r="P417" s="217">
        <f>O417*H417</f>
        <v>0</v>
      </c>
      <c r="Q417" s="217">
        <v>0</v>
      </c>
      <c r="R417" s="217">
        <f>Q417*H417</f>
        <v>0</v>
      </c>
      <c r="S417" s="217">
        <v>0.063</v>
      </c>
      <c r="T417" s="218">
        <f>S417*H417</f>
        <v>0.17375399999999999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9" t="s">
        <v>195</v>
      </c>
      <c r="AT417" s="219" t="s">
        <v>190</v>
      </c>
      <c r="AU417" s="219" t="s">
        <v>82</v>
      </c>
      <c r="AY417" s="20" t="s">
        <v>188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80</v>
      </c>
      <c r="BK417" s="220">
        <f>ROUND(I417*H417,2)</f>
        <v>0</v>
      </c>
      <c r="BL417" s="20" t="s">
        <v>195</v>
      </c>
      <c r="BM417" s="219" t="s">
        <v>688</v>
      </c>
    </row>
    <row r="418" s="2" customFormat="1">
      <c r="A418" s="41"/>
      <c r="B418" s="42"/>
      <c r="C418" s="43"/>
      <c r="D418" s="221" t="s">
        <v>197</v>
      </c>
      <c r="E418" s="43"/>
      <c r="F418" s="222" t="s">
        <v>689</v>
      </c>
      <c r="G418" s="43"/>
      <c r="H418" s="43"/>
      <c r="I418" s="223"/>
      <c r="J418" s="43"/>
      <c r="K418" s="43"/>
      <c r="L418" s="47"/>
      <c r="M418" s="224"/>
      <c r="N418" s="225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197</v>
      </c>
      <c r="AU418" s="20" t="s">
        <v>82</v>
      </c>
    </row>
    <row r="419" s="13" customFormat="1">
      <c r="A419" s="13"/>
      <c r="B419" s="226"/>
      <c r="C419" s="227"/>
      <c r="D419" s="228" t="s">
        <v>199</v>
      </c>
      <c r="E419" s="229" t="s">
        <v>19</v>
      </c>
      <c r="F419" s="230" t="s">
        <v>690</v>
      </c>
      <c r="G419" s="227"/>
      <c r="H419" s="231">
        <v>2.758</v>
      </c>
      <c r="I419" s="232"/>
      <c r="J419" s="227"/>
      <c r="K419" s="227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199</v>
      </c>
      <c r="AU419" s="237" t="s">
        <v>82</v>
      </c>
      <c r="AV419" s="13" t="s">
        <v>82</v>
      </c>
      <c r="AW419" s="13" t="s">
        <v>33</v>
      </c>
      <c r="AX419" s="13" t="s">
        <v>80</v>
      </c>
      <c r="AY419" s="237" t="s">
        <v>188</v>
      </c>
    </row>
    <row r="420" s="2" customFormat="1" ht="24.15" customHeight="1">
      <c r="A420" s="41"/>
      <c r="B420" s="42"/>
      <c r="C420" s="208" t="s">
        <v>691</v>
      </c>
      <c r="D420" s="208" t="s">
        <v>190</v>
      </c>
      <c r="E420" s="209" t="s">
        <v>692</v>
      </c>
      <c r="F420" s="210" t="s">
        <v>693</v>
      </c>
      <c r="G420" s="211" t="s">
        <v>193</v>
      </c>
      <c r="H420" s="212">
        <v>11.52</v>
      </c>
      <c r="I420" s="213"/>
      <c r="J420" s="214">
        <f>ROUND(I420*H420,2)</f>
        <v>0</v>
      </c>
      <c r="K420" s="210" t="s">
        <v>194</v>
      </c>
      <c r="L420" s="47"/>
      <c r="M420" s="215" t="s">
        <v>19</v>
      </c>
      <c r="N420" s="216" t="s">
        <v>43</v>
      </c>
      <c r="O420" s="87"/>
      <c r="P420" s="217">
        <f>O420*H420</f>
        <v>0</v>
      </c>
      <c r="Q420" s="217">
        <v>0</v>
      </c>
      <c r="R420" s="217">
        <f>Q420*H420</f>
        <v>0</v>
      </c>
      <c r="S420" s="217">
        <v>0.019</v>
      </c>
      <c r="T420" s="218">
        <f>S420*H420</f>
        <v>0.21887999999999999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9" t="s">
        <v>195</v>
      </c>
      <c r="AT420" s="219" t="s">
        <v>190</v>
      </c>
      <c r="AU420" s="219" t="s">
        <v>82</v>
      </c>
      <c r="AY420" s="20" t="s">
        <v>188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80</v>
      </c>
      <c r="BK420" s="220">
        <f>ROUND(I420*H420,2)</f>
        <v>0</v>
      </c>
      <c r="BL420" s="20" t="s">
        <v>195</v>
      </c>
      <c r="BM420" s="219" t="s">
        <v>694</v>
      </c>
    </row>
    <row r="421" s="2" customFormat="1">
      <c r="A421" s="41"/>
      <c r="B421" s="42"/>
      <c r="C421" s="43"/>
      <c r="D421" s="221" t="s">
        <v>197</v>
      </c>
      <c r="E421" s="43"/>
      <c r="F421" s="222" t="s">
        <v>695</v>
      </c>
      <c r="G421" s="43"/>
      <c r="H421" s="43"/>
      <c r="I421" s="223"/>
      <c r="J421" s="43"/>
      <c r="K421" s="43"/>
      <c r="L421" s="47"/>
      <c r="M421" s="224"/>
      <c r="N421" s="225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197</v>
      </c>
      <c r="AU421" s="20" t="s">
        <v>82</v>
      </c>
    </row>
    <row r="422" s="13" customFormat="1">
      <c r="A422" s="13"/>
      <c r="B422" s="226"/>
      <c r="C422" s="227"/>
      <c r="D422" s="228" t="s">
        <v>199</v>
      </c>
      <c r="E422" s="229" t="s">
        <v>19</v>
      </c>
      <c r="F422" s="230" t="s">
        <v>696</v>
      </c>
      <c r="G422" s="227"/>
      <c r="H422" s="231">
        <v>11.52</v>
      </c>
      <c r="I422" s="232"/>
      <c r="J422" s="227"/>
      <c r="K422" s="227"/>
      <c r="L422" s="233"/>
      <c r="M422" s="234"/>
      <c r="N422" s="235"/>
      <c r="O422" s="235"/>
      <c r="P422" s="235"/>
      <c r="Q422" s="235"/>
      <c r="R422" s="235"/>
      <c r="S422" s="235"/>
      <c r="T422" s="23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7" t="s">
        <v>199</v>
      </c>
      <c r="AU422" s="237" t="s">
        <v>82</v>
      </c>
      <c r="AV422" s="13" t="s">
        <v>82</v>
      </c>
      <c r="AW422" s="13" t="s">
        <v>33</v>
      </c>
      <c r="AX422" s="13" t="s">
        <v>80</v>
      </c>
      <c r="AY422" s="237" t="s">
        <v>188</v>
      </c>
    </row>
    <row r="423" s="2" customFormat="1" ht="24.15" customHeight="1">
      <c r="A423" s="41"/>
      <c r="B423" s="42"/>
      <c r="C423" s="208" t="s">
        <v>697</v>
      </c>
      <c r="D423" s="208" t="s">
        <v>190</v>
      </c>
      <c r="E423" s="209" t="s">
        <v>698</v>
      </c>
      <c r="F423" s="210" t="s">
        <v>699</v>
      </c>
      <c r="G423" s="211" t="s">
        <v>193</v>
      </c>
      <c r="H423" s="212">
        <v>6.7199999999999998</v>
      </c>
      <c r="I423" s="213"/>
      <c r="J423" s="214">
        <f>ROUND(I423*H423,2)</f>
        <v>0</v>
      </c>
      <c r="K423" s="210" t="s">
        <v>194</v>
      </c>
      <c r="L423" s="47"/>
      <c r="M423" s="215" t="s">
        <v>19</v>
      </c>
      <c r="N423" s="216" t="s">
        <v>43</v>
      </c>
      <c r="O423" s="87"/>
      <c r="P423" s="217">
        <f>O423*H423</f>
        <v>0</v>
      </c>
      <c r="Q423" s="217">
        <v>0</v>
      </c>
      <c r="R423" s="217">
        <f>Q423*H423</f>
        <v>0</v>
      </c>
      <c r="S423" s="217">
        <v>0.072999999999999995</v>
      </c>
      <c r="T423" s="218">
        <f>S423*H423</f>
        <v>0.49055999999999994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9" t="s">
        <v>195</v>
      </c>
      <c r="AT423" s="219" t="s">
        <v>190</v>
      </c>
      <c r="AU423" s="219" t="s">
        <v>82</v>
      </c>
      <c r="AY423" s="20" t="s">
        <v>188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80</v>
      </c>
      <c r="BK423" s="220">
        <f>ROUND(I423*H423,2)</f>
        <v>0</v>
      </c>
      <c r="BL423" s="20" t="s">
        <v>195</v>
      </c>
      <c r="BM423" s="219" t="s">
        <v>700</v>
      </c>
    </row>
    <row r="424" s="2" customFormat="1">
      <c r="A424" s="41"/>
      <c r="B424" s="42"/>
      <c r="C424" s="43"/>
      <c r="D424" s="221" t="s">
        <v>197</v>
      </c>
      <c r="E424" s="43"/>
      <c r="F424" s="222" t="s">
        <v>701</v>
      </c>
      <c r="G424" s="43"/>
      <c r="H424" s="43"/>
      <c r="I424" s="223"/>
      <c r="J424" s="43"/>
      <c r="K424" s="43"/>
      <c r="L424" s="47"/>
      <c r="M424" s="224"/>
      <c r="N424" s="225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197</v>
      </c>
      <c r="AU424" s="20" t="s">
        <v>82</v>
      </c>
    </row>
    <row r="425" s="13" customFormat="1">
      <c r="A425" s="13"/>
      <c r="B425" s="226"/>
      <c r="C425" s="227"/>
      <c r="D425" s="228" t="s">
        <v>199</v>
      </c>
      <c r="E425" s="229" t="s">
        <v>19</v>
      </c>
      <c r="F425" s="230" t="s">
        <v>702</v>
      </c>
      <c r="G425" s="227"/>
      <c r="H425" s="231">
        <v>4.5599999999999996</v>
      </c>
      <c r="I425" s="232"/>
      <c r="J425" s="227"/>
      <c r="K425" s="227"/>
      <c r="L425" s="233"/>
      <c r="M425" s="234"/>
      <c r="N425" s="235"/>
      <c r="O425" s="235"/>
      <c r="P425" s="235"/>
      <c r="Q425" s="235"/>
      <c r="R425" s="235"/>
      <c r="S425" s="235"/>
      <c r="T425" s="23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7" t="s">
        <v>199</v>
      </c>
      <c r="AU425" s="237" t="s">
        <v>82</v>
      </c>
      <c r="AV425" s="13" t="s">
        <v>82</v>
      </c>
      <c r="AW425" s="13" t="s">
        <v>33</v>
      </c>
      <c r="AX425" s="13" t="s">
        <v>72</v>
      </c>
      <c r="AY425" s="237" t="s">
        <v>188</v>
      </c>
    </row>
    <row r="426" s="13" customFormat="1">
      <c r="A426" s="13"/>
      <c r="B426" s="226"/>
      <c r="C426" s="227"/>
      <c r="D426" s="228" t="s">
        <v>199</v>
      </c>
      <c r="E426" s="229" t="s">
        <v>19</v>
      </c>
      <c r="F426" s="230" t="s">
        <v>703</v>
      </c>
      <c r="G426" s="227"/>
      <c r="H426" s="231">
        <v>0.71999999999999997</v>
      </c>
      <c r="I426" s="232"/>
      <c r="J426" s="227"/>
      <c r="K426" s="227"/>
      <c r="L426" s="233"/>
      <c r="M426" s="234"/>
      <c r="N426" s="235"/>
      <c r="O426" s="235"/>
      <c r="P426" s="235"/>
      <c r="Q426" s="235"/>
      <c r="R426" s="235"/>
      <c r="S426" s="235"/>
      <c r="T426" s="23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7" t="s">
        <v>199</v>
      </c>
      <c r="AU426" s="237" t="s">
        <v>82</v>
      </c>
      <c r="AV426" s="13" t="s">
        <v>82</v>
      </c>
      <c r="AW426" s="13" t="s">
        <v>33</v>
      </c>
      <c r="AX426" s="13" t="s">
        <v>72</v>
      </c>
      <c r="AY426" s="237" t="s">
        <v>188</v>
      </c>
    </row>
    <row r="427" s="13" customFormat="1">
      <c r="A427" s="13"/>
      <c r="B427" s="226"/>
      <c r="C427" s="227"/>
      <c r="D427" s="228" t="s">
        <v>199</v>
      </c>
      <c r="E427" s="229" t="s">
        <v>19</v>
      </c>
      <c r="F427" s="230" t="s">
        <v>704</v>
      </c>
      <c r="G427" s="227"/>
      <c r="H427" s="231">
        <v>1.44</v>
      </c>
      <c r="I427" s="232"/>
      <c r="J427" s="227"/>
      <c r="K427" s="227"/>
      <c r="L427" s="233"/>
      <c r="M427" s="234"/>
      <c r="N427" s="235"/>
      <c r="O427" s="235"/>
      <c r="P427" s="235"/>
      <c r="Q427" s="235"/>
      <c r="R427" s="235"/>
      <c r="S427" s="235"/>
      <c r="T427" s="23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7" t="s">
        <v>199</v>
      </c>
      <c r="AU427" s="237" t="s">
        <v>82</v>
      </c>
      <c r="AV427" s="13" t="s">
        <v>82</v>
      </c>
      <c r="AW427" s="13" t="s">
        <v>33</v>
      </c>
      <c r="AX427" s="13" t="s">
        <v>72</v>
      </c>
      <c r="AY427" s="237" t="s">
        <v>188</v>
      </c>
    </row>
    <row r="428" s="14" customFormat="1">
      <c r="A428" s="14"/>
      <c r="B428" s="238"/>
      <c r="C428" s="239"/>
      <c r="D428" s="228" t="s">
        <v>199</v>
      </c>
      <c r="E428" s="240" t="s">
        <v>19</v>
      </c>
      <c r="F428" s="241" t="s">
        <v>214</v>
      </c>
      <c r="G428" s="239"/>
      <c r="H428" s="242">
        <v>6.7199999999999998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8" t="s">
        <v>199</v>
      </c>
      <c r="AU428" s="248" t="s">
        <v>82</v>
      </c>
      <c r="AV428" s="14" t="s">
        <v>195</v>
      </c>
      <c r="AW428" s="14" t="s">
        <v>33</v>
      </c>
      <c r="AX428" s="14" t="s">
        <v>80</v>
      </c>
      <c r="AY428" s="248" t="s">
        <v>188</v>
      </c>
    </row>
    <row r="429" s="2" customFormat="1" ht="24.15" customHeight="1">
      <c r="A429" s="41"/>
      <c r="B429" s="42"/>
      <c r="C429" s="208" t="s">
        <v>705</v>
      </c>
      <c r="D429" s="208" t="s">
        <v>190</v>
      </c>
      <c r="E429" s="209" t="s">
        <v>706</v>
      </c>
      <c r="F429" s="210" t="s">
        <v>707</v>
      </c>
      <c r="G429" s="211" t="s">
        <v>193</v>
      </c>
      <c r="H429" s="212">
        <v>32.579999999999998</v>
      </c>
      <c r="I429" s="213"/>
      <c r="J429" s="214">
        <f>ROUND(I429*H429,2)</f>
        <v>0</v>
      </c>
      <c r="K429" s="210" t="s">
        <v>194</v>
      </c>
      <c r="L429" s="47"/>
      <c r="M429" s="215" t="s">
        <v>19</v>
      </c>
      <c r="N429" s="216" t="s">
        <v>43</v>
      </c>
      <c r="O429" s="87"/>
      <c r="P429" s="217">
        <f>O429*H429</f>
        <v>0</v>
      </c>
      <c r="Q429" s="217">
        <v>0</v>
      </c>
      <c r="R429" s="217">
        <f>Q429*H429</f>
        <v>0</v>
      </c>
      <c r="S429" s="217">
        <v>0.058999999999999997</v>
      </c>
      <c r="T429" s="218">
        <f>S429*H429</f>
        <v>1.9222199999999998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9" t="s">
        <v>195</v>
      </c>
      <c r="AT429" s="219" t="s">
        <v>190</v>
      </c>
      <c r="AU429" s="219" t="s">
        <v>82</v>
      </c>
      <c r="AY429" s="20" t="s">
        <v>188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80</v>
      </c>
      <c r="BK429" s="220">
        <f>ROUND(I429*H429,2)</f>
        <v>0</v>
      </c>
      <c r="BL429" s="20" t="s">
        <v>195</v>
      </c>
      <c r="BM429" s="219" t="s">
        <v>708</v>
      </c>
    </row>
    <row r="430" s="2" customFormat="1">
      <c r="A430" s="41"/>
      <c r="B430" s="42"/>
      <c r="C430" s="43"/>
      <c r="D430" s="221" t="s">
        <v>197</v>
      </c>
      <c r="E430" s="43"/>
      <c r="F430" s="222" t="s">
        <v>709</v>
      </c>
      <c r="G430" s="43"/>
      <c r="H430" s="43"/>
      <c r="I430" s="223"/>
      <c r="J430" s="43"/>
      <c r="K430" s="43"/>
      <c r="L430" s="47"/>
      <c r="M430" s="224"/>
      <c r="N430" s="225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197</v>
      </c>
      <c r="AU430" s="20" t="s">
        <v>82</v>
      </c>
    </row>
    <row r="431" s="13" customFormat="1">
      <c r="A431" s="13"/>
      <c r="B431" s="226"/>
      <c r="C431" s="227"/>
      <c r="D431" s="228" t="s">
        <v>199</v>
      </c>
      <c r="E431" s="229" t="s">
        <v>19</v>
      </c>
      <c r="F431" s="230" t="s">
        <v>710</v>
      </c>
      <c r="G431" s="227"/>
      <c r="H431" s="231">
        <v>17.280000000000001</v>
      </c>
      <c r="I431" s="232"/>
      <c r="J431" s="227"/>
      <c r="K431" s="227"/>
      <c r="L431" s="233"/>
      <c r="M431" s="234"/>
      <c r="N431" s="235"/>
      <c r="O431" s="235"/>
      <c r="P431" s="235"/>
      <c r="Q431" s="235"/>
      <c r="R431" s="235"/>
      <c r="S431" s="235"/>
      <c r="T431" s="23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7" t="s">
        <v>199</v>
      </c>
      <c r="AU431" s="237" t="s">
        <v>82</v>
      </c>
      <c r="AV431" s="13" t="s">
        <v>82</v>
      </c>
      <c r="AW431" s="13" t="s">
        <v>33</v>
      </c>
      <c r="AX431" s="13" t="s">
        <v>72</v>
      </c>
      <c r="AY431" s="237" t="s">
        <v>188</v>
      </c>
    </row>
    <row r="432" s="13" customFormat="1">
      <c r="A432" s="13"/>
      <c r="B432" s="226"/>
      <c r="C432" s="227"/>
      <c r="D432" s="228" t="s">
        <v>199</v>
      </c>
      <c r="E432" s="229" t="s">
        <v>19</v>
      </c>
      <c r="F432" s="230" t="s">
        <v>711</v>
      </c>
      <c r="G432" s="227"/>
      <c r="H432" s="231">
        <v>1.8</v>
      </c>
      <c r="I432" s="232"/>
      <c r="J432" s="227"/>
      <c r="K432" s="227"/>
      <c r="L432" s="233"/>
      <c r="M432" s="234"/>
      <c r="N432" s="235"/>
      <c r="O432" s="235"/>
      <c r="P432" s="235"/>
      <c r="Q432" s="235"/>
      <c r="R432" s="235"/>
      <c r="S432" s="235"/>
      <c r="T432" s="23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7" t="s">
        <v>199</v>
      </c>
      <c r="AU432" s="237" t="s">
        <v>82</v>
      </c>
      <c r="AV432" s="13" t="s">
        <v>82</v>
      </c>
      <c r="AW432" s="13" t="s">
        <v>33</v>
      </c>
      <c r="AX432" s="13" t="s">
        <v>72</v>
      </c>
      <c r="AY432" s="237" t="s">
        <v>188</v>
      </c>
    </row>
    <row r="433" s="13" customFormat="1">
      <c r="A433" s="13"/>
      <c r="B433" s="226"/>
      <c r="C433" s="227"/>
      <c r="D433" s="228" t="s">
        <v>199</v>
      </c>
      <c r="E433" s="229" t="s">
        <v>19</v>
      </c>
      <c r="F433" s="230" t="s">
        <v>712</v>
      </c>
      <c r="G433" s="227"/>
      <c r="H433" s="231">
        <v>10.800000000000001</v>
      </c>
      <c r="I433" s="232"/>
      <c r="J433" s="227"/>
      <c r="K433" s="227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199</v>
      </c>
      <c r="AU433" s="237" t="s">
        <v>82</v>
      </c>
      <c r="AV433" s="13" t="s">
        <v>82</v>
      </c>
      <c r="AW433" s="13" t="s">
        <v>33</v>
      </c>
      <c r="AX433" s="13" t="s">
        <v>72</v>
      </c>
      <c r="AY433" s="237" t="s">
        <v>188</v>
      </c>
    </row>
    <row r="434" s="13" customFormat="1">
      <c r="A434" s="13"/>
      <c r="B434" s="226"/>
      <c r="C434" s="227"/>
      <c r="D434" s="228" t="s">
        <v>199</v>
      </c>
      <c r="E434" s="229" t="s">
        <v>19</v>
      </c>
      <c r="F434" s="230" t="s">
        <v>713</v>
      </c>
      <c r="G434" s="227"/>
      <c r="H434" s="231">
        <v>2.7000000000000002</v>
      </c>
      <c r="I434" s="232"/>
      <c r="J434" s="227"/>
      <c r="K434" s="227"/>
      <c r="L434" s="233"/>
      <c r="M434" s="234"/>
      <c r="N434" s="235"/>
      <c r="O434" s="235"/>
      <c r="P434" s="235"/>
      <c r="Q434" s="235"/>
      <c r="R434" s="235"/>
      <c r="S434" s="235"/>
      <c r="T434" s="23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7" t="s">
        <v>199</v>
      </c>
      <c r="AU434" s="237" t="s">
        <v>82</v>
      </c>
      <c r="AV434" s="13" t="s">
        <v>82</v>
      </c>
      <c r="AW434" s="13" t="s">
        <v>33</v>
      </c>
      <c r="AX434" s="13" t="s">
        <v>72</v>
      </c>
      <c r="AY434" s="237" t="s">
        <v>188</v>
      </c>
    </row>
    <row r="435" s="14" customFormat="1">
      <c r="A435" s="14"/>
      <c r="B435" s="238"/>
      <c r="C435" s="239"/>
      <c r="D435" s="228" t="s">
        <v>199</v>
      </c>
      <c r="E435" s="240" t="s">
        <v>19</v>
      </c>
      <c r="F435" s="241" t="s">
        <v>214</v>
      </c>
      <c r="G435" s="239"/>
      <c r="H435" s="242">
        <v>32.579999999999998</v>
      </c>
      <c r="I435" s="243"/>
      <c r="J435" s="239"/>
      <c r="K435" s="239"/>
      <c r="L435" s="244"/>
      <c r="M435" s="245"/>
      <c r="N435" s="246"/>
      <c r="O435" s="246"/>
      <c r="P435" s="246"/>
      <c r="Q435" s="246"/>
      <c r="R435" s="246"/>
      <c r="S435" s="246"/>
      <c r="T435" s="24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8" t="s">
        <v>199</v>
      </c>
      <c r="AU435" s="248" t="s">
        <v>82</v>
      </c>
      <c r="AV435" s="14" t="s">
        <v>195</v>
      </c>
      <c r="AW435" s="14" t="s">
        <v>33</v>
      </c>
      <c r="AX435" s="14" t="s">
        <v>80</v>
      </c>
      <c r="AY435" s="248" t="s">
        <v>188</v>
      </c>
    </row>
    <row r="436" s="2" customFormat="1" ht="24.15" customHeight="1">
      <c r="A436" s="41"/>
      <c r="B436" s="42"/>
      <c r="C436" s="208" t="s">
        <v>714</v>
      </c>
      <c r="D436" s="208" t="s">
        <v>190</v>
      </c>
      <c r="E436" s="209" t="s">
        <v>715</v>
      </c>
      <c r="F436" s="210" t="s">
        <v>716</v>
      </c>
      <c r="G436" s="211" t="s">
        <v>193</v>
      </c>
      <c r="H436" s="212">
        <v>253.91999999999999</v>
      </c>
      <c r="I436" s="213"/>
      <c r="J436" s="214">
        <f>ROUND(I436*H436,2)</f>
        <v>0</v>
      </c>
      <c r="K436" s="210" t="s">
        <v>194</v>
      </c>
      <c r="L436" s="47"/>
      <c r="M436" s="215" t="s">
        <v>19</v>
      </c>
      <c r="N436" s="216" t="s">
        <v>43</v>
      </c>
      <c r="O436" s="87"/>
      <c r="P436" s="217">
        <f>O436*H436</f>
        <v>0</v>
      </c>
      <c r="Q436" s="217">
        <v>0</v>
      </c>
      <c r="R436" s="217">
        <f>Q436*H436</f>
        <v>0</v>
      </c>
      <c r="S436" s="217">
        <v>0.050999999999999997</v>
      </c>
      <c r="T436" s="218">
        <f>S436*H436</f>
        <v>12.949919999999999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9" t="s">
        <v>195</v>
      </c>
      <c r="AT436" s="219" t="s">
        <v>190</v>
      </c>
      <c r="AU436" s="219" t="s">
        <v>82</v>
      </c>
      <c r="AY436" s="20" t="s">
        <v>188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80</v>
      </c>
      <c r="BK436" s="220">
        <f>ROUND(I436*H436,2)</f>
        <v>0</v>
      </c>
      <c r="BL436" s="20" t="s">
        <v>195</v>
      </c>
      <c r="BM436" s="219" t="s">
        <v>717</v>
      </c>
    </row>
    <row r="437" s="2" customFormat="1">
      <c r="A437" s="41"/>
      <c r="B437" s="42"/>
      <c r="C437" s="43"/>
      <c r="D437" s="221" t="s">
        <v>197</v>
      </c>
      <c r="E437" s="43"/>
      <c r="F437" s="222" t="s">
        <v>718</v>
      </c>
      <c r="G437" s="43"/>
      <c r="H437" s="43"/>
      <c r="I437" s="223"/>
      <c r="J437" s="43"/>
      <c r="K437" s="43"/>
      <c r="L437" s="47"/>
      <c r="M437" s="224"/>
      <c r="N437" s="225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197</v>
      </c>
      <c r="AU437" s="20" t="s">
        <v>82</v>
      </c>
    </row>
    <row r="438" s="13" customFormat="1">
      <c r="A438" s="13"/>
      <c r="B438" s="226"/>
      <c r="C438" s="227"/>
      <c r="D438" s="228" t="s">
        <v>199</v>
      </c>
      <c r="E438" s="229" t="s">
        <v>19</v>
      </c>
      <c r="F438" s="230" t="s">
        <v>719</v>
      </c>
      <c r="G438" s="227"/>
      <c r="H438" s="231">
        <v>51.210000000000001</v>
      </c>
      <c r="I438" s="232"/>
      <c r="J438" s="227"/>
      <c r="K438" s="227"/>
      <c r="L438" s="233"/>
      <c r="M438" s="234"/>
      <c r="N438" s="235"/>
      <c r="O438" s="235"/>
      <c r="P438" s="235"/>
      <c r="Q438" s="235"/>
      <c r="R438" s="235"/>
      <c r="S438" s="235"/>
      <c r="T438" s="23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7" t="s">
        <v>199</v>
      </c>
      <c r="AU438" s="237" t="s">
        <v>82</v>
      </c>
      <c r="AV438" s="13" t="s">
        <v>82</v>
      </c>
      <c r="AW438" s="13" t="s">
        <v>33</v>
      </c>
      <c r="AX438" s="13" t="s">
        <v>72</v>
      </c>
      <c r="AY438" s="237" t="s">
        <v>188</v>
      </c>
    </row>
    <row r="439" s="13" customFormat="1">
      <c r="A439" s="13"/>
      <c r="B439" s="226"/>
      <c r="C439" s="227"/>
      <c r="D439" s="228" t="s">
        <v>199</v>
      </c>
      <c r="E439" s="229" t="s">
        <v>19</v>
      </c>
      <c r="F439" s="230" t="s">
        <v>720</v>
      </c>
      <c r="G439" s="227"/>
      <c r="H439" s="231">
        <v>55.109999999999999</v>
      </c>
      <c r="I439" s="232"/>
      <c r="J439" s="227"/>
      <c r="K439" s="227"/>
      <c r="L439" s="233"/>
      <c r="M439" s="234"/>
      <c r="N439" s="235"/>
      <c r="O439" s="235"/>
      <c r="P439" s="235"/>
      <c r="Q439" s="235"/>
      <c r="R439" s="235"/>
      <c r="S439" s="235"/>
      <c r="T439" s="23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199</v>
      </c>
      <c r="AU439" s="237" t="s">
        <v>82</v>
      </c>
      <c r="AV439" s="13" t="s">
        <v>82</v>
      </c>
      <c r="AW439" s="13" t="s">
        <v>33</v>
      </c>
      <c r="AX439" s="13" t="s">
        <v>72</v>
      </c>
      <c r="AY439" s="237" t="s">
        <v>188</v>
      </c>
    </row>
    <row r="440" s="13" customFormat="1">
      <c r="A440" s="13"/>
      <c r="B440" s="226"/>
      <c r="C440" s="227"/>
      <c r="D440" s="228" t="s">
        <v>199</v>
      </c>
      <c r="E440" s="229" t="s">
        <v>19</v>
      </c>
      <c r="F440" s="230" t="s">
        <v>721</v>
      </c>
      <c r="G440" s="227"/>
      <c r="H440" s="231">
        <v>118.08</v>
      </c>
      <c r="I440" s="232"/>
      <c r="J440" s="227"/>
      <c r="K440" s="227"/>
      <c r="L440" s="233"/>
      <c r="M440" s="234"/>
      <c r="N440" s="235"/>
      <c r="O440" s="235"/>
      <c r="P440" s="235"/>
      <c r="Q440" s="235"/>
      <c r="R440" s="235"/>
      <c r="S440" s="235"/>
      <c r="T440" s="23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7" t="s">
        <v>199</v>
      </c>
      <c r="AU440" s="237" t="s">
        <v>82</v>
      </c>
      <c r="AV440" s="13" t="s">
        <v>82</v>
      </c>
      <c r="AW440" s="13" t="s">
        <v>33</v>
      </c>
      <c r="AX440" s="13" t="s">
        <v>72</v>
      </c>
      <c r="AY440" s="237" t="s">
        <v>188</v>
      </c>
    </row>
    <row r="441" s="13" customFormat="1">
      <c r="A441" s="13"/>
      <c r="B441" s="226"/>
      <c r="C441" s="227"/>
      <c r="D441" s="228" t="s">
        <v>199</v>
      </c>
      <c r="E441" s="229" t="s">
        <v>19</v>
      </c>
      <c r="F441" s="230" t="s">
        <v>722</v>
      </c>
      <c r="G441" s="227"/>
      <c r="H441" s="231">
        <v>29.52</v>
      </c>
      <c r="I441" s="232"/>
      <c r="J441" s="227"/>
      <c r="K441" s="227"/>
      <c r="L441" s="233"/>
      <c r="M441" s="234"/>
      <c r="N441" s="235"/>
      <c r="O441" s="235"/>
      <c r="P441" s="235"/>
      <c r="Q441" s="235"/>
      <c r="R441" s="235"/>
      <c r="S441" s="235"/>
      <c r="T441" s="23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7" t="s">
        <v>199</v>
      </c>
      <c r="AU441" s="237" t="s">
        <v>82</v>
      </c>
      <c r="AV441" s="13" t="s">
        <v>82</v>
      </c>
      <c r="AW441" s="13" t="s">
        <v>33</v>
      </c>
      <c r="AX441" s="13" t="s">
        <v>72</v>
      </c>
      <c r="AY441" s="237" t="s">
        <v>188</v>
      </c>
    </row>
    <row r="442" s="14" customFormat="1">
      <c r="A442" s="14"/>
      <c r="B442" s="238"/>
      <c r="C442" s="239"/>
      <c r="D442" s="228" t="s">
        <v>199</v>
      </c>
      <c r="E442" s="240" t="s">
        <v>19</v>
      </c>
      <c r="F442" s="241" t="s">
        <v>214</v>
      </c>
      <c r="G442" s="239"/>
      <c r="H442" s="242">
        <v>253.91999999999999</v>
      </c>
      <c r="I442" s="243"/>
      <c r="J442" s="239"/>
      <c r="K442" s="239"/>
      <c r="L442" s="244"/>
      <c r="M442" s="245"/>
      <c r="N442" s="246"/>
      <c r="O442" s="246"/>
      <c r="P442" s="246"/>
      <c r="Q442" s="246"/>
      <c r="R442" s="246"/>
      <c r="S442" s="246"/>
      <c r="T442" s="24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8" t="s">
        <v>199</v>
      </c>
      <c r="AU442" s="248" t="s">
        <v>82</v>
      </c>
      <c r="AV442" s="14" t="s">
        <v>195</v>
      </c>
      <c r="AW442" s="14" t="s">
        <v>33</v>
      </c>
      <c r="AX442" s="14" t="s">
        <v>80</v>
      </c>
      <c r="AY442" s="248" t="s">
        <v>188</v>
      </c>
    </row>
    <row r="443" s="2" customFormat="1" ht="24.15" customHeight="1">
      <c r="A443" s="41"/>
      <c r="B443" s="42"/>
      <c r="C443" s="208" t="s">
        <v>723</v>
      </c>
      <c r="D443" s="208" t="s">
        <v>190</v>
      </c>
      <c r="E443" s="209" t="s">
        <v>724</v>
      </c>
      <c r="F443" s="210" t="s">
        <v>725</v>
      </c>
      <c r="G443" s="211" t="s">
        <v>193</v>
      </c>
      <c r="H443" s="212">
        <v>72</v>
      </c>
      <c r="I443" s="213"/>
      <c r="J443" s="214">
        <f>ROUND(I443*H443,2)</f>
        <v>0</v>
      </c>
      <c r="K443" s="210" t="s">
        <v>194</v>
      </c>
      <c r="L443" s="47"/>
      <c r="M443" s="215" t="s">
        <v>19</v>
      </c>
      <c r="N443" s="216" t="s">
        <v>43</v>
      </c>
      <c r="O443" s="87"/>
      <c r="P443" s="217">
        <f>O443*H443</f>
        <v>0</v>
      </c>
      <c r="Q443" s="217">
        <v>0</v>
      </c>
      <c r="R443" s="217">
        <f>Q443*H443</f>
        <v>0</v>
      </c>
      <c r="S443" s="217">
        <v>0.042999999999999997</v>
      </c>
      <c r="T443" s="218">
        <f>S443*H443</f>
        <v>3.0959999999999996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9" t="s">
        <v>195</v>
      </c>
      <c r="AT443" s="219" t="s">
        <v>190</v>
      </c>
      <c r="AU443" s="219" t="s">
        <v>82</v>
      </c>
      <c r="AY443" s="20" t="s">
        <v>188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80</v>
      </c>
      <c r="BK443" s="220">
        <f>ROUND(I443*H443,2)</f>
        <v>0</v>
      </c>
      <c r="BL443" s="20" t="s">
        <v>195</v>
      </c>
      <c r="BM443" s="219" t="s">
        <v>726</v>
      </c>
    </row>
    <row r="444" s="2" customFormat="1">
      <c r="A444" s="41"/>
      <c r="B444" s="42"/>
      <c r="C444" s="43"/>
      <c r="D444" s="221" t="s">
        <v>197</v>
      </c>
      <c r="E444" s="43"/>
      <c r="F444" s="222" t="s">
        <v>727</v>
      </c>
      <c r="G444" s="43"/>
      <c r="H444" s="43"/>
      <c r="I444" s="223"/>
      <c r="J444" s="43"/>
      <c r="K444" s="43"/>
      <c r="L444" s="47"/>
      <c r="M444" s="224"/>
      <c r="N444" s="225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197</v>
      </c>
      <c r="AU444" s="20" t="s">
        <v>82</v>
      </c>
    </row>
    <row r="445" s="13" customFormat="1">
      <c r="A445" s="13"/>
      <c r="B445" s="226"/>
      <c r="C445" s="227"/>
      <c r="D445" s="228" t="s">
        <v>199</v>
      </c>
      <c r="E445" s="229" t="s">
        <v>19</v>
      </c>
      <c r="F445" s="230" t="s">
        <v>728</v>
      </c>
      <c r="G445" s="227"/>
      <c r="H445" s="231">
        <v>6</v>
      </c>
      <c r="I445" s="232"/>
      <c r="J445" s="227"/>
      <c r="K445" s="227"/>
      <c r="L445" s="233"/>
      <c r="M445" s="234"/>
      <c r="N445" s="235"/>
      <c r="O445" s="235"/>
      <c r="P445" s="235"/>
      <c r="Q445" s="235"/>
      <c r="R445" s="235"/>
      <c r="S445" s="235"/>
      <c r="T445" s="23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7" t="s">
        <v>199</v>
      </c>
      <c r="AU445" s="237" t="s">
        <v>82</v>
      </c>
      <c r="AV445" s="13" t="s">
        <v>82</v>
      </c>
      <c r="AW445" s="13" t="s">
        <v>33</v>
      </c>
      <c r="AX445" s="13" t="s">
        <v>72</v>
      </c>
      <c r="AY445" s="237" t="s">
        <v>188</v>
      </c>
    </row>
    <row r="446" s="13" customFormat="1">
      <c r="A446" s="13"/>
      <c r="B446" s="226"/>
      <c r="C446" s="227"/>
      <c r="D446" s="228" t="s">
        <v>199</v>
      </c>
      <c r="E446" s="229" t="s">
        <v>19</v>
      </c>
      <c r="F446" s="230" t="s">
        <v>729</v>
      </c>
      <c r="G446" s="227"/>
      <c r="H446" s="231">
        <v>6</v>
      </c>
      <c r="I446" s="232"/>
      <c r="J446" s="227"/>
      <c r="K446" s="227"/>
      <c r="L446" s="233"/>
      <c r="M446" s="234"/>
      <c r="N446" s="235"/>
      <c r="O446" s="235"/>
      <c r="P446" s="235"/>
      <c r="Q446" s="235"/>
      <c r="R446" s="235"/>
      <c r="S446" s="235"/>
      <c r="T446" s="23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7" t="s">
        <v>199</v>
      </c>
      <c r="AU446" s="237" t="s">
        <v>82</v>
      </c>
      <c r="AV446" s="13" t="s">
        <v>82</v>
      </c>
      <c r="AW446" s="13" t="s">
        <v>33</v>
      </c>
      <c r="AX446" s="13" t="s">
        <v>72</v>
      </c>
      <c r="AY446" s="237" t="s">
        <v>188</v>
      </c>
    </row>
    <row r="447" s="13" customFormat="1">
      <c r="A447" s="13"/>
      <c r="B447" s="226"/>
      <c r="C447" s="227"/>
      <c r="D447" s="228" t="s">
        <v>199</v>
      </c>
      <c r="E447" s="229" t="s">
        <v>19</v>
      </c>
      <c r="F447" s="230" t="s">
        <v>730</v>
      </c>
      <c r="G447" s="227"/>
      <c r="H447" s="231">
        <v>48</v>
      </c>
      <c r="I447" s="232"/>
      <c r="J447" s="227"/>
      <c r="K447" s="227"/>
      <c r="L447" s="233"/>
      <c r="M447" s="234"/>
      <c r="N447" s="235"/>
      <c r="O447" s="235"/>
      <c r="P447" s="235"/>
      <c r="Q447" s="235"/>
      <c r="R447" s="235"/>
      <c r="S447" s="235"/>
      <c r="T447" s="23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7" t="s">
        <v>199</v>
      </c>
      <c r="AU447" s="237" t="s">
        <v>82</v>
      </c>
      <c r="AV447" s="13" t="s">
        <v>82</v>
      </c>
      <c r="AW447" s="13" t="s">
        <v>33</v>
      </c>
      <c r="AX447" s="13" t="s">
        <v>72</v>
      </c>
      <c r="AY447" s="237" t="s">
        <v>188</v>
      </c>
    </row>
    <row r="448" s="13" customFormat="1">
      <c r="A448" s="13"/>
      <c r="B448" s="226"/>
      <c r="C448" s="227"/>
      <c r="D448" s="228" t="s">
        <v>199</v>
      </c>
      <c r="E448" s="229" t="s">
        <v>19</v>
      </c>
      <c r="F448" s="230" t="s">
        <v>731</v>
      </c>
      <c r="G448" s="227"/>
      <c r="H448" s="231">
        <v>12</v>
      </c>
      <c r="I448" s="232"/>
      <c r="J448" s="227"/>
      <c r="K448" s="227"/>
      <c r="L448" s="233"/>
      <c r="M448" s="234"/>
      <c r="N448" s="235"/>
      <c r="O448" s="235"/>
      <c r="P448" s="235"/>
      <c r="Q448" s="235"/>
      <c r="R448" s="235"/>
      <c r="S448" s="235"/>
      <c r="T448" s="23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7" t="s">
        <v>199</v>
      </c>
      <c r="AU448" s="237" t="s">
        <v>82</v>
      </c>
      <c r="AV448" s="13" t="s">
        <v>82</v>
      </c>
      <c r="AW448" s="13" t="s">
        <v>33</v>
      </c>
      <c r="AX448" s="13" t="s">
        <v>72</v>
      </c>
      <c r="AY448" s="237" t="s">
        <v>188</v>
      </c>
    </row>
    <row r="449" s="14" customFormat="1">
      <c r="A449" s="14"/>
      <c r="B449" s="238"/>
      <c r="C449" s="239"/>
      <c r="D449" s="228" t="s">
        <v>199</v>
      </c>
      <c r="E449" s="240" t="s">
        <v>19</v>
      </c>
      <c r="F449" s="241" t="s">
        <v>214</v>
      </c>
      <c r="G449" s="239"/>
      <c r="H449" s="242">
        <v>72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8" t="s">
        <v>199</v>
      </c>
      <c r="AU449" s="248" t="s">
        <v>82</v>
      </c>
      <c r="AV449" s="14" t="s">
        <v>195</v>
      </c>
      <c r="AW449" s="14" t="s">
        <v>33</v>
      </c>
      <c r="AX449" s="14" t="s">
        <v>80</v>
      </c>
      <c r="AY449" s="248" t="s">
        <v>188</v>
      </c>
    </row>
    <row r="450" s="2" customFormat="1" ht="21.75" customHeight="1">
      <c r="A450" s="41"/>
      <c r="B450" s="42"/>
      <c r="C450" s="208" t="s">
        <v>732</v>
      </c>
      <c r="D450" s="208" t="s">
        <v>190</v>
      </c>
      <c r="E450" s="209" t="s">
        <v>733</v>
      </c>
      <c r="F450" s="210" t="s">
        <v>734</v>
      </c>
      <c r="G450" s="211" t="s">
        <v>193</v>
      </c>
      <c r="H450" s="212">
        <v>20.036000000000001</v>
      </c>
      <c r="I450" s="213"/>
      <c r="J450" s="214">
        <f>ROUND(I450*H450,2)</f>
        <v>0</v>
      </c>
      <c r="K450" s="210" t="s">
        <v>194</v>
      </c>
      <c r="L450" s="47"/>
      <c r="M450" s="215" t="s">
        <v>19</v>
      </c>
      <c r="N450" s="216" t="s">
        <v>43</v>
      </c>
      <c r="O450" s="87"/>
      <c r="P450" s="217">
        <f>O450*H450</f>
        <v>0</v>
      </c>
      <c r="Q450" s="217">
        <v>0</v>
      </c>
      <c r="R450" s="217">
        <f>Q450*H450</f>
        <v>0</v>
      </c>
      <c r="S450" s="217">
        <v>0.062</v>
      </c>
      <c r="T450" s="218">
        <f>S450*H450</f>
        <v>1.242232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9" t="s">
        <v>195</v>
      </c>
      <c r="AT450" s="219" t="s">
        <v>190</v>
      </c>
      <c r="AU450" s="219" t="s">
        <v>82</v>
      </c>
      <c r="AY450" s="20" t="s">
        <v>188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80</v>
      </c>
      <c r="BK450" s="220">
        <f>ROUND(I450*H450,2)</f>
        <v>0</v>
      </c>
      <c r="BL450" s="20" t="s">
        <v>195</v>
      </c>
      <c r="BM450" s="219" t="s">
        <v>735</v>
      </c>
    </row>
    <row r="451" s="2" customFormat="1">
      <c r="A451" s="41"/>
      <c r="B451" s="42"/>
      <c r="C451" s="43"/>
      <c r="D451" s="221" t="s">
        <v>197</v>
      </c>
      <c r="E451" s="43"/>
      <c r="F451" s="222" t="s">
        <v>736</v>
      </c>
      <c r="G451" s="43"/>
      <c r="H451" s="43"/>
      <c r="I451" s="223"/>
      <c r="J451" s="43"/>
      <c r="K451" s="43"/>
      <c r="L451" s="47"/>
      <c r="M451" s="224"/>
      <c r="N451" s="225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197</v>
      </c>
      <c r="AU451" s="20" t="s">
        <v>82</v>
      </c>
    </row>
    <row r="452" s="13" customFormat="1">
      <c r="A452" s="13"/>
      <c r="B452" s="226"/>
      <c r="C452" s="227"/>
      <c r="D452" s="228" t="s">
        <v>199</v>
      </c>
      <c r="E452" s="229" t="s">
        <v>19</v>
      </c>
      <c r="F452" s="230" t="s">
        <v>737</v>
      </c>
      <c r="G452" s="227"/>
      <c r="H452" s="231">
        <v>3.5699999999999998</v>
      </c>
      <c r="I452" s="232"/>
      <c r="J452" s="227"/>
      <c r="K452" s="227"/>
      <c r="L452" s="233"/>
      <c r="M452" s="234"/>
      <c r="N452" s="235"/>
      <c r="O452" s="235"/>
      <c r="P452" s="235"/>
      <c r="Q452" s="235"/>
      <c r="R452" s="235"/>
      <c r="S452" s="235"/>
      <c r="T452" s="23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7" t="s">
        <v>199</v>
      </c>
      <c r="AU452" s="237" t="s">
        <v>82</v>
      </c>
      <c r="AV452" s="13" t="s">
        <v>82</v>
      </c>
      <c r="AW452" s="13" t="s">
        <v>33</v>
      </c>
      <c r="AX452" s="13" t="s">
        <v>72</v>
      </c>
      <c r="AY452" s="237" t="s">
        <v>188</v>
      </c>
    </row>
    <row r="453" s="13" customFormat="1">
      <c r="A453" s="13"/>
      <c r="B453" s="226"/>
      <c r="C453" s="227"/>
      <c r="D453" s="228" t="s">
        <v>199</v>
      </c>
      <c r="E453" s="229" t="s">
        <v>19</v>
      </c>
      <c r="F453" s="230" t="s">
        <v>738</v>
      </c>
      <c r="G453" s="227"/>
      <c r="H453" s="231">
        <v>16.466000000000001</v>
      </c>
      <c r="I453" s="232"/>
      <c r="J453" s="227"/>
      <c r="K453" s="227"/>
      <c r="L453" s="233"/>
      <c r="M453" s="234"/>
      <c r="N453" s="235"/>
      <c r="O453" s="235"/>
      <c r="P453" s="235"/>
      <c r="Q453" s="235"/>
      <c r="R453" s="235"/>
      <c r="S453" s="235"/>
      <c r="T453" s="23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7" t="s">
        <v>199</v>
      </c>
      <c r="AU453" s="237" t="s">
        <v>82</v>
      </c>
      <c r="AV453" s="13" t="s">
        <v>82</v>
      </c>
      <c r="AW453" s="13" t="s">
        <v>33</v>
      </c>
      <c r="AX453" s="13" t="s">
        <v>72</v>
      </c>
      <c r="AY453" s="237" t="s">
        <v>188</v>
      </c>
    </row>
    <row r="454" s="14" customFormat="1">
      <c r="A454" s="14"/>
      <c r="B454" s="238"/>
      <c r="C454" s="239"/>
      <c r="D454" s="228" t="s">
        <v>199</v>
      </c>
      <c r="E454" s="240" t="s">
        <v>19</v>
      </c>
      <c r="F454" s="241" t="s">
        <v>214</v>
      </c>
      <c r="G454" s="239"/>
      <c r="H454" s="242">
        <v>20.036000000000001</v>
      </c>
      <c r="I454" s="243"/>
      <c r="J454" s="239"/>
      <c r="K454" s="239"/>
      <c r="L454" s="244"/>
      <c r="M454" s="245"/>
      <c r="N454" s="246"/>
      <c r="O454" s="246"/>
      <c r="P454" s="246"/>
      <c r="Q454" s="246"/>
      <c r="R454" s="246"/>
      <c r="S454" s="246"/>
      <c r="T454" s="24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8" t="s">
        <v>199</v>
      </c>
      <c r="AU454" s="248" t="s">
        <v>82</v>
      </c>
      <c r="AV454" s="14" t="s">
        <v>195</v>
      </c>
      <c r="AW454" s="14" t="s">
        <v>33</v>
      </c>
      <c r="AX454" s="14" t="s">
        <v>80</v>
      </c>
      <c r="AY454" s="248" t="s">
        <v>188</v>
      </c>
    </row>
    <row r="455" s="2" customFormat="1" ht="24.15" customHeight="1">
      <c r="A455" s="41"/>
      <c r="B455" s="42"/>
      <c r="C455" s="208" t="s">
        <v>739</v>
      </c>
      <c r="D455" s="208" t="s">
        <v>190</v>
      </c>
      <c r="E455" s="209" t="s">
        <v>740</v>
      </c>
      <c r="F455" s="210" t="s">
        <v>741</v>
      </c>
      <c r="G455" s="211" t="s">
        <v>193</v>
      </c>
      <c r="H455" s="212">
        <v>1.8899999999999999</v>
      </c>
      <c r="I455" s="213"/>
      <c r="J455" s="214">
        <f>ROUND(I455*H455,2)</f>
        <v>0</v>
      </c>
      <c r="K455" s="210" t="s">
        <v>194</v>
      </c>
      <c r="L455" s="47"/>
      <c r="M455" s="215" t="s">
        <v>19</v>
      </c>
      <c r="N455" s="216" t="s">
        <v>43</v>
      </c>
      <c r="O455" s="87"/>
      <c r="P455" s="217">
        <f>O455*H455</f>
        <v>0</v>
      </c>
      <c r="Q455" s="217">
        <v>0</v>
      </c>
      <c r="R455" s="217">
        <f>Q455*H455</f>
        <v>0</v>
      </c>
      <c r="S455" s="217">
        <v>0.17999999999999999</v>
      </c>
      <c r="T455" s="218">
        <f>S455*H455</f>
        <v>0.34019999999999995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9" t="s">
        <v>195</v>
      </c>
      <c r="AT455" s="219" t="s">
        <v>190</v>
      </c>
      <c r="AU455" s="219" t="s">
        <v>82</v>
      </c>
      <c r="AY455" s="20" t="s">
        <v>188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80</v>
      </c>
      <c r="BK455" s="220">
        <f>ROUND(I455*H455,2)</f>
        <v>0</v>
      </c>
      <c r="BL455" s="20" t="s">
        <v>195</v>
      </c>
      <c r="BM455" s="219" t="s">
        <v>742</v>
      </c>
    </row>
    <row r="456" s="2" customFormat="1">
      <c r="A456" s="41"/>
      <c r="B456" s="42"/>
      <c r="C456" s="43"/>
      <c r="D456" s="221" t="s">
        <v>197</v>
      </c>
      <c r="E456" s="43"/>
      <c r="F456" s="222" t="s">
        <v>743</v>
      </c>
      <c r="G456" s="43"/>
      <c r="H456" s="43"/>
      <c r="I456" s="223"/>
      <c r="J456" s="43"/>
      <c r="K456" s="43"/>
      <c r="L456" s="47"/>
      <c r="M456" s="224"/>
      <c r="N456" s="225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197</v>
      </c>
      <c r="AU456" s="20" t="s">
        <v>82</v>
      </c>
    </row>
    <row r="457" s="13" customFormat="1">
      <c r="A457" s="13"/>
      <c r="B457" s="226"/>
      <c r="C457" s="227"/>
      <c r="D457" s="228" t="s">
        <v>199</v>
      </c>
      <c r="E457" s="229" t="s">
        <v>19</v>
      </c>
      <c r="F457" s="230" t="s">
        <v>744</v>
      </c>
      <c r="G457" s="227"/>
      <c r="H457" s="231">
        <v>1.8899999999999999</v>
      </c>
      <c r="I457" s="232"/>
      <c r="J457" s="227"/>
      <c r="K457" s="227"/>
      <c r="L457" s="233"/>
      <c r="M457" s="234"/>
      <c r="N457" s="235"/>
      <c r="O457" s="235"/>
      <c r="P457" s="235"/>
      <c r="Q457" s="235"/>
      <c r="R457" s="235"/>
      <c r="S457" s="235"/>
      <c r="T457" s="23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7" t="s">
        <v>199</v>
      </c>
      <c r="AU457" s="237" t="s">
        <v>82</v>
      </c>
      <c r="AV457" s="13" t="s">
        <v>82</v>
      </c>
      <c r="AW457" s="13" t="s">
        <v>33</v>
      </c>
      <c r="AX457" s="13" t="s">
        <v>80</v>
      </c>
      <c r="AY457" s="237" t="s">
        <v>188</v>
      </c>
    </row>
    <row r="458" s="2" customFormat="1" ht="24.15" customHeight="1">
      <c r="A458" s="41"/>
      <c r="B458" s="42"/>
      <c r="C458" s="208" t="s">
        <v>745</v>
      </c>
      <c r="D458" s="208" t="s">
        <v>190</v>
      </c>
      <c r="E458" s="209" t="s">
        <v>746</v>
      </c>
      <c r="F458" s="210" t="s">
        <v>747</v>
      </c>
      <c r="G458" s="211" t="s">
        <v>248</v>
      </c>
      <c r="H458" s="212">
        <v>1.25</v>
      </c>
      <c r="I458" s="213"/>
      <c r="J458" s="214">
        <f>ROUND(I458*H458,2)</f>
        <v>0</v>
      </c>
      <c r="K458" s="210" t="s">
        <v>194</v>
      </c>
      <c r="L458" s="47"/>
      <c r="M458" s="215" t="s">
        <v>19</v>
      </c>
      <c r="N458" s="216" t="s">
        <v>43</v>
      </c>
      <c r="O458" s="87"/>
      <c r="P458" s="217">
        <f>O458*H458</f>
        <v>0</v>
      </c>
      <c r="Q458" s="217">
        <v>0</v>
      </c>
      <c r="R458" s="217">
        <f>Q458*H458</f>
        <v>0</v>
      </c>
      <c r="S458" s="217">
        <v>0.065000000000000002</v>
      </c>
      <c r="T458" s="218">
        <f>S458*H458</f>
        <v>0.081250000000000003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9" t="s">
        <v>195</v>
      </c>
      <c r="AT458" s="219" t="s">
        <v>190</v>
      </c>
      <c r="AU458" s="219" t="s">
        <v>82</v>
      </c>
      <c r="AY458" s="20" t="s">
        <v>188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80</v>
      </c>
      <c r="BK458" s="220">
        <f>ROUND(I458*H458,2)</f>
        <v>0</v>
      </c>
      <c r="BL458" s="20" t="s">
        <v>195</v>
      </c>
      <c r="BM458" s="219" t="s">
        <v>748</v>
      </c>
    </row>
    <row r="459" s="2" customFormat="1">
      <c r="A459" s="41"/>
      <c r="B459" s="42"/>
      <c r="C459" s="43"/>
      <c r="D459" s="221" t="s">
        <v>197</v>
      </c>
      <c r="E459" s="43"/>
      <c r="F459" s="222" t="s">
        <v>749</v>
      </c>
      <c r="G459" s="43"/>
      <c r="H459" s="43"/>
      <c r="I459" s="223"/>
      <c r="J459" s="43"/>
      <c r="K459" s="43"/>
      <c r="L459" s="47"/>
      <c r="M459" s="224"/>
      <c r="N459" s="225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197</v>
      </c>
      <c r="AU459" s="20" t="s">
        <v>82</v>
      </c>
    </row>
    <row r="460" s="13" customFormat="1">
      <c r="A460" s="13"/>
      <c r="B460" s="226"/>
      <c r="C460" s="227"/>
      <c r="D460" s="228" t="s">
        <v>199</v>
      </c>
      <c r="E460" s="229" t="s">
        <v>19</v>
      </c>
      <c r="F460" s="230" t="s">
        <v>750</v>
      </c>
      <c r="G460" s="227"/>
      <c r="H460" s="231">
        <v>1.25</v>
      </c>
      <c r="I460" s="232"/>
      <c r="J460" s="227"/>
      <c r="K460" s="227"/>
      <c r="L460" s="233"/>
      <c r="M460" s="234"/>
      <c r="N460" s="235"/>
      <c r="O460" s="235"/>
      <c r="P460" s="235"/>
      <c r="Q460" s="235"/>
      <c r="R460" s="235"/>
      <c r="S460" s="235"/>
      <c r="T460" s="23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7" t="s">
        <v>199</v>
      </c>
      <c r="AU460" s="237" t="s">
        <v>82</v>
      </c>
      <c r="AV460" s="13" t="s">
        <v>82</v>
      </c>
      <c r="AW460" s="13" t="s">
        <v>33</v>
      </c>
      <c r="AX460" s="13" t="s">
        <v>80</v>
      </c>
      <c r="AY460" s="237" t="s">
        <v>188</v>
      </c>
    </row>
    <row r="461" s="2" customFormat="1" ht="24.15" customHeight="1">
      <c r="A461" s="41"/>
      <c r="B461" s="42"/>
      <c r="C461" s="208" t="s">
        <v>751</v>
      </c>
      <c r="D461" s="208" t="s">
        <v>190</v>
      </c>
      <c r="E461" s="209" t="s">
        <v>752</v>
      </c>
      <c r="F461" s="210" t="s">
        <v>753</v>
      </c>
      <c r="G461" s="211" t="s">
        <v>260</v>
      </c>
      <c r="H461" s="212">
        <v>2</v>
      </c>
      <c r="I461" s="213"/>
      <c r="J461" s="214">
        <f>ROUND(I461*H461,2)</f>
        <v>0</v>
      </c>
      <c r="K461" s="210" t="s">
        <v>194</v>
      </c>
      <c r="L461" s="47"/>
      <c r="M461" s="215" t="s">
        <v>19</v>
      </c>
      <c r="N461" s="216" t="s">
        <v>43</v>
      </c>
      <c r="O461" s="87"/>
      <c r="P461" s="217">
        <f>O461*H461</f>
        <v>0</v>
      </c>
      <c r="Q461" s="217">
        <v>0</v>
      </c>
      <c r="R461" s="217">
        <f>Q461*H461</f>
        <v>0</v>
      </c>
      <c r="S461" s="217">
        <v>0.053999999999999999</v>
      </c>
      <c r="T461" s="218">
        <f>S461*H461</f>
        <v>0.108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9" t="s">
        <v>195</v>
      </c>
      <c r="AT461" s="219" t="s">
        <v>190</v>
      </c>
      <c r="AU461" s="219" t="s">
        <v>82</v>
      </c>
      <c r="AY461" s="20" t="s">
        <v>188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80</v>
      </c>
      <c r="BK461" s="220">
        <f>ROUND(I461*H461,2)</f>
        <v>0</v>
      </c>
      <c r="BL461" s="20" t="s">
        <v>195</v>
      </c>
      <c r="BM461" s="219" t="s">
        <v>754</v>
      </c>
    </row>
    <row r="462" s="2" customFormat="1">
      <c r="A462" s="41"/>
      <c r="B462" s="42"/>
      <c r="C462" s="43"/>
      <c r="D462" s="221" t="s">
        <v>197</v>
      </c>
      <c r="E462" s="43"/>
      <c r="F462" s="222" t="s">
        <v>755</v>
      </c>
      <c r="G462" s="43"/>
      <c r="H462" s="43"/>
      <c r="I462" s="223"/>
      <c r="J462" s="43"/>
      <c r="K462" s="43"/>
      <c r="L462" s="47"/>
      <c r="M462" s="224"/>
      <c r="N462" s="225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197</v>
      </c>
      <c r="AU462" s="20" t="s">
        <v>82</v>
      </c>
    </row>
    <row r="463" s="13" customFormat="1">
      <c r="A463" s="13"/>
      <c r="B463" s="226"/>
      <c r="C463" s="227"/>
      <c r="D463" s="228" t="s">
        <v>199</v>
      </c>
      <c r="E463" s="229" t="s">
        <v>19</v>
      </c>
      <c r="F463" s="230" t="s">
        <v>756</v>
      </c>
      <c r="G463" s="227"/>
      <c r="H463" s="231">
        <v>2</v>
      </c>
      <c r="I463" s="232"/>
      <c r="J463" s="227"/>
      <c r="K463" s="227"/>
      <c r="L463" s="233"/>
      <c r="M463" s="234"/>
      <c r="N463" s="235"/>
      <c r="O463" s="235"/>
      <c r="P463" s="235"/>
      <c r="Q463" s="235"/>
      <c r="R463" s="235"/>
      <c r="S463" s="235"/>
      <c r="T463" s="23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7" t="s">
        <v>199</v>
      </c>
      <c r="AU463" s="237" t="s">
        <v>82</v>
      </c>
      <c r="AV463" s="13" t="s">
        <v>82</v>
      </c>
      <c r="AW463" s="13" t="s">
        <v>33</v>
      </c>
      <c r="AX463" s="13" t="s">
        <v>80</v>
      </c>
      <c r="AY463" s="237" t="s">
        <v>188</v>
      </c>
    </row>
    <row r="464" s="2" customFormat="1" ht="24.15" customHeight="1">
      <c r="A464" s="41"/>
      <c r="B464" s="42"/>
      <c r="C464" s="208" t="s">
        <v>757</v>
      </c>
      <c r="D464" s="208" t="s">
        <v>190</v>
      </c>
      <c r="E464" s="209" t="s">
        <v>758</v>
      </c>
      <c r="F464" s="210" t="s">
        <v>759</v>
      </c>
      <c r="G464" s="211" t="s">
        <v>248</v>
      </c>
      <c r="H464" s="212">
        <v>18.75</v>
      </c>
      <c r="I464" s="213"/>
      <c r="J464" s="214">
        <f>ROUND(I464*H464,2)</f>
        <v>0</v>
      </c>
      <c r="K464" s="210" t="s">
        <v>194</v>
      </c>
      <c r="L464" s="47"/>
      <c r="M464" s="215" t="s">
        <v>19</v>
      </c>
      <c r="N464" s="216" t="s">
        <v>43</v>
      </c>
      <c r="O464" s="87"/>
      <c r="P464" s="217">
        <f>O464*H464</f>
        <v>0</v>
      </c>
      <c r="Q464" s="217">
        <v>0.00147</v>
      </c>
      <c r="R464" s="217">
        <f>Q464*H464</f>
        <v>0.0275625</v>
      </c>
      <c r="S464" s="217">
        <v>0.039</v>
      </c>
      <c r="T464" s="218">
        <f>S464*H464</f>
        <v>0.73124999999999996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9" t="s">
        <v>195</v>
      </c>
      <c r="AT464" s="219" t="s">
        <v>190</v>
      </c>
      <c r="AU464" s="219" t="s">
        <v>82</v>
      </c>
      <c r="AY464" s="20" t="s">
        <v>188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0" t="s">
        <v>80</v>
      </c>
      <c r="BK464" s="220">
        <f>ROUND(I464*H464,2)</f>
        <v>0</v>
      </c>
      <c r="BL464" s="20" t="s">
        <v>195</v>
      </c>
      <c r="BM464" s="219" t="s">
        <v>760</v>
      </c>
    </row>
    <row r="465" s="2" customFormat="1">
      <c r="A465" s="41"/>
      <c r="B465" s="42"/>
      <c r="C465" s="43"/>
      <c r="D465" s="221" t="s">
        <v>197</v>
      </c>
      <c r="E465" s="43"/>
      <c r="F465" s="222" t="s">
        <v>761</v>
      </c>
      <c r="G465" s="43"/>
      <c r="H465" s="43"/>
      <c r="I465" s="223"/>
      <c r="J465" s="43"/>
      <c r="K465" s="43"/>
      <c r="L465" s="47"/>
      <c r="M465" s="224"/>
      <c r="N465" s="225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197</v>
      </c>
      <c r="AU465" s="20" t="s">
        <v>82</v>
      </c>
    </row>
    <row r="466" s="13" customFormat="1">
      <c r="A466" s="13"/>
      <c r="B466" s="226"/>
      <c r="C466" s="227"/>
      <c r="D466" s="228" t="s">
        <v>199</v>
      </c>
      <c r="E466" s="229" t="s">
        <v>19</v>
      </c>
      <c r="F466" s="230" t="s">
        <v>762</v>
      </c>
      <c r="G466" s="227"/>
      <c r="H466" s="231">
        <v>18.75</v>
      </c>
      <c r="I466" s="232"/>
      <c r="J466" s="227"/>
      <c r="K466" s="227"/>
      <c r="L466" s="233"/>
      <c r="M466" s="234"/>
      <c r="N466" s="235"/>
      <c r="O466" s="235"/>
      <c r="P466" s="235"/>
      <c r="Q466" s="235"/>
      <c r="R466" s="235"/>
      <c r="S466" s="235"/>
      <c r="T466" s="23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7" t="s">
        <v>199</v>
      </c>
      <c r="AU466" s="237" t="s">
        <v>82</v>
      </c>
      <c r="AV466" s="13" t="s">
        <v>82</v>
      </c>
      <c r="AW466" s="13" t="s">
        <v>33</v>
      </c>
      <c r="AX466" s="13" t="s">
        <v>80</v>
      </c>
      <c r="AY466" s="237" t="s">
        <v>188</v>
      </c>
    </row>
    <row r="467" s="2" customFormat="1" ht="24.15" customHeight="1">
      <c r="A467" s="41"/>
      <c r="B467" s="42"/>
      <c r="C467" s="208" t="s">
        <v>763</v>
      </c>
      <c r="D467" s="208" t="s">
        <v>190</v>
      </c>
      <c r="E467" s="209" t="s">
        <v>764</v>
      </c>
      <c r="F467" s="210" t="s">
        <v>765</v>
      </c>
      <c r="G467" s="211" t="s">
        <v>248</v>
      </c>
      <c r="H467" s="212">
        <v>12.5</v>
      </c>
      <c r="I467" s="213"/>
      <c r="J467" s="214">
        <f>ROUND(I467*H467,2)</f>
        <v>0</v>
      </c>
      <c r="K467" s="210" t="s">
        <v>194</v>
      </c>
      <c r="L467" s="47"/>
      <c r="M467" s="215" t="s">
        <v>19</v>
      </c>
      <c r="N467" s="216" t="s">
        <v>43</v>
      </c>
      <c r="O467" s="87"/>
      <c r="P467" s="217">
        <f>O467*H467</f>
        <v>0</v>
      </c>
      <c r="Q467" s="217">
        <v>0.00173</v>
      </c>
      <c r="R467" s="217">
        <f>Q467*H467</f>
        <v>0.021624999999999998</v>
      </c>
      <c r="S467" s="217">
        <v>0.039</v>
      </c>
      <c r="T467" s="218">
        <f>S467*H467</f>
        <v>0.48749999999999999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9" t="s">
        <v>195</v>
      </c>
      <c r="AT467" s="219" t="s">
        <v>190</v>
      </c>
      <c r="AU467" s="219" t="s">
        <v>82</v>
      </c>
      <c r="AY467" s="20" t="s">
        <v>188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20" t="s">
        <v>80</v>
      </c>
      <c r="BK467" s="220">
        <f>ROUND(I467*H467,2)</f>
        <v>0</v>
      </c>
      <c r="BL467" s="20" t="s">
        <v>195</v>
      </c>
      <c r="BM467" s="219" t="s">
        <v>766</v>
      </c>
    </row>
    <row r="468" s="2" customFormat="1">
      <c r="A468" s="41"/>
      <c r="B468" s="42"/>
      <c r="C468" s="43"/>
      <c r="D468" s="221" t="s">
        <v>197</v>
      </c>
      <c r="E468" s="43"/>
      <c r="F468" s="222" t="s">
        <v>767</v>
      </c>
      <c r="G468" s="43"/>
      <c r="H468" s="43"/>
      <c r="I468" s="223"/>
      <c r="J468" s="43"/>
      <c r="K468" s="43"/>
      <c r="L468" s="47"/>
      <c r="M468" s="224"/>
      <c r="N468" s="225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197</v>
      </c>
      <c r="AU468" s="20" t="s">
        <v>82</v>
      </c>
    </row>
    <row r="469" s="13" customFormat="1">
      <c r="A469" s="13"/>
      <c r="B469" s="226"/>
      <c r="C469" s="227"/>
      <c r="D469" s="228" t="s">
        <v>199</v>
      </c>
      <c r="E469" s="229" t="s">
        <v>19</v>
      </c>
      <c r="F469" s="230" t="s">
        <v>768</v>
      </c>
      <c r="G469" s="227"/>
      <c r="H469" s="231">
        <v>12.5</v>
      </c>
      <c r="I469" s="232"/>
      <c r="J469" s="227"/>
      <c r="K469" s="227"/>
      <c r="L469" s="233"/>
      <c r="M469" s="234"/>
      <c r="N469" s="235"/>
      <c r="O469" s="235"/>
      <c r="P469" s="235"/>
      <c r="Q469" s="235"/>
      <c r="R469" s="235"/>
      <c r="S469" s="235"/>
      <c r="T469" s="23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7" t="s">
        <v>199</v>
      </c>
      <c r="AU469" s="237" t="s">
        <v>82</v>
      </c>
      <c r="AV469" s="13" t="s">
        <v>82</v>
      </c>
      <c r="AW469" s="13" t="s">
        <v>33</v>
      </c>
      <c r="AX469" s="13" t="s">
        <v>80</v>
      </c>
      <c r="AY469" s="237" t="s">
        <v>188</v>
      </c>
    </row>
    <row r="470" s="2" customFormat="1" ht="37.8" customHeight="1">
      <c r="A470" s="41"/>
      <c r="B470" s="42"/>
      <c r="C470" s="208" t="s">
        <v>769</v>
      </c>
      <c r="D470" s="208" t="s">
        <v>190</v>
      </c>
      <c r="E470" s="209" t="s">
        <v>770</v>
      </c>
      <c r="F470" s="210" t="s">
        <v>771</v>
      </c>
      <c r="G470" s="211" t="s">
        <v>193</v>
      </c>
      <c r="H470" s="212">
        <v>537.471</v>
      </c>
      <c r="I470" s="213"/>
      <c r="J470" s="214">
        <f>ROUND(I470*H470,2)</f>
        <v>0</v>
      </c>
      <c r="K470" s="210" t="s">
        <v>194</v>
      </c>
      <c r="L470" s="47"/>
      <c r="M470" s="215" t="s">
        <v>19</v>
      </c>
      <c r="N470" s="216" t="s">
        <v>43</v>
      </c>
      <c r="O470" s="87"/>
      <c r="P470" s="217">
        <f>O470*H470</f>
        <v>0</v>
      </c>
      <c r="Q470" s="217">
        <v>0</v>
      </c>
      <c r="R470" s="217">
        <f>Q470*H470</f>
        <v>0</v>
      </c>
      <c r="S470" s="217">
        <v>0.045999999999999999</v>
      </c>
      <c r="T470" s="218">
        <f>S470*H470</f>
        <v>24.723666000000001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9" t="s">
        <v>195</v>
      </c>
      <c r="AT470" s="219" t="s">
        <v>190</v>
      </c>
      <c r="AU470" s="219" t="s">
        <v>82</v>
      </c>
      <c r="AY470" s="20" t="s">
        <v>188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20" t="s">
        <v>80</v>
      </c>
      <c r="BK470" s="220">
        <f>ROUND(I470*H470,2)</f>
        <v>0</v>
      </c>
      <c r="BL470" s="20" t="s">
        <v>195</v>
      </c>
      <c r="BM470" s="219" t="s">
        <v>772</v>
      </c>
    </row>
    <row r="471" s="2" customFormat="1">
      <c r="A471" s="41"/>
      <c r="B471" s="42"/>
      <c r="C471" s="43"/>
      <c r="D471" s="221" t="s">
        <v>197</v>
      </c>
      <c r="E471" s="43"/>
      <c r="F471" s="222" t="s">
        <v>773</v>
      </c>
      <c r="G471" s="43"/>
      <c r="H471" s="43"/>
      <c r="I471" s="223"/>
      <c r="J471" s="43"/>
      <c r="K471" s="43"/>
      <c r="L471" s="47"/>
      <c r="M471" s="224"/>
      <c r="N471" s="225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197</v>
      </c>
      <c r="AU471" s="20" t="s">
        <v>82</v>
      </c>
    </row>
    <row r="472" s="13" customFormat="1">
      <c r="A472" s="13"/>
      <c r="B472" s="226"/>
      <c r="C472" s="227"/>
      <c r="D472" s="228" t="s">
        <v>199</v>
      </c>
      <c r="E472" s="229" t="s">
        <v>19</v>
      </c>
      <c r="F472" s="230" t="s">
        <v>119</v>
      </c>
      <c r="G472" s="227"/>
      <c r="H472" s="231">
        <v>537.471</v>
      </c>
      <c r="I472" s="232"/>
      <c r="J472" s="227"/>
      <c r="K472" s="227"/>
      <c r="L472" s="233"/>
      <c r="M472" s="234"/>
      <c r="N472" s="235"/>
      <c r="O472" s="235"/>
      <c r="P472" s="235"/>
      <c r="Q472" s="235"/>
      <c r="R472" s="235"/>
      <c r="S472" s="235"/>
      <c r="T472" s="23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7" t="s">
        <v>199</v>
      </c>
      <c r="AU472" s="237" t="s">
        <v>82</v>
      </c>
      <c r="AV472" s="13" t="s">
        <v>82</v>
      </c>
      <c r="AW472" s="13" t="s">
        <v>33</v>
      </c>
      <c r="AX472" s="13" t="s">
        <v>80</v>
      </c>
      <c r="AY472" s="237" t="s">
        <v>188</v>
      </c>
    </row>
    <row r="473" s="2" customFormat="1" ht="37.8" customHeight="1">
      <c r="A473" s="41"/>
      <c r="B473" s="42"/>
      <c r="C473" s="208" t="s">
        <v>774</v>
      </c>
      <c r="D473" s="208" t="s">
        <v>190</v>
      </c>
      <c r="E473" s="209" t="s">
        <v>775</v>
      </c>
      <c r="F473" s="210" t="s">
        <v>776</v>
      </c>
      <c r="G473" s="211" t="s">
        <v>193</v>
      </c>
      <c r="H473" s="212">
        <v>26.866</v>
      </c>
      <c r="I473" s="213"/>
      <c r="J473" s="214">
        <f>ROUND(I473*H473,2)</f>
        <v>0</v>
      </c>
      <c r="K473" s="210" t="s">
        <v>194</v>
      </c>
      <c r="L473" s="47"/>
      <c r="M473" s="215" t="s">
        <v>19</v>
      </c>
      <c r="N473" s="216" t="s">
        <v>43</v>
      </c>
      <c r="O473" s="87"/>
      <c r="P473" s="217">
        <f>O473*H473</f>
        <v>0</v>
      </c>
      <c r="Q473" s="217">
        <v>0</v>
      </c>
      <c r="R473" s="217">
        <f>Q473*H473</f>
        <v>0</v>
      </c>
      <c r="S473" s="217">
        <v>0.058999999999999997</v>
      </c>
      <c r="T473" s="218">
        <f>S473*H473</f>
        <v>1.585094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19" t="s">
        <v>195</v>
      </c>
      <c r="AT473" s="219" t="s">
        <v>190</v>
      </c>
      <c r="AU473" s="219" t="s">
        <v>82</v>
      </c>
      <c r="AY473" s="20" t="s">
        <v>188</v>
      </c>
      <c r="BE473" s="220">
        <f>IF(N473="základní",J473,0)</f>
        <v>0</v>
      </c>
      <c r="BF473" s="220">
        <f>IF(N473="snížená",J473,0)</f>
        <v>0</v>
      </c>
      <c r="BG473" s="220">
        <f>IF(N473="zákl. přenesená",J473,0)</f>
        <v>0</v>
      </c>
      <c r="BH473" s="220">
        <f>IF(N473="sníž. přenesená",J473,0)</f>
        <v>0</v>
      </c>
      <c r="BI473" s="220">
        <f>IF(N473="nulová",J473,0)</f>
        <v>0</v>
      </c>
      <c r="BJ473" s="20" t="s">
        <v>80</v>
      </c>
      <c r="BK473" s="220">
        <f>ROUND(I473*H473,2)</f>
        <v>0</v>
      </c>
      <c r="BL473" s="20" t="s">
        <v>195</v>
      </c>
      <c r="BM473" s="219" t="s">
        <v>777</v>
      </c>
    </row>
    <row r="474" s="2" customFormat="1">
      <c r="A474" s="41"/>
      <c r="B474" s="42"/>
      <c r="C474" s="43"/>
      <c r="D474" s="221" t="s">
        <v>197</v>
      </c>
      <c r="E474" s="43"/>
      <c r="F474" s="222" t="s">
        <v>778</v>
      </c>
      <c r="G474" s="43"/>
      <c r="H474" s="43"/>
      <c r="I474" s="223"/>
      <c r="J474" s="43"/>
      <c r="K474" s="43"/>
      <c r="L474" s="47"/>
      <c r="M474" s="224"/>
      <c r="N474" s="225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197</v>
      </c>
      <c r="AU474" s="20" t="s">
        <v>82</v>
      </c>
    </row>
    <row r="475" s="13" customFormat="1">
      <c r="A475" s="13"/>
      <c r="B475" s="226"/>
      <c r="C475" s="227"/>
      <c r="D475" s="228" t="s">
        <v>199</v>
      </c>
      <c r="E475" s="229" t="s">
        <v>19</v>
      </c>
      <c r="F475" s="230" t="s">
        <v>779</v>
      </c>
      <c r="G475" s="227"/>
      <c r="H475" s="231">
        <v>26.866</v>
      </c>
      <c r="I475" s="232"/>
      <c r="J475" s="227"/>
      <c r="K475" s="227"/>
      <c r="L475" s="233"/>
      <c r="M475" s="234"/>
      <c r="N475" s="235"/>
      <c r="O475" s="235"/>
      <c r="P475" s="235"/>
      <c r="Q475" s="235"/>
      <c r="R475" s="235"/>
      <c r="S475" s="235"/>
      <c r="T475" s="23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7" t="s">
        <v>199</v>
      </c>
      <c r="AU475" s="237" t="s">
        <v>82</v>
      </c>
      <c r="AV475" s="13" t="s">
        <v>82</v>
      </c>
      <c r="AW475" s="13" t="s">
        <v>33</v>
      </c>
      <c r="AX475" s="13" t="s">
        <v>80</v>
      </c>
      <c r="AY475" s="237" t="s">
        <v>188</v>
      </c>
    </row>
    <row r="476" s="2" customFormat="1" ht="24.15" customHeight="1">
      <c r="A476" s="41"/>
      <c r="B476" s="42"/>
      <c r="C476" s="208" t="s">
        <v>780</v>
      </c>
      <c r="D476" s="208" t="s">
        <v>190</v>
      </c>
      <c r="E476" s="209" t="s">
        <v>781</v>
      </c>
      <c r="F476" s="210" t="s">
        <v>782</v>
      </c>
      <c r="G476" s="211" t="s">
        <v>193</v>
      </c>
      <c r="H476" s="212">
        <v>130.37100000000001</v>
      </c>
      <c r="I476" s="213"/>
      <c r="J476" s="214">
        <f>ROUND(I476*H476,2)</f>
        <v>0</v>
      </c>
      <c r="K476" s="210" t="s">
        <v>194</v>
      </c>
      <c r="L476" s="47"/>
      <c r="M476" s="215" t="s">
        <v>19</v>
      </c>
      <c r="N476" s="216" t="s">
        <v>43</v>
      </c>
      <c r="O476" s="87"/>
      <c r="P476" s="217">
        <f>O476*H476</f>
        <v>0</v>
      </c>
      <c r="Q476" s="217">
        <v>0</v>
      </c>
      <c r="R476" s="217">
        <f>Q476*H476</f>
        <v>0</v>
      </c>
      <c r="S476" s="217">
        <v>0.088999999999999996</v>
      </c>
      <c r="T476" s="218">
        <f>S476*H476</f>
        <v>11.603019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9" t="s">
        <v>195</v>
      </c>
      <c r="AT476" s="219" t="s">
        <v>190</v>
      </c>
      <c r="AU476" s="219" t="s">
        <v>82</v>
      </c>
      <c r="AY476" s="20" t="s">
        <v>188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80</v>
      </c>
      <c r="BK476" s="220">
        <f>ROUND(I476*H476,2)</f>
        <v>0</v>
      </c>
      <c r="BL476" s="20" t="s">
        <v>195</v>
      </c>
      <c r="BM476" s="219" t="s">
        <v>783</v>
      </c>
    </row>
    <row r="477" s="2" customFormat="1">
      <c r="A477" s="41"/>
      <c r="B477" s="42"/>
      <c r="C477" s="43"/>
      <c r="D477" s="221" t="s">
        <v>197</v>
      </c>
      <c r="E477" s="43"/>
      <c r="F477" s="222" t="s">
        <v>784</v>
      </c>
      <c r="G477" s="43"/>
      <c r="H477" s="43"/>
      <c r="I477" s="223"/>
      <c r="J477" s="43"/>
      <c r="K477" s="43"/>
      <c r="L477" s="47"/>
      <c r="M477" s="224"/>
      <c r="N477" s="225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197</v>
      </c>
      <c r="AU477" s="20" t="s">
        <v>82</v>
      </c>
    </row>
    <row r="478" s="13" customFormat="1">
      <c r="A478" s="13"/>
      <c r="B478" s="226"/>
      <c r="C478" s="227"/>
      <c r="D478" s="228" t="s">
        <v>199</v>
      </c>
      <c r="E478" s="229" t="s">
        <v>19</v>
      </c>
      <c r="F478" s="230" t="s">
        <v>127</v>
      </c>
      <c r="G478" s="227"/>
      <c r="H478" s="231">
        <v>130.37100000000001</v>
      </c>
      <c r="I478" s="232"/>
      <c r="J478" s="227"/>
      <c r="K478" s="227"/>
      <c r="L478" s="233"/>
      <c r="M478" s="234"/>
      <c r="N478" s="235"/>
      <c r="O478" s="235"/>
      <c r="P478" s="235"/>
      <c r="Q478" s="235"/>
      <c r="R478" s="235"/>
      <c r="S478" s="235"/>
      <c r="T478" s="23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7" t="s">
        <v>199</v>
      </c>
      <c r="AU478" s="237" t="s">
        <v>82</v>
      </c>
      <c r="AV478" s="13" t="s">
        <v>82</v>
      </c>
      <c r="AW478" s="13" t="s">
        <v>33</v>
      </c>
      <c r="AX478" s="13" t="s">
        <v>80</v>
      </c>
      <c r="AY478" s="237" t="s">
        <v>188</v>
      </c>
    </row>
    <row r="479" s="2" customFormat="1" ht="24.15" customHeight="1">
      <c r="A479" s="41"/>
      <c r="B479" s="42"/>
      <c r="C479" s="208" t="s">
        <v>785</v>
      </c>
      <c r="D479" s="208" t="s">
        <v>190</v>
      </c>
      <c r="E479" s="209" t="s">
        <v>786</v>
      </c>
      <c r="F479" s="210" t="s">
        <v>787</v>
      </c>
      <c r="G479" s="211" t="s">
        <v>193</v>
      </c>
      <c r="H479" s="212">
        <v>115.739</v>
      </c>
      <c r="I479" s="213"/>
      <c r="J479" s="214">
        <f>ROUND(I479*H479,2)</f>
        <v>0</v>
      </c>
      <c r="K479" s="210" t="s">
        <v>194</v>
      </c>
      <c r="L479" s="47"/>
      <c r="M479" s="215" t="s">
        <v>19</v>
      </c>
      <c r="N479" s="216" t="s">
        <v>43</v>
      </c>
      <c r="O479" s="87"/>
      <c r="P479" s="217">
        <f>O479*H479</f>
        <v>0</v>
      </c>
      <c r="Q479" s="217">
        <v>0</v>
      </c>
      <c r="R479" s="217">
        <f>Q479*H479</f>
        <v>0</v>
      </c>
      <c r="S479" s="217">
        <v>0.072999999999999995</v>
      </c>
      <c r="T479" s="218">
        <f>S479*H479</f>
        <v>8.4489470000000004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9" t="s">
        <v>195</v>
      </c>
      <c r="AT479" s="219" t="s">
        <v>190</v>
      </c>
      <c r="AU479" s="219" t="s">
        <v>82</v>
      </c>
      <c r="AY479" s="20" t="s">
        <v>188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80</v>
      </c>
      <c r="BK479" s="220">
        <f>ROUND(I479*H479,2)</f>
        <v>0</v>
      </c>
      <c r="BL479" s="20" t="s">
        <v>195</v>
      </c>
      <c r="BM479" s="219" t="s">
        <v>788</v>
      </c>
    </row>
    <row r="480" s="2" customFormat="1">
      <c r="A480" s="41"/>
      <c r="B480" s="42"/>
      <c r="C480" s="43"/>
      <c r="D480" s="221" t="s">
        <v>197</v>
      </c>
      <c r="E480" s="43"/>
      <c r="F480" s="222" t="s">
        <v>789</v>
      </c>
      <c r="G480" s="43"/>
      <c r="H480" s="43"/>
      <c r="I480" s="223"/>
      <c r="J480" s="43"/>
      <c r="K480" s="43"/>
      <c r="L480" s="47"/>
      <c r="M480" s="224"/>
      <c r="N480" s="225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197</v>
      </c>
      <c r="AU480" s="20" t="s">
        <v>82</v>
      </c>
    </row>
    <row r="481" s="13" customFormat="1">
      <c r="A481" s="13"/>
      <c r="B481" s="226"/>
      <c r="C481" s="227"/>
      <c r="D481" s="228" t="s">
        <v>199</v>
      </c>
      <c r="E481" s="229" t="s">
        <v>19</v>
      </c>
      <c r="F481" s="230" t="s">
        <v>790</v>
      </c>
      <c r="G481" s="227"/>
      <c r="H481" s="231">
        <v>115.739</v>
      </c>
      <c r="I481" s="232"/>
      <c r="J481" s="227"/>
      <c r="K481" s="227"/>
      <c r="L481" s="233"/>
      <c r="M481" s="234"/>
      <c r="N481" s="235"/>
      <c r="O481" s="235"/>
      <c r="P481" s="235"/>
      <c r="Q481" s="235"/>
      <c r="R481" s="235"/>
      <c r="S481" s="235"/>
      <c r="T481" s="23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7" t="s">
        <v>199</v>
      </c>
      <c r="AU481" s="237" t="s">
        <v>82</v>
      </c>
      <c r="AV481" s="13" t="s">
        <v>82</v>
      </c>
      <c r="AW481" s="13" t="s">
        <v>33</v>
      </c>
      <c r="AX481" s="13" t="s">
        <v>80</v>
      </c>
      <c r="AY481" s="237" t="s">
        <v>188</v>
      </c>
    </row>
    <row r="482" s="2" customFormat="1" ht="24.15" customHeight="1">
      <c r="A482" s="41"/>
      <c r="B482" s="42"/>
      <c r="C482" s="208" t="s">
        <v>791</v>
      </c>
      <c r="D482" s="208" t="s">
        <v>190</v>
      </c>
      <c r="E482" s="209" t="s">
        <v>792</v>
      </c>
      <c r="F482" s="210" t="s">
        <v>793</v>
      </c>
      <c r="G482" s="211" t="s">
        <v>193</v>
      </c>
      <c r="H482" s="212">
        <v>1904.232</v>
      </c>
      <c r="I482" s="213"/>
      <c r="J482" s="214">
        <f>ROUND(I482*H482,2)</f>
        <v>0</v>
      </c>
      <c r="K482" s="210" t="s">
        <v>194</v>
      </c>
      <c r="L482" s="47"/>
      <c r="M482" s="215" t="s">
        <v>19</v>
      </c>
      <c r="N482" s="216" t="s">
        <v>43</v>
      </c>
      <c r="O482" s="87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9" t="s">
        <v>195</v>
      </c>
      <c r="AT482" s="219" t="s">
        <v>190</v>
      </c>
      <c r="AU482" s="219" t="s">
        <v>82</v>
      </c>
      <c r="AY482" s="20" t="s">
        <v>188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80</v>
      </c>
      <c r="BK482" s="220">
        <f>ROUND(I482*H482,2)</f>
        <v>0</v>
      </c>
      <c r="BL482" s="20" t="s">
        <v>195</v>
      </c>
      <c r="BM482" s="219" t="s">
        <v>794</v>
      </c>
    </row>
    <row r="483" s="2" customFormat="1">
      <c r="A483" s="41"/>
      <c r="B483" s="42"/>
      <c r="C483" s="43"/>
      <c r="D483" s="221" t="s">
        <v>197</v>
      </c>
      <c r="E483" s="43"/>
      <c r="F483" s="222" t="s">
        <v>795</v>
      </c>
      <c r="G483" s="43"/>
      <c r="H483" s="43"/>
      <c r="I483" s="223"/>
      <c r="J483" s="43"/>
      <c r="K483" s="43"/>
      <c r="L483" s="47"/>
      <c r="M483" s="224"/>
      <c r="N483" s="225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197</v>
      </c>
      <c r="AU483" s="20" t="s">
        <v>82</v>
      </c>
    </row>
    <row r="484" s="13" customFormat="1">
      <c r="A484" s="13"/>
      <c r="B484" s="226"/>
      <c r="C484" s="227"/>
      <c r="D484" s="228" t="s">
        <v>199</v>
      </c>
      <c r="E484" s="229" t="s">
        <v>19</v>
      </c>
      <c r="F484" s="230" t="s">
        <v>796</v>
      </c>
      <c r="G484" s="227"/>
      <c r="H484" s="231">
        <v>1318.838</v>
      </c>
      <c r="I484" s="232"/>
      <c r="J484" s="227"/>
      <c r="K484" s="227"/>
      <c r="L484" s="233"/>
      <c r="M484" s="234"/>
      <c r="N484" s="235"/>
      <c r="O484" s="235"/>
      <c r="P484" s="235"/>
      <c r="Q484" s="235"/>
      <c r="R484" s="235"/>
      <c r="S484" s="235"/>
      <c r="T484" s="23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7" t="s">
        <v>199</v>
      </c>
      <c r="AU484" s="237" t="s">
        <v>82</v>
      </c>
      <c r="AV484" s="13" t="s">
        <v>82</v>
      </c>
      <c r="AW484" s="13" t="s">
        <v>33</v>
      </c>
      <c r="AX484" s="13" t="s">
        <v>72</v>
      </c>
      <c r="AY484" s="237" t="s">
        <v>188</v>
      </c>
    </row>
    <row r="485" s="13" customFormat="1">
      <c r="A485" s="13"/>
      <c r="B485" s="226"/>
      <c r="C485" s="227"/>
      <c r="D485" s="228" t="s">
        <v>199</v>
      </c>
      <c r="E485" s="229" t="s">
        <v>19</v>
      </c>
      <c r="F485" s="230" t="s">
        <v>797</v>
      </c>
      <c r="G485" s="227"/>
      <c r="H485" s="231">
        <v>585.39400000000001</v>
      </c>
      <c r="I485" s="232"/>
      <c r="J485" s="227"/>
      <c r="K485" s="227"/>
      <c r="L485" s="233"/>
      <c r="M485" s="234"/>
      <c r="N485" s="235"/>
      <c r="O485" s="235"/>
      <c r="P485" s="235"/>
      <c r="Q485" s="235"/>
      <c r="R485" s="235"/>
      <c r="S485" s="235"/>
      <c r="T485" s="23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7" t="s">
        <v>199</v>
      </c>
      <c r="AU485" s="237" t="s">
        <v>82</v>
      </c>
      <c r="AV485" s="13" t="s">
        <v>82</v>
      </c>
      <c r="AW485" s="13" t="s">
        <v>33</v>
      </c>
      <c r="AX485" s="13" t="s">
        <v>72</v>
      </c>
      <c r="AY485" s="237" t="s">
        <v>188</v>
      </c>
    </row>
    <row r="486" s="14" customFormat="1">
      <c r="A486" s="14"/>
      <c r="B486" s="238"/>
      <c r="C486" s="239"/>
      <c r="D486" s="228" t="s">
        <v>199</v>
      </c>
      <c r="E486" s="240" t="s">
        <v>19</v>
      </c>
      <c r="F486" s="241" t="s">
        <v>214</v>
      </c>
      <c r="G486" s="239"/>
      <c r="H486" s="242">
        <v>1904.232</v>
      </c>
      <c r="I486" s="243"/>
      <c r="J486" s="239"/>
      <c r="K486" s="239"/>
      <c r="L486" s="244"/>
      <c r="M486" s="245"/>
      <c r="N486" s="246"/>
      <c r="O486" s="246"/>
      <c r="P486" s="246"/>
      <c r="Q486" s="246"/>
      <c r="R486" s="246"/>
      <c r="S486" s="246"/>
      <c r="T486" s="24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8" t="s">
        <v>199</v>
      </c>
      <c r="AU486" s="248" t="s">
        <v>82</v>
      </c>
      <c r="AV486" s="14" t="s">
        <v>195</v>
      </c>
      <c r="AW486" s="14" t="s">
        <v>33</v>
      </c>
      <c r="AX486" s="14" t="s">
        <v>80</v>
      </c>
      <c r="AY486" s="248" t="s">
        <v>188</v>
      </c>
    </row>
    <row r="487" s="2" customFormat="1" ht="24.15" customHeight="1">
      <c r="A487" s="41"/>
      <c r="B487" s="42"/>
      <c r="C487" s="208" t="s">
        <v>798</v>
      </c>
      <c r="D487" s="208" t="s">
        <v>190</v>
      </c>
      <c r="E487" s="209" t="s">
        <v>799</v>
      </c>
      <c r="F487" s="210" t="s">
        <v>800</v>
      </c>
      <c r="G487" s="211" t="s">
        <v>193</v>
      </c>
      <c r="H487" s="212">
        <v>1663.999</v>
      </c>
      <c r="I487" s="213"/>
      <c r="J487" s="214">
        <f>ROUND(I487*H487,2)</f>
        <v>0</v>
      </c>
      <c r="K487" s="210" t="s">
        <v>194</v>
      </c>
      <c r="L487" s="47"/>
      <c r="M487" s="215" t="s">
        <v>19</v>
      </c>
      <c r="N487" s="216" t="s">
        <v>43</v>
      </c>
      <c r="O487" s="87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9" t="s">
        <v>195</v>
      </c>
      <c r="AT487" s="219" t="s">
        <v>190</v>
      </c>
      <c r="AU487" s="219" t="s">
        <v>82</v>
      </c>
      <c r="AY487" s="20" t="s">
        <v>188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80</v>
      </c>
      <c r="BK487" s="220">
        <f>ROUND(I487*H487,2)</f>
        <v>0</v>
      </c>
      <c r="BL487" s="20" t="s">
        <v>195</v>
      </c>
      <c r="BM487" s="219" t="s">
        <v>801</v>
      </c>
    </row>
    <row r="488" s="2" customFormat="1">
      <c r="A488" s="41"/>
      <c r="B488" s="42"/>
      <c r="C488" s="43"/>
      <c r="D488" s="221" t="s">
        <v>197</v>
      </c>
      <c r="E488" s="43"/>
      <c r="F488" s="222" t="s">
        <v>802</v>
      </c>
      <c r="G488" s="43"/>
      <c r="H488" s="43"/>
      <c r="I488" s="223"/>
      <c r="J488" s="43"/>
      <c r="K488" s="43"/>
      <c r="L488" s="47"/>
      <c r="M488" s="224"/>
      <c r="N488" s="225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197</v>
      </c>
      <c r="AU488" s="20" t="s">
        <v>82</v>
      </c>
    </row>
    <row r="489" s="13" customFormat="1">
      <c r="A489" s="13"/>
      <c r="B489" s="226"/>
      <c r="C489" s="227"/>
      <c r="D489" s="228" t="s">
        <v>199</v>
      </c>
      <c r="E489" s="229" t="s">
        <v>19</v>
      </c>
      <c r="F489" s="230" t="s">
        <v>106</v>
      </c>
      <c r="G489" s="227"/>
      <c r="H489" s="231">
        <v>89.823999999999998</v>
      </c>
      <c r="I489" s="232"/>
      <c r="J489" s="227"/>
      <c r="K489" s="227"/>
      <c r="L489" s="233"/>
      <c r="M489" s="234"/>
      <c r="N489" s="235"/>
      <c r="O489" s="235"/>
      <c r="P489" s="235"/>
      <c r="Q489" s="235"/>
      <c r="R489" s="235"/>
      <c r="S489" s="235"/>
      <c r="T489" s="23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7" t="s">
        <v>199</v>
      </c>
      <c r="AU489" s="237" t="s">
        <v>82</v>
      </c>
      <c r="AV489" s="13" t="s">
        <v>82</v>
      </c>
      <c r="AW489" s="13" t="s">
        <v>33</v>
      </c>
      <c r="AX489" s="13" t="s">
        <v>72</v>
      </c>
      <c r="AY489" s="237" t="s">
        <v>188</v>
      </c>
    </row>
    <row r="490" s="13" customFormat="1">
      <c r="A490" s="13"/>
      <c r="B490" s="226"/>
      <c r="C490" s="227"/>
      <c r="D490" s="228" t="s">
        <v>199</v>
      </c>
      <c r="E490" s="229" t="s">
        <v>19</v>
      </c>
      <c r="F490" s="230" t="s">
        <v>110</v>
      </c>
      <c r="G490" s="227"/>
      <c r="H490" s="231">
        <v>198.5</v>
      </c>
      <c r="I490" s="232"/>
      <c r="J490" s="227"/>
      <c r="K490" s="227"/>
      <c r="L490" s="233"/>
      <c r="M490" s="234"/>
      <c r="N490" s="235"/>
      <c r="O490" s="235"/>
      <c r="P490" s="235"/>
      <c r="Q490" s="235"/>
      <c r="R490" s="235"/>
      <c r="S490" s="235"/>
      <c r="T490" s="23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7" t="s">
        <v>199</v>
      </c>
      <c r="AU490" s="237" t="s">
        <v>82</v>
      </c>
      <c r="AV490" s="13" t="s">
        <v>82</v>
      </c>
      <c r="AW490" s="13" t="s">
        <v>33</v>
      </c>
      <c r="AX490" s="13" t="s">
        <v>72</v>
      </c>
      <c r="AY490" s="237" t="s">
        <v>188</v>
      </c>
    </row>
    <row r="491" s="13" customFormat="1">
      <c r="A491" s="13"/>
      <c r="B491" s="226"/>
      <c r="C491" s="227"/>
      <c r="D491" s="228" t="s">
        <v>199</v>
      </c>
      <c r="E491" s="229" t="s">
        <v>19</v>
      </c>
      <c r="F491" s="230" t="s">
        <v>803</v>
      </c>
      <c r="G491" s="227"/>
      <c r="H491" s="231">
        <v>790.28099999999995</v>
      </c>
      <c r="I491" s="232"/>
      <c r="J491" s="227"/>
      <c r="K491" s="227"/>
      <c r="L491" s="233"/>
      <c r="M491" s="234"/>
      <c r="N491" s="235"/>
      <c r="O491" s="235"/>
      <c r="P491" s="235"/>
      <c r="Q491" s="235"/>
      <c r="R491" s="235"/>
      <c r="S491" s="235"/>
      <c r="T491" s="23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7" t="s">
        <v>199</v>
      </c>
      <c r="AU491" s="237" t="s">
        <v>82</v>
      </c>
      <c r="AV491" s="13" t="s">
        <v>82</v>
      </c>
      <c r="AW491" s="13" t="s">
        <v>33</v>
      </c>
      <c r="AX491" s="13" t="s">
        <v>72</v>
      </c>
      <c r="AY491" s="237" t="s">
        <v>188</v>
      </c>
    </row>
    <row r="492" s="13" customFormat="1">
      <c r="A492" s="13"/>
      <c r="B492" s="226"/>
      <c r="C492" s="227"/>
      <c r="D492" s="228" t="s">
        <v>199</v>
      </c>
      <c r="E492" s="229" t="s">
        <v>19</v>
      </c>
      <c r="F492" s="230" t="s">
        <v>797</v>
      </c>
      <c r="G492" s="227"/>
      <c r="H492" s="231">
        <v>585.39400000000001</v>
      </c>
      <c r="I492" s="232"/>
      <c r="J492" s="227"/>
      <c r="K492" s="227"/>
      <c r="L492" s="233"/>
      <c r="M492" s="234"/>
      <c r="N492" s="235"/>
      <c r="O492" s="235"/>
      <c r="P492" s="235"/>
      <c r="Q492" s="235"/>
      <c r="R492" s="235"/>
      <c r="S492" s="235"/>
      <c r="T492" s="23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7" t="s">
        <v>199</v>
      </c>
      <c r="AU492" s="237" t="s">
        <v>82</v>
      </c>
      <c r="AV492" s="13" t="s">
        <v>82</v>
      </c>
      <c r="AW492" s="13" t="s">
        <v>33</v>
      </c>
      <c r="AX492" s="13" t="s">
        <v>72</v>
      </c>
      <c r="AY492" s="237" t="s">
        <v>188</v>
      </c>
    </row>
    <row r="493" s="14" customFormat="1">
      <c r="A493" s="14"/>
      <c r="B493" s="238"/>
      <c r="C493" s="239"/>
      <c r="D493" s="228" t="s">
        <v>199</v>
      </c>
      <c r="E493" s="240" t="s">
        <v>19</v>
      </c>
      <c r="F493" s="241" t="s">
        <v>214</v>
      </c>
      <c r="G493" s="239"/>
      <c r="H493" s="242">
        <v>1663.999</v>
      </c>
      <c r="I493" s="243"/>
      <c r="J493" s="239"/>
      <c r="K493" s="239"/>
      <c r="L493" s="244"/>
      <c r="M493" s="245"/>
      <c r="N493" s="246"/>
      <c r="O493" s="246"/>
      <c r="P493" s="246"/>
      <c r="Q493" s="246"/>
      <c r="R493" s="246"/>
      <c r="S493" s="246"/>
      <c r="T493" s="24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8" t="s">
        <v>199</v>
      </c>
      <c r="AU493" s="248" t="s">
        <v>82</v>
      </c>
      <c r="AV493" s="14" t="s">
        <v>195</v>
      </c>
      <c r="AW493" s="14" t="s">
        <v>33</v>
      </c>
      <c r="AX493" s="14" t="s">
        <v>80</v>
      </c>
      <c r="AY493" s="248" t="s">
        <v>188</v>
      </c>
    </row>
    <row r="494" s="2" customFormat="1" ht="24.15" customHeight="1">
      <c r="A494" s="41"/>
      <c r="B494" s="42"/>
      <c r="C494" s="208" t="s">
        <v>804</v>
      </c>
      <c r="D494" s="208" t="s">
        <v>190</v>
      </c>
      <c r="E494" s="209" t="s">
        <v>805</v>
      </c>
      <c r="F494" s="210" t="s">
        <v>806</v>
      </c>
      <c r="G494" s="211" t="s">
        <v>193</v>
      </c>
      <c r="H494" s="212">
        <v>2049.9029999999998</v>
      </c>
      <c r="I494" s="213"/>
      <c r="J494" s="214">
        <f>ROUND(I494*H494,2)</f>
        <v>0</v>
      </c>
      <c r="K494" s="210" t="s">
        <v>194</v>
      </c>
      <c r="L494" s="47"/>
      <c r="M494" s="215" t="s">
        <v>19</v>
      </c>
      <c r="N494" s="216" t="s">
        <v>43</v>
      </c>
      <c r="O494" s="87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19" t="s">
        <v>195</v>
      </c>
      <c r="AT494" s="219" t="s">
        <v>190</v>
      </c>
      <c r="AU494" s="219" t="s">
        <v>82</v>
      </c>
      <c r="AY494" s="20" t="s">
        <v>188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80</v>
      </c>
      <c r="BK494" s="220">
        <f>ROUND(I494*H494,2)</f>
        <v>0</v>
      </c>
      <c r="BL494" s="20" t="s">
        <v>195</v>
      </c>
      <c r="BM494" s="219" t="s">
        <v>807</v>
      </c>
    </row>
    <row r="495" s="2" customFormat="1">
      <c r="A495" s="41"/>
      <c r="B495" s="42"/>
      <c r="C495" s="43"/>
      <c r="D495" s="221" t="s">
        <v>197</v>
      </c>
      <c r="E495" s="43"/>
      <c r="F495" s="222" t="s">
        <v>808</v>
      </c>
      <c r="G495" s="43"/>
      <c r="H495" s="43"/>
      <c r="I495" s="223"/>
      <c r="J495" s="43"/>
      <c r="K495" s="43"/>
      <c r="L495" s="47"/>
      <c r="M495" s="224"/>
      <c r="N495" s="225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197</v>
      </c>
      <c r="AU495" s="20" t="s">
        <v>82</v>
      </c>
    </row>
    <row r="496" s="13" customFormat="1">
      <c r="A496" s="13"/>
      <c r="B496" s="226"/>
      <c r="C496" s="227"/>
      <c r="D496" s="228" t="s">
        <v>199</v>
      </c>
      <c r="E496" s="229" t="s">
        <v>19</v>
      </c>
      <c r="F496" s="230" t="s">
        <v>103</v>
      </c>
      <c r="G496" s="227"/>
      <c r="H496" s="231">
        <v>2049.9029999999998</v>
      </c>
      <c r="I496" s="232"/>
      <c r="J496" s="227"/>
      <c r="K496" s="227"/>
      <c r="L496" s="233"/>
      <c r="M496" s="234"/>
      <c r="N496" s="235"/>
      <c r="O496" s="235"/>
      <c r="P496" s="235"/>
      <c r="Q496" s="235"/>
      <c r="R496" s="235"/>
      <c r="S496" s="235"/>
      <c r="T496" s="23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7" t="s">
        <v>199</v>
      </c>
      <c r="AU496" s="237" t="s">
        <v>82</v>
      </c>
      <c r="AV496" s="13" t="s">
        <v>82</v>
      </c>
      <c r="AW496" s="13" t="s">
        <v>33</v>
      </c>
      <c r="AX496" s="13" t="s">
        <v>80</v>
      </c>
      <c r="AY496" s="237" t="s">
        <v>188</v>
      </c>
    </row>
    <row r="497" s="2" customFormat="1" ht="44.25" customHeight="1">
      <c r="A497" s="41"/>
      <c r="B497" s="42"/>
      <c r="C497" s="208" t="s">
        <v>809</v>
      </c>
      <c r="D497" s="208" t="s">
        <v>190</v>
      </c>
      <c r="E497" s="209" t="s">
        <v>810</v>
      </c>
      <c r="F497" s="210" t="s">
        <v>811</v>
      </c>
      <c r="G497" s="211" t="s">
        <v>193</v>
      </c>
      <c r="H497" s="212">
        <v>2049.9029999999998</v>
      </c>
      <c r="I497" s="213"/>
      <c r="J497" s="214">
        <f>ROUND(I497*H497,2)</f>
        <v>0</v>
      </c>
      <c r="K497" s="210" t="s">
        <v>194</v>
      </c>
      <c r="L497" s="47"/>
      <c r="M497" s="215" t="s">
        <v>19</v>
      </c>
      <c r="N497" s="216" t="s">
        <v>43</v>
      </c>
      <c r="O497" s="87"/>
      <c r="P497" s="217">
        <f>O497*H497</f>
        <v>0</v>
      </c>
      <c r="Q497" s="217">
        <v>0</v>
      </c>
      <c r="R497" s="217">
        <f>Q497*H497</f>
        <v>0</v>
      </c>
      <c r="S497" s="217">
        <v>0</v>
      </c>
      <c r="T497" s="218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9" t="s">
        <v>195</v>
      </c>
      <c r="AT497" s="219" t="s">
        <v>190</v>
      </c>
      <c r="AU497" s="219" t="s">
        <v>82</v>
      </c>
      <c r="AY497" s="20" t="s">
        <v>188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20" t="s">
        <v>80</v>
      </c>
      <c r="BK497" s="220">
        <f>ROUND(I497*H497,2)</f>
        <v>0</v>
      </c>
      <c r="BL497" s="20" t="s">
        <v>195</v>
      </c>
      <c r="BM497" s="219" t="s">
        <v>812</v>
      </c>
    </row>
    <row r="498" s="2" customFormat="1">
      <c r="A498" s="41"/>
      <c r="B498" s="42"/>
      <c r="C498" s="43"/>
      <c r="D498" s="221" t="s">
        <v>197</v>
      </c>
      <c r="E498" s="43"/>
      <c r="F498" s="222" t="s">
        <v>813</v>
      </c>
      <c r="G498" s="43"/>
      <c r="H498" s="43"/>
      <c r="I498" s="223"/>
      <c r="J498" s="43"/>
      <c r="K498" s="43"/>
      <c r="L498" s="47"/>
      <c r="M498" s="224"/>
      <c r="N498" s="225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197</v>
      </c>
      <c r="AU498" s="20" t="s">
        <v>82</v>
      </c>
    </row>
    <row r="499" s="13" customFormat="1">
      <c r="A499" s="13"/>
      <c r="B499" s="226"/>
      <c r="C499" s="227"/>
      <c r="D499" s="228" t="s">
        <v>199</v>
      </c>
      <c r="E499" s="229" t="s">
        <v>19</v>
      </c>
      <c r="F499" s="230" t="s">
        <v>103</v>
      </c>
      <c r="G499" s="227"/>
      <c r="H499" s="231">
        <v>2049.9029999999998</v>
      </c>
      <c r="I499" s="232"/>
      <c r="J499" s="227"/>
      <c r="K499" s="227"/>
      <c r="L499" s="233"/>
      <c r="M499" s="234"/>
      <c r="N499" s="235"/>
      <c r="O499" s="235"/>
      <c r="P499" s="235"/>
      <c r="Q499" s="235"/>
      <c r="R499" s="235"/>
      <c r="S499" s="235"/>
      <c r="T499" s="23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7" t="s">
        <v>199</v>
      </c>
      <c r="AU499" s="237" t="s">
        <v>82</v>
      </c>
      <c r="AV499" s="13" t="s">
        <v>82</v>
      </c>
      <c r="AW499" s="13" t="s">
        <v>33</v>
      </c>
      <c r="AX499" s="13" t="s">
        <v>80</v>
      </c>
      <c r="AY499" s="237" t="s">
        <v>188</v>
      </c>
    </row>
    <row r="500" s="12" customFormat="1" ht="22.8" customHeight="1">
      <c r="A500" s="12"/>
      <c r="B500" s="192"/>
      <c r="C500" s="193"/>
      <c r="D500" s="194" t="s">
        <v>71</v>
      </c>
      <c r="E500" s="206" t="s">
        <v>814</v>
      </c>
      <c r="F500" s="206" t="s">
        <v>815</v>
      </c>
      <c r="G500" s="193"/>
      <c r="H500" s="193"/>
      <c r="I500" s="196"/>
      <c r="J500" s="207">
        <f>BK500</f>
        <v>0</v>
      </c>
      <c r="K500" s="193"/>
      <c r="L500" s="198"/>
      <c r="M500" s="199"/>
      <c r="N500" s="200"/>
      <c r="O500" s="200"/>
      <c r="P500" s="201">
        <f>SUM(P501:P520)</f>
        <v>0</v>
      </c>
      <c r="Q500" s="200"/>
      <c r="R500" s="201">
        <f>SUM(R501:R520)</f>
        <v>0</v>
      </c>
      <c r="S500" s="200"/>
      <c r="T500" s="202">
        <f>SUM(T501:T520)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03" t="s">
        <v>80</v>
      </c>
      <c r="AT500" s="204" t="s">
        <v>71</v>
      </c>
      <c r="AU500" s="204" t="s">
        <v>80</v>
      </c>
      <c r="AY500" s="203" t="s">
        <v>188</v>
      </c>
      <c r="BK500" s="205">
        <f>SUM(BK501:BK520)</f>
        <v>0</v>
      </c>
    </row>
    <row r="501" s="2" customFormat="1" ht="33" customHeight="1">
      <c r="A501" s="41"/>
      <c r="B501" s="42"/>
      <c r="C501" s="208" t="s">
        <v>816</v>
      </c>
      <c r="D501" s="208" t="s">
        <v>190</v>
      </c>
      <c r="E501" s="209" t="s">
        <v>817</v>
      </c>
      <c r="F501" s="210" t="s">
        <v>818</v>
      </c>
      <c r="G501" s="211" t="s">
        <v>819</v>
      </c>
      <c r="H501" s="212">
        <v>312.08199999999999</v>
      </c>
      <c r="I501" s="213"/>
      <c r="J501" s="214">
        <f>ROUND(I501*H501,2)</f>
        <v>0</v>
      </c>
      <c r="K501" s="210" t="s">
        <v>194</v>
      </c>
      <c r="L501" s="47"/>
      <c r="M501" s="215" t="s">
        <v>19</v>
      </c>
      <c r="N501" s="216" t="s">
        <v>43</v>
      </c>
      <c r="O501" s="87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19" t="s">
        <v>195</v>
      </c>
      <c r="AT501" s="219" t="s">
        <v>190</v>
      </c>
      <c r="AU501" s="219" t="s">
        <v>82</v>
      </c>
      <c r="AY501" s="20" t="s">
        <v>188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80</v>
      </c>
      <c r="BK501" s="220">
        <f>ROUND(I501*H501,2)</f>
        <v>0</v>
      </c>
      <c r="BL501" s="20" t="s">
        <v>195</v>
      </c>
      <c r="BM501" s="219" t="s">
        <v>820</v>
      </c>
    </row>
    <row r="502" s="2" customFormat="1">
      <c r="A502" s="41"/>
      <c r="B502" s="42"/>
      <c r="C502" s="43"/>
      <c r="D502" s="221" t="s">
        <v>197</v>
      </c>
      <c r="E502" s="43"/>
      <c r="F502" s="222" t="s">
        <v>821</v>
      </c>
      <c r="G502" s="43"/>
      <c r="H502" s="43"/>
      <c r="I502" s="223"/>
      <c r="J502" s="43"/>
      <c r="K502" s="43"/>
      <c r="L502" s="47"/>
      <c r="M502" s="224"/>
      <c r="N502" s="225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197</v>
      </c>
      <c r="AU502" s="20" t="s">
        <v>82</v>
      </c>
    </row>
    <row r="503" s="2" customFormat="1" ht="24.15" customHeight="1">
      <c r="A503" s="41"/>
      <c r="B503" s="42"/>
      <c r="C503" s="208" t="s">
        <v>822</v>
      </c>
      <c r="D503" s="208" t="s">
        <v>190</v>
      </c>
      <c r="E503" s="209" t="s">
        <v>823</v>
      </c>
      <c r="F503" s="210" t="s">
        <v>824</v>
      </c>
      <c r="G503" s="211" t="s">
        <v>819</v>
      </c>
      <c r="H503" s="212">
        <v>312.08199999999999</v>
      </c>
      <c r="I503" s="213"/>
      <c r="J503" s="214">
        <f>ROUND(I503*H503,2)</f>
        <v>0</v>
      </c>
      <c r="K503" s="210" t="s">
        <v>194</v>
      </c>
      <c r="L503" s="47"/>
      <c r="M503" s="215" t="s">
        <v>19</v>
      </c>
      <c r="N503" s="216" t="s">
        <v>43</v>
      </c>
      <c r="O503" s="87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19" t="s">
        <v>195</v>
      </c>
      <c r="AT503" s="219" t="s">
        <v>190</v>
      </c>
      <c r="AU503" s="219" t="s">
        <v>82</v>
      </c>
      <c r="AY503" s="20" t="s">
        <v>188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0" t="s">
        <v>80</v>
      </c>
      <c r="BK503" s="220">
        <f>ROUND(I503*H503,2)</f>
        <v>0</v>
      </c>
      <c r="BL503" s="20" t="s">
        <v>195</v>
      </c>
      <c r="BM503" s="219" t="s">
        <v>825</v>
      </c>
    </row>
    <row r="504" s="2" customFormat="1">
      <c r="A504" s="41"/>
      <c r="B504" s="42"/>
      <c r="C504" s="43"/>
      <c r="D504" s="221" t="s">
        <v>197</v>
      </c>
      <c r="E504" s="43"/>
      <c r="F504" s="222" t="s">
        <v>826</v>
      </c>
      <c r="G504" s="43"/>
      <c r="H504" s="43"/>
      <c r="I504" s="223"/>
      <c r="J504" s="43"/>
      <c r="K504" s="43"/>
      <c r="L504" s="47"/>
      <c r="M504" s="224"/>
      <c r="N504" s="225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197</v>
      </c>
      <c r="AU504" s="20" t="s">
        <v>82</v>
      </c>
    </row>
    <row r="505" s="2" customFormat="1" ht="24.15" customHeight="1">
      <c r="A505" s="41"/>
      <c r="B505" s="42"/>
      <c r="C505" s="208" t="s">
        <v>827</v>
      </c>
      <c r="D505" s="208" t="s">
        <v>190</v>
      </c>
      <c r="E505" s="209" t="s">
        <v>828</v>
      </c>
      <c r="F505" s="210" t="s">
        <v>829</v>
      </c>
      <c r="G505" s="211" t="s">
        <v>819</v>
      </c>
      <c r="H505" s="212">
        <v>312.08199999999999</v>
      </c>
      <c r="I505" s="213"/>
      <c r="J505" s="214">
        <f>ROUND(I505*H505,2)</f>
        <v>0</v>
      </c>
      <c r="K505" s="210" t="s">
        <v>194</v>
      </c>
      <c r="L505" s="47"/>
      <c r="M505" s="215" t="s">
        <v>19</v>
      </c>
      <c r="N505" s="216" t="s">
        <v>43</v>
      </c>
      <c r="O505" s="87"/>
      <c r="P505" s="217">
        <f>O505*H505</f>
        <v>0</v>
      </c>
      <c r="Q505" s="217">
        <v>0</v>
      </c>
      <c r="R505" s="217">
        <f>Q505*H505</f>
        <v>0</v>
      </c>
      <c r="S505" s="217">
        <v>0</v>
      </c>
      <c r="T505" s="218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19" t="s">
        <v>195</v>
      </c>
      <c r="AT505" s="219" t="s">
        <v>190</v>
      </c>
      <c r="AU505" s="219" t="s">
        <v>82</v>
      </c>
      <c r="AY505" s="20" t="s">
        <v>188</v>
      </c>
      <c r="BE505" s="220">
        <f>IF(N505="základní",J505,0)</f>
        <v>0</v>
      </c>
      <c r="BF505" s="220">
        <f>IF(N505="snížená",J505,0)</f>
        <v>0</v>
      </c>
      <c r="BG505" s="220">
        <f>IF(N505="zákl. přenesená",J505,0)</f>
        <v>0</v>
      </c>
      <c r="BH505" s="220">
        <f>IF(N505="sníž. přenesená",J505,0)</f>
        <v>0</v>
      </c>
      <c r="BI505" s="220">
        <f>IF(N505="nulová",J505,0)</f>
        <v>0</v>
      </c>
      <c r="BJ505" s="20" t="s">
        <v>80</v>
      </c>
      <c r="BK505" s="220">
        <f>ROUND(I505*H505,2)</f>
        <v>0</v>
      </c>
      <c r="BL505" s="20" t="s">
        <v>195</v>
      </c>
      <c r="BM505" s="219" t="s">
        <v>830</v>
      </c>
    </row>
    <row r="506" s="2" customFormat="1">
      <c r="A506" s="41"/>
      <c r="B506" s="42"/>
      <c r="C506" s="43"/>
      <c r="D506" s="221" t="s">
        <v>197</v>
      </c>
      <c r="E506" s="43"/>
      <c r="F506" s="222" t="s">
        <v>831</v>
      </c>
      <c r="G506" s="43"/>
      <c r="H506" s="43"/>
      <c r="I506" s="223"/>
      <c r="J506" s="43"/>
      <c r="K506" s="43"/>
      <c r="L506" s="47"/>
      <c r="M506" s="224"/>
      <c r="N506" s="225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197</v>
      </c>
      <c r="AU506" s="20" t="s">
        <v>82</v>
      </c>
    </row>
    <row r="507" s="2" customFormat="1" ht="33" customHeight="1">
      <c r="A507" s="41"/>
      <c r="B507" s="42"/>
      <c r="C507" s="208" t="s">
        <v>200</v>
      </c>
      <c r="D507" s="208" t="s">
        <v>190</v>
      </c>
      <c r="E507" s="209" t="s">
        <v>832</v>
      </c>
      <c r="F507" s="210" t="s">
        <v>833</v>
      </c>
      <c r="G507" s="211" t="s">
        <v>819</v>
      </c>
      <c r="H507" s="212">
        <v>49.116</v>
      </c>
      <c r="I507" s="213"/>
      <c r="J507" s="214">
        <f>ROUND(I507*H507,2)</f>
        <v>0</v>
      </c>
      <c r="K507" s="210" t="s">
        <v>194</v>
      </c>
      <c r="L507" s="47"/>
      <c r="M507" s="215" t="s">
        <v>19</v>
      </c>
      <c r="N507" s="216" t="s">
        <v>43</v>
      </c>
      <c r="O507" s="87"/>
      <c r="P507" s="217">
        <f>O507*H507</f>
        <v>0</v>
      </c>
      <c r="Q507" s="217">
        <v>0</v>
      </c>
      <c r="R507" s="217">
        <f>Q507*H507</f>
        <v>0</v>
      </c>
      <c r="S507" s="217">
        <v>0</v>
      </c>
      <c r="T507" s="218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19" t="s">
        <v>195</v>
      </c>
      <c r="AT507" s="219" t="s">
        <v>190</v>
      </c>
      <c r="AU507" s="219" t="s">
        <v>82</v>
      </c>
      <c r="AY507" s="20" t="s">
        <v>188</v>
      </c>
      <c r="BE507" s="220">
        <f>IF(N507="základní",J507,0)</f>
        <v>0</v>
      </c>
      <c r="BF507" s="220">
        <f>IF(N507="snížená",J507,0)</f>
        <v>0</v>
      </c>
      <c r="BG507" s="220">
        <f>IF(N507="zákl. přenesená",J507,0)</f>
        <v>0</v>
      </c>
      <c r="BH507" s="220">
        <f>IF(N507="sníž. přenesená",J507,0)</f>
        <v>0</v>
      </c>
      <c r="BI507" s="220">
        <f>IF(N507="nulová",J507,0)</f>
        <v>0</v>
      </c>
      <c r="BJ507" s="20" t="s">
        <v>80</v>
      </c>
      <c r="BK507" s="220">
        <f>ROUND(I507*H507,2)</f>
        <v>0</v>
      </c>
      <c r="BL507" s="20" t="s">
        <v>195</v>
      </c>
      <c r="BM507" s="219" t="s">
        <v>834</v>
      </c>
    </row>
    <row r="508" s="2" customFormat="1">
      <c r="A508" s="41"/>
      <c r="B508" s="42"/>
      <c r="C508" s="43"/>
      <c r="D508" s="221" t="s">
        <v>197</v>
      </c>
      <c r="E508" s="43"/>
      <c r="F508" s="222" t="s">
        <v>835</v>
      </c>
      <c r="G508" s="43"/>
      <c r="H508" s="43"/>
      <c r="I508" s="223"/>
      <c r="J508" s="43"/>
      <c r="K508" s="43"/>
      <c r="L508" s="47"/>
      <c r="M508" s="224"/>
      <c r="N508" s="225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197</v>
      </c>
      <c r="AU508" s="20" t="s">
        <v>82</v>
      </c>
    </row>
    <row r="509" s="2" customFormat="1" ht="33" customHeight="1">
      <c r="A509" s="41"/>
      <c r="B509" s="42"/>
      <c r="C509" s="208" t="s">
        <v>836</v>
      </c>
      <c r="D509" s="208" t="s">
        <v>190</v>
      </c>
      <c r="E509" s="209" t="s">
        <v>837</v>
      </c>
      <c r="F509" s="210" t="s">
        <v>838</v>
      </c>
      <c r="G509" s="211" t="s">
        <v>819</v>
      </c>
      <c r="H509" s="212">
        <v>60.258000000000003</v>
      </c>
      <c r="I509" s="213"/>
      <c r="J509" s="214">
        <f>ROUND(I509*H509,2)</f>
        <v>0</v>
      </c>
      <c r="K509" s="210" t="s">
        <v>194</v>
      </c>
      <c r="L509" s="47"/>
      <c r="M509" s="215" t="s">
        <v>19</v>
      </c>
      <c r="N509" s="216" t="s">
        <v>43</v>
      </c>
      <c r="O509" s="87"/>
      <c r="P509" s="217">
        <f>O509*H509</f>
        <v>0</v>
      </c>
      <c r="Q509" s="217">
        <v>0</v>
      </c>
      <c r="R509" s="217">
        <f>Q509*H509</f>
        <v>0</v>
      </c>
      <c r="S509" s="217">
        <v>0</v>
      </c>
      <c r="T509" s="218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19" t="s">
        <v>195</v>
      </c>
      <c r="AT509" s="219" t="s">
        <v>190</v>
      </c>
      <c r="AU509" s="219" t="s">
        <v>82</v>
      </c>
      <c r="AY509" s="20" t="s">
        <v>188</v>
      </c>
      <c r="BE509" s="220">
        <f>IF(N509="základní",J509,0)</f>
        <v>0</v>
      </c>
      <c r="BF509" s="220">
        <f>IF(N509="snížená",J509,0)</f>
        <v>0</v>
      </c>
      <c r="BG509" s="220">
        <f>IF(N509="zákl. přenesená",J509,0)</f>
        <v>0</v>
      </c>
      <c r="BH509" s="220">
        <f>IF(N509="sníž. přenesená",J509,0)</f>
        <v>0</v>
      </c>
      <c r="BI509" s="220">
        <f>IF(N509="nulová",J509,0)</f>
        <v>0</v>
      </c>
      <c r="BJ509" s="20" t="s">
        <v>80</v>
      </c>
      <c r="BK509" s="220">
        <f>ROUND(I509*H509,2)</f>
        <v>0</v>
      </c>
      <c r="BL509" s="20" t="s">
        <v>195</v>
      </c>
      <c r="BM509" s="219" t="s">
        <v>839</v>
      </c>
    </row>
    <row r="510" s="2" customFormat="1">
      <c r="A510" s="41"/>
      <c r="B510" s="42"/>
      <c r="C510" s="43"/>
      <c r="D510" s="221" t="s">
        <v>197</v>
      </c>
      <c r="E510" s="43"/>
      <c r="F510" s="222" t="s">
        <v>840</v>
      </c>
      <c r="G510" s="43"/>
      <c r="H510" s="43"/>
      <c r="I510" s="223"/>
      <c r="J510" s="43"/>
      <c r="K510" s="43"/>
      <c r="L510" s="47"/>
      <c r="M510" s="224"/>
      <c r="N510" s="225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197</v>
      </c>
      <c r="AU510" s="20" t="s">
        <v>82</v>
      </c>
    </row>
    <row r="511" s="2" customFormat="1" ht="33" customHeight="1">
      <c r="A511" s="41"/>
      <c r="B511" s="42"/>
      <c r="C511" s="208" t="s">
        <v>841</v>
      </c>
      <c r="D511" s="208" t="s">
        <v>190</v>
      </c>
      <c r="E511" s="209" t="s">
        <v>842</v>
      </c>
      <c r="F511" s="210" t="s">
        <v>843</v>
      </c>
      <c r="G511" s="211" t="s">
        <v>819</v>
      </c>
      <c r="H511" s="212">
        <v>11.603</v>
      </c>
      <c r="I511" s="213"/>
      <c r="J511" s="214">
        <f>ROUND(I511*H511,2)</f>
        <v>0</v>
      </c>
      <c r="K511" s="210" t="s">
        <v>194</v>
      </c>
      <c r="L511" s="47"/>
      <c r="M511" s="215" t="s">
        <v>19</v>
      </c>
      <c r="N511" s="216" t="s">
        <v>43</v>
      </c>
      <c r="O511" s="87"/>
      <c r="P511" s="217">
        <f>O511*H511</f>
        <v>0</v>
      </c>
      <c r="Q511" s="217">
        <v>0</v>
      </c>
      <c r="R511" s="217">
        <f>Q511*H511</f>
        <v>0</v>
      </c>
      <c r="S511" s="217">
        <v>0</v>
      </c>
      <c r="T511" s="218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9" t="s">
        <v>195</v>
      </c>
      <c r="AT511" s="219" t="s">
        <v>190</v>
      </c>
      <c r="AU511" s="219" t="s">
        <v>82</v>
      </c>
      <c r="AY511" s="20" t="s">
        <v>188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80</v>
      </c>
      <c r="BK511" s="220">
        <f>ROUND(I511*H511,2)</f>
        <v>0</v>
      </c>
      <c r="BL511" s="20" t="s">
        <v>195</v>
      </c>
      <c r="BM511" s="219" t="s">
        <v>844</v>
      </c>
    </row>
    <row r="512" s="2" customFormat="1">
      <c r="A512" s="41"/>
      <c r="B512" s="42"/>
      <c r="C512" s="43"/>
      <c r="D512" s="221" t="s">
        <v>197</v>
      </c>
      <c r="E512" s="43"/>
      <c r="F512" s="222" t="s">
        <v>845</v>
      </c>
      <c r="G512" s="43"/>
      <c r="H512" s="43"/>
      <c r="I512" s="223"/>
      <c r="J512" s="43"/>
      <c r="K512" s="43"/>
      <c r="L512" s="47"/>
      <c r="M512" s="224"/>
      <c r="N512" s="225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197</v>
      </c>
      <c r="AU512" s="20" t="s">
        <v>82</v>
      </c>
    </row>
    <row r="513" s="2" customFormat="1" ht="33" customHeight="1">
      <c r="A513" s="41"/>
      <c r="B513" s="42"/>
      <c r="C513" s="208" t="s">
        <v>846</v>
      </c>
      <c r="D513" s="208" t="s">
        <v>190</v>
      </c>
      <c r="E513" s="209" t="s">
        <v>847</v>
      </c>
      <c r="F513" s="210" t="s">
        <v>848</v>
      </c>
      <c r="G513" s="211" t="s">
        <v>819</v>
      </c>
      <c r="H513" s="212">
        <v>66.802000000000007</v>
      </c>
      <c r="I513" s="213"/>
      <c r="J513" s="214">
        <f>ROUND(I513*H513,2)</f>
        <v>0</v>
      </c>
      <c r="K513" s="210" t="s">
        <v>194</v>
      </c>
      <c r="L513" s="47"/>
      <c r="M513" s="215" t="s">
        <v>19</v>
      </c>
      <c r="N513" s="216" t="s">
        <v>43</v>
      </c>
      <c r="O513" s="87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19" t="s">
        <v>195</v>
      </c>
      <c r="AT513" s="219" t="s">
        <v>190</v>
      </c>
      <c r="AU513" s="219" t="s">
        <v>82</v>
      </c>
      <c r="AY513" s="20" t="s">
        <v>188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80</v>
      </c>
      <c r="BK513" s="220">
        <f>ROUND(I513*H513,2)</f>
        <v>0</v>
      </c>
      <c r="BL513" s="20" t="s">
        <v>195</v>
      </c>
      <c r="BM513" s="219" t="s">
        <v>849</v>
      </c>
    </row>
    <row r="514" s="2" customFormat="1">
      <c r="A514" s="41"/>
      <c r="B514" s="42"/>
      <c r="C514" s="43"/>
      <c r="D514" s="221" t="s">
        <v>197</v>
      </c>
      <c r="E514" s="43"/>
      <c r="F514" s="222" t="s">
        <v>850</v>
      </c>
      <c r="G514" s="43"/>
      <c r="H514" s="43"/>
      <c r="I514" s="223"/>
      <c r="J514" s="43"/>
      <c r="K514" s="43"/>
      <c r="L514" s="47"/>
      <c r="M514" s="224"/>
      <c r="N514" s="225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197</v>
      </c>
      <c r="AU514" s="20" t="s">
        <v>82</v>
      </c>
    </row>
    <row r="515" s="2" customFormat="1" ht="24.15" customHeight="1">
      <c r="A515" s="41"/>
      <c r="B515" s="42"/>
      <c r="C515" s="208" t="s">
        <v>851</v>
      </c>
      <c r="D515" s="208" t="s">
        <v>190</v>
      </c>
      <c r="E515" s="209" t="s">
        <v>852</v>
      </c>
      <c r="F515" s="210" t="s">
        <v>853</v>
      </c>
      <c r="G515" s="211" t="s">
        <v>819</v>
      </c>
      <c r="H515" s="212">
        <v>76.224000000000004</v>
      </c>
      <c r="I515" s="213"/>
      <c r="J515" s="214">
        <f>ROUND(I515*H515,2)</f>
        <v>0</v>
      </c>
      <c r="K515" s="210" t="s">
        <v>194</v>
      </c>
      <c r="L515" s="47"/>
      <c r="M515" s="215" t="s">
        <v>19</v>
      </c>
      <c r="N515" s="216" t="s">
        <v>43</v>
      </c>
      <c r="O515" s="87"/>
      <c r="P515" s="217">
        <f>O515*H515</f>
        <v>0</v>
      </c>
      <c r="Q515" s="217">
        <v>0</v>
      </c>
      <c r="R515" s="217">
        <f>Q515*H515</f>
        <v>0</v>
      </c>
      <c r="S515" s="217">
        <v>0</v>
      </c>
      <c r="T515" s="218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19" t="s">
        <v>195</v>
      </c>
      <c r="AT515" s="219" t="s">
        <v>190</v>
      </c>
      <c r="AU515" s="219" t="s">
        <v>82</v>
      </c>
      <c r="AY515" s="20" t="s">
        <v>188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20" t="s">
        <v>80</v>
      </c>
      <c r="BK515" s="220">
        <f>ROUND(I515*H515,2)</f>
        <v>0</v>
      </c>
      <c r="BL515" s="20" t="s">
        <v>195</v>
      </c>
      <c r="BM515" s="219" t="s">
        <v>854</v>
      </c>
    </row>
    <row r="516" s="2" customFormat="1">
      <c r="A516" s="41"/>
      <c r="B516" s="42"/>
      <c r="C516" s="43"/>
      <c r="D516" s="221" t="s">
        <v>197</v>
      </c>
      <c r="E516" s="43"/>
      <c r="F516" s="222" t="s">
        <v>855</v>
      </c>
      <c r="G516" s="43"/>
      <c r="H516" s="43"/>
      <c r="I516" s="223"/>
      <c r="J516" s="43"/>
      <c r="K516" s="43"/>
      <c r="L516" s="47"/>
      <c r="M516" s="224"/>
      <c r="N516" s="225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197</v>
      </c>
      <c r="AU516" s="20" t="s">
        <v>82</v>
      </c>
    </row>
    <row r="517" s="2" customFormat="1" ht="37.8" customHeight="1">
      <c r="A517" s="41"/>
      <c r="B517" s="42"/>
      <c r="C517" s="208" t="s">
        <v>856</v>
      </c>
      <c r="D517" s="208" t="s">
        <v>190</v>
      </c>
      <c r="E517" s="209" t="s">
        <v>857</v>
      </c>
      <c r="F517" s="210" t="s">
        <v>858</v>
      </c>
      <c r="G517" s="211" t="s">
        <v>819</v>
      </c>
      <c r="H517" s="212">
        <v>19.701000000000001</v>
      </c>
      <c r="I517" s="213"/>
      <c r="J517" s="214">
        <f>ROUND(I517*H517,2)</f>
        <v>0</v>
      </c>
      <c r="K517" s="210" t="s">
        <v>194</v>
      </c>
      <c r="L517" s="47"/>
      <c r="M517" s="215" t="s">
        <v>19</v>
      </c>
      <c r="N517" s="216" t="s">
        <v>43</v>
      </c>
      <c r="O517" s="87"/>
      <c r="P517" s="217">
        <f>O517*H517</f>
        <v>0</v>
      </c>
      <c r="Q517" s="217">
        <v>0</v>
      </c>
      <c r="R517" s="217">
        <f>Q517*H517</f>
        <v>0</v>
      </c>
      <c r="S517" s="217">
        <v>0</v>
      </c>
      <c r="T517" s="218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9" t="s">
        <v>195</v>
      </c>
      <c r="AT517" s="219" t="s">
        <v>190</v>
      </c>
      <c r="AU517" s="219" t="s">
        <v>82</v>
      </c>
      <c r="AY517" s="20" t="s">
        <v>188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20" t="s">
        <v>80</v>
      </c>
      <c r="BK517" s="220">
        <f>ROUND(I517*H517,2)</f>
        <v>0</v>
      </c>
      <c r="BL517" s="20" t="s">
        <v>195</v>
      </c>
      <c r="BM517" s="219" t="s">
        <v>859</v>
      </c>
    </row>
    <row r="518" s="2" customFormat="1">
      <c r="A518" s="41"/>
      <c r="B518" s="42"/>
      <c r="C518" s="43"/>
      <c r="D518" s="221" t="s">
        <v>197</v>
      </c>
      <c r="E518" s="43"/>
      <c r="F518" s="222" t="s">
        <v>860</v>
      </c>
      <c r="G518" s="43"/>
      <c r="H518" s="43"/>
      <c r="I518" s="223"/>
      <c r="J518" s="43"/>
      <c r="K518" s="43"/>
      <c r="L518" s="47"/>
      <c r="M518" s="224"/>
      <c r="N518" s="225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197</v>
      </c>
      <c r="AU518" s="20" t="s">
        <v>82</v>
      </c>
    </row>
    <row r="519" s="2" customFormat="1" ht="33" customHeight="1">
      <c r="A519" s="41"/>
      <c r="B519" s="42"/>
      <c r="C519" s="208" t="s">
        <v>861</v>
      </c>
      <c r="D519" s="208" t="s">
        <v>190</v>
      </c>
      <c r="E519" s="209" t="s">
        <v>862</v>
      </c>
      <c r="F519" s="210" t="s">
        <v>863</v>
      </c>
      <c r="G519" s="211" t="s">
        <v>819</v>
      </c>
      <c r="H519" s="212">
        <v>28.370000000000001</v>
      </c>
      <c r="I519" s="213"/>
      <c r="J519" s="214">
        <f>ROUND(I519*H519,2)</f>
        <v>0</v>
      </c>
      <c r="K519" s="210" t="s">
        <v>194</v>
      </c>
      <c r="L519" s="47"/>
      <c r="M519" s="215" t="s">
        <v>19</v>
      </c>
      <c r="N519" s="216" t="s">
        <v>43</v>
      </c>
      <c r="O519" s="87"/>
      <c r="P519" s="217">
        <f>O519*H519</f>
        <v>0</v>
      </c>
      <c r="Q519" s="217">
        <v>0</v>
      </c>
      <c r="R519" s="217">
        <f>Q519*H519</f>
        <v>0</v>
      </c>
      <c r="S519" s="217">
        <v>0</v>
      </c>
      <c r="T519" s="218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9" t="s">
        <v>195</v>
      </c>
      <c r="AT519" s="219" t="s">
        <v>190</v>
      </c>
      <c r="AU519" s="219" t="s">
        <v>82</v>
      </c>
      <c r="AY519" s="20" t="s">
        <v>188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20" t="s">
        <v>80</v>
      </c>
      <c r="BK519" s="220">
        <f>ROUND(I519*H519,2)</f>
        <v>0</v>
      </c>
      <c r="BL519" s="20" t="s">
        <v>195</v>
      </c>
      <c r="BM519" s="219" t="s">
        <v>864</v>
      </c>
    </row>
    <row r="520" s="2" customFormat="1">
      <c r="A520" s="41"/>
      <c r="B520" s="42"/>
      <c r="C520" s="43"/>
      <c r="D520" s="221" t="s">
        <v>197</v>
      </c>
      <c r="E520" s="43"/>
      <c r="F520" s="222" t="s">
        <v>865</v>
      </c>
      <c r="G520" s="43"/>
      <c r="H520" s="43"/>
      <c r="I520" s="223"/>
      <c r="J520" s="43"/>
      <c r="K520" s="43"/>
      <c r="L520" s="47"/>
      <c r="M520" s="224"/>
      <c r="N520" s="225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197</v>
      </c>
      <c r="AU520" s="20" t="s">
        <v>82</v>
      </c>
    </row>
    <row r="521" s="12" customFormat="1" ht="22.8" customHeight="1">
      <c r="A521" s="12"/>
      <c r="B521" s="192"/>
      <c r="C521" s="193"/>
      <c r="D521" s="194" t="s">
        <v>71</v>
      </c>
      <c r="E521" s="206" t="s">
        <v>866</v>
      </c>
      <c r="F521" s="206" t="s">
        <v>867</v>
      </c>
      <c r="G521" s="193"/>
      <c r="H521" s="193"/>
      <c r="I521" s="196"/>
      <c r="J521" s="207">
        <f>BK521</f>
        <v>0</v>
      </c>
      <c r="K521" s="193"/>
      <c r="L521" s="198"/>
      <c r="M521" s="199"/>
      <c r="N521" s="200"/>
      <c r="O521" s="200"/>
      <c r="P521" s="201">
        <f>SUM(P522:P523)</f>
        <v>0</v>
      </c>
      <c r="Q521" s="200"/>
      <c r="R521" s="201">
        <f>SUM(R522:R523)</f>
        <v>0</v>
      </c>
      <c r="S521" s="200"/>
      <c r="T521" s="202">
        <f>SUM(T522:T523)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03" t="s">
        <v>80</v>
      </c>
      <c r="AT521" s="204" t="s">
        <v>71</v>
      </c>
      <c r="AU521" s="204" t="s">
        <v>80</v>
      </c>
      <c r="AY521" s="203" t="s">
        <v>188</v>
      </c>
      <c r="BK521" s="205">
        <f>SUM(BK522:BK523)</f>
        <v>0</v>
      </c>
    </row>
    <row r="522" s="2" customFormat="1" ht="24.15" customHeight="1">
      <c r="A522" s="41"/>
      <c r="B522" s="42"/>
      <c r="C522" s="208" t="s">
        <v>868</v>
      </c>
      <c r="D522" s="208" t="s">
        <v>190</v>
      </c>
      <c r="E522" s="209" t="s">
        <v>869</v>
      </c>
      <c r="F522" s="210" t="s">
        <v>870</v>
      </c>
      <c r="G522" s="211" t="s">
        <v>819</v>
      </c>
      <c r="H522" s="212">
        <v>328.887</v>
      </c>
      <c r="I522" s="213"/>
      <c r="J522" s="214">
        <f>ROUND(I522*H522,2)</f>
        <v>0</v>
      </c>
      <c r="K522" s="210" t="s">
        <v>194</v>
      </c>
      <c r="L522" s="47"/>
      <c r="M522" s="215" t="s">
        <v>19</v>
      </c>
      <c r="N522" s="216" t="s">
        <v>43</v>
      </c>
      <c r="O522" s="87"/>
      <c r="P522" s="217">
        <f>O522*H522</f>
        <v>0</v>
      </c>
      <c r="Q522" s="217">
        <v>0</v>
      </c>
      <c r="R522" s="217">
        <f>Q522*H522</f>
        <v>0</v>
      </c>
      <c r="S522" s="217">
        <v>0</v>
      </c>
      <c r="T522" s="218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9" t="s">
        <v>195</v>
      </c>
      <c r="AT522" s="219" t="s">
        <v>190</v>
      </c>
      <c r="AU522" s="219" t="s">
        <v>82</v>
      </c>
      <c r="AY522" s="20" t="s">
        <v>188</v>
      </c>
      <c r="BE522" s="220">
        <f>IF(N522="základní",J522,0)</f>
        <v>0</v>
      </c>
      <c r="BF522" s="220">
        <f>IF(N522="snížená",J522,0)</f>
        <v>0</v>
      </c>
      <c r="BG522" s="220">
        <f>IF(N522="zákl. přenesená",J522,0)</f>
        <v>0</v>
      </c>
      <c r="BH522" s="220">
        <f>IF(N522="sníž. přenesená",J522,0)</f>
        <v>0</v>
      </c>
      <c r="BI522" s="220">
        <f>IF(N522="nulová",J522,0)</f>
        <v>0</v>
      </c>
      <c r="BJ522" s="20" t="s">
        <v>80</v>
      </c>
      <c r="BK522" s="220">
        <f>ROUND(I522*H522,2)</f>
        <v>0</v>
      </c>
      <c r="BL522" s="20" t="s">
        <v>195</v>
      </c>
      <c r="BM522" s="219" t="s">
        <v>871</v>
      </c>
    </row>
    <row r="523" s="2" customFormat="1">
      <c r="A523" s="41"/>
      <c r="B523" s="42"/>
      <c r="C523" s="43"/>
      <c r="D523" s="221" t="s">
        <v>197</v>
      </c>
      <c r="E523" s="43"/>
      <c r="F523" s="222" t="s">
        <v>872</v>
      </c>
      <c r="G523" s="43"/>
      <c r="H523" s="43"/>
      <c r="I523" s="223"/>
      <c r="J523" s="43"/>
      <c r="K523" s="43"/>
      <c r="L523" s="47"/>
      <c r="M523" s="224"/>
      <c r="N523" s="225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197</v>
      </c>
      <c r="AU523" s="20" t="s">
        <v>82</v>
      </c>
    </row>
    <row r="524" s="12" customFormat="1" ht="25.92" customHeight="1">
      <c r="A524" s="12"/>
      <c r="B524" s="192"/>
      <c r="C524" s="193"/>
      <c r="D524" s="194" t="s">
        <v>71</v>
      </c>
      <c r="E524" s="195" t="s">
        <v>873</v>
      </c>
      <c r="F524" s="195" t="s">
        <v>874</v>
      </c>
      <c r="G524" s="193"/>
      <c r="H524" s="193"/>
      <c r="I524" s="196"/>
      <c r="J524" s="197">
        <f>BK524</f>
        <v>0</v>
      </c>
      <c r="K524" s="193"/>
      <c r="L524" s="198"/>
      <c r="M524" s="199"/>
      <c r="N524" s="200"/>
      <c r="O524" s="200"/>
      <c r="P524" s="201">
        <f>P525+P552+P646+P687+P690+P700+P706+P803+P864+P870+P876+P893</f>
        <v>0</v>
      </c>
      <c r="Q524" s="200"/>
      <c r="R524" s="201">
        <f>R525+R552+R646+R687+R690+R700+R706+R803+R864+R870+R876+R893</f>
        <v>114.52721854000004</v>
      </c>
      <c r="S524" s="200"/>
      <c r="T524" s="202">
        <f>T525+T552+T646+T687+T690+T700+T706+T803+T864+T870+T876+T893</f>
        <v>94.881843050000001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3" t="s">
        <v>82</v>
      </c>
      <c r="AT524" s="204" t="s">
        <v>71</v>
      </c>
      <c r="AU524" s="204" t="s">
        <v>72</v>
      </c>
      <c r="AY524" s="203" t="s">
        <v>188</v>
      </c>
      <c r="BK524" s="205">
        <f>BK525+BK552+BK646+BK687+BK690+BK700+BK706+BK803+BK864+BK870+BK876+BK893</f>
        <v>0</v>
      </c>
    </row>
    <row r="525" s="12" customFormat="1" ht="22.8" customHeight="1">
      <c r="A525" s="12"/>
      <c r="B525" s="192"/>
      <c r="C525" s="193"/>
      <c r="D525" s="194" t="s">
        <v>71</v>
      </c>
      <c r="E525" s="206" t="s">
        <v>875</v>
      </c>
      <c r="F525" s="206" t="s">
        <v>876</v>
      </c>
      <c r="G525" s="193"/>
      <c r="H525" s="193"/>
      <c r="I525" s="196"/>
      <c r="J525" s="207">
        <f>BK525</f>
        <v>0</v>
      </c>
      <c r="K525" s="193"/>
      <c r="L525" s="198"/>
      <c r="M525" s="199"/>
      <c r="N525" s="200"/>
      <c r="O525" s="200"/>
      <c r="P525" s="201">
        <f>SUM(P526:P551)</f>
        <v>0</v>
      </c>
      <c r="Q525" s="200"/>
      <c r="R525" s="201">
        <f>SUM(R526:R551)</f>
        <v>1.94026148</v>
      </c>
      <c r="S525" s="200"/>
      <c r="T525" s="202">
        <f>SUM(T526:T551)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03" t="s">
        <v>82</v>
      </c>
      <c r="AT525" s="204" t="s">
        <v>71</v>
      </c>
      <c r="AU525" s="204" t="s">
        <v>80</v>
      </c>
      <c r="AY525" s="203" t="s">
        <v>188</v>
      </c>
      <c r="BK525" s="205">
        <f>SUM(BK526:BK551)</f>
        <v>0</v>
      </c>
    </row>
    <row r="526" s="2" customFormat="1" ht="24.15" customHeight="1">
      <c r="A526" s="41"/>
      <c r="B526" s="42"/>
      <c r="C526" s="208" t="s">
        <v>877</v>
      </c>
      <c r="D526" s="208" t="s">
        <v>190</v>
      </c>
      <c r="E526" s="209" t="s">
        <v>878</v>
      </c>
      <c r="F526" s="210" t="s">
        <v>879</v>
      </c>
      <c r="G526" s="211" t="s">
        <v>193</v>
      </c>
      <c r="H526" s="212">
        <v>397</v>
      </c>
      <c r="I526" s="213"/>
      <c r="J526" s="214">
        <f>ROUND(I526*H526,2)</f>
        <v>0</v>
      </c>
      <c r="K526" s="210" t="s">
        <v>194</v>
      </c>
      <c r="L526" s="47"/>
      <c r="M526" s="215" t="s">
        <v>19</v>
      </c>
      <c r="N526" s="216" t="s">
        <v>43</v>
      </c>
      <c r="O526" s="87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9" t="s">
        <v>290</v>
      </c>
      <c r="AT526" s="219" t="s">
        <v>190</v>
      </c>
      <c r="AU526" s="219" t="s">
        <v>82</v>
      </c>
      <c r="AY526" s="20" t="s">
        <v>188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80</v>
      </c>
      <c r="BK526" s="220">
        <f>ROUND(I526*H526,2)</f>
        <v>0</v>
      </c>
      <c r="BL526" s="20" t="s">
        <v>290</v>
      </c>
      <c r="BM526" s="219" t="s">
        <v>880</v>
      </c>
    </row>
    <row r="527" s="2" customFormat="1">
      <c r="A527" s="41"/>
      <c r="B527" s="42"/>
      <c r="C527" s="43"/>
      <c r="D527" s="221" t="s">
        <v>197</v>
      </c>
      <c r="E527" s="43"/>
      <c r="F527" s="222" t="s">
        <v>881</v>
      </c>
      <c r="G527" s="43"/>
      <c r="H527" s="43"/>
      <c r="I527" s="223"/>
      <c r="J527" s="43"/>
      <c r="K527" s="43"/>
      <c r="L527" s="47"/>
      <c r="M527" s="224"/>
      <c r="N527" s="225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197</v>
      </c>
      <c r="AU527" s="20" t="s">
        <v>82</v>
      </c>
    </row>
    <row r="528" s="13" customFormat="1">
      <c r="A528" s="13"/>
      <c r="B528" s="226"/>
      <c r="C528" s="227"/>
      <c r="D528" s="228" t="s">
        <v>199</v>
      </c>
      <c r="E528" s="229" t="s">
        <v>19</v>
      </c>
      <c r="F528" s="230" t="s">
        <v>882</v>
      </c>
      <c r="G528" s="227"/>
      <c r="H528" s="231">
        <v>397</v>
      </c>
      <c r="I528" s="232"/>
      <c r="J528" s="227"/>
      <c r="K528" s="227"/>
      <c r="L528" s="233"/>
      <c r="M528" s="234"/>
      <c r="N528" s="235"/>
      <c r="O528" s="235"/>
      <c r="P528" s="235"/>
      <c r="Q528" s="235"/>
      <c r="R528" s="235"/>
      <c r="S528" s="235"/>
      <c r="T528" s="23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7" t="s">
        <v>199</v>
      </c>
      <c r="AU528" s="237" t="s">
        <v>82</v>
      </c>
      <c r="AV528" s="13" t="s">
        <v>82</v>
      </c>
      <c r="AW528" s="13" t="s">
        <v>33</v>
      </c>
      <c r="AX528" s="13" t="s">
        <v>80</v>
      </c>
      <c r="AY528" s="237" t="s">
        <v>188</v>
      </c>
    </row>
    <row r="529" s="2" customFormat="1" ht="16.5" customHeight="1">
      <c r="A529" s="41"/>
      <c r="B529" s="42"/>
      <c r="C529" s="249" t="s">
        <v>883</v>
      </c>
      <c r="D529" s="249" t="s">
        <v>264</v>
      </c>
      <c r="E529" s="250" t="s">
        <v>884</v>
      </c>
      <c r="F529" s="251" t="s">
        <v>885</v>
      </c>
      <c r="G529" s="252" t="s">
        <v>819</v>
      </c>
      <c r="H529" s="253">
        <v>0.13500000000000001</v>
      </c>
      <c r="I529" s="254"/>
      <c r="J529" s="255">
        <f>ROUND(I529*H529,2)</f>
        <v>0</v>
      </c>
      <c r="K529" s="251" t="s">
        <v>194</v>
      </c>
      <c r="L529" s="256"/>
      <c r="M529" s="257" t="s">
        <v>19</v>
      </c>
      <c r="N529" s="258" t="s">
        <v>43</v>
      </c>
      <c r="O529" s="87"/>
      <c r="P529" s="217">
        <f>O529*H529</f>
        <v>0</v>
      </c>
      <c r="Q529" s="217">
        <v>1</v>
      </c>
      <c r="R529" s="217">
        <f>Q529*H529</f>
        <v>0.13500000000000001</v>
      </c>
      <c r="S529" s="217">
        <v>0</v>
      </c>
      <c r="T529" s="218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9" t="s">
        <v>389</v>
      </c>
      <c r="AT529" s="219" t="s">
        <v>264</v>
      </c>
      <c r="AU529" s="219" t="s">
        <v>82</v>
      </c>
      <c r="AY529" s="20" t="s">
        <v>188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20" t="s">
        <v>80</v>
      </c>
      <c r="BK529" s="220">
        <f>ROUND(I529*H529,2)</f>
        <v>0</v>
      </c>
      <c r="BL529" s="20" t="s">
        <v>290</v>
      </c>
      <c r="BM529" s="219" t="s">
        <v>886</v>
      </c>
    </row>
    <row r="530" s="13" customFormat="1">
      <c r="A530" s="13"/>
      <c r="B530" s="226"/>
      <c r="C530" s="227"/>
      <c r="D530" s="228" t="s">
        <v>199</v>
      </c>
      <c r="E530" s="229" t="s">
        <v>19</v>
      </c>
      <c r="F530" s="230" t="s">
        <v>882</v>
      </c>
      <c r="G530" s="227"/>
      <c r="H530" s="231">
        <v>397</v>
      </c>
      <c r="I530" s="232"/>
      <c r="J530" s="227"/>
      <c r="K530" s="227"/>
      <c r="L530" s="233"/>
      <c r="M530" s="234"/>
      <c r="N530" s="235"/>
      <c r="O530" s="235"/>
      <c r="P530" s="235"/>
      <c r="Q530" s="235"/>
      <c r="R530" s="235"/>
      <c r="S530" s="235"/>
      <c r="T530" s="23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7" t="s">
        <v>199</v>
      </c>
      <c r="AU530" s="237" t="s">
        <v>82</v>
      </c>
      <c r="AV530" s="13" t="s">
        <v>82</v>
      </c>
      <c r="AW530" s="13" t="s">
        <v>33</v>
      </c>
      <c r="AX530" s="13" t="s">
        <v>80</v>
      </c>
      <c r="AY530" s="237" t="s">
        <v>188</v>
      </c>
    </row>
    <row r="531" s="13" customFormat="1">
      <c r="A531" s="13"/>
      <c r="B531" s="226"/>
      <c r="C531" s="227"/>
      <c r="D531" s="228" t="s">
        <v>199</v>
      </c>
      <c r="E531" s="227"/>
      <c r="F531" s="230" t="s">
        <v>887</v>
      </c>
      <c r="G531" s="227"/>
      <c r="H531" s="231">
        <v>0.13500000000000001</v>
      </c>
      <c r="I531" s="232"/>
      <c r="J531" s="227"/>
      <c r="K531" s="227"/>
      <c r="L531" s="233"/>
      <c r="M531" s="234"/>
      <c r="N531" s="235"/>
      <c r="O531" s="235"/>
      <c r="P531" s="235"/>
      <c r="Q531" s="235"/>
      <c r="R531" s="235"/>
      <c r="S531" s="235"/>
      <c r="T531" s="23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7" t="s">
        <v>199</v>
      </c>
      <c r="AU531" s="237" t="s">
        <v>82</v>
      </c>
      <c r="AV531" s="13" t="s">
        <v>82</v>
      </c>
      <c r="AW531" s="13" t="s">
        <v>4</v>
      </c>
      <c r="AX531" s="13" t="s">
        <v>80</v>
      </c>
      <c r="AY531" s="237" t="s">
        <v>188</v>
      </c>
    </row>
    <row r="532" s="2" customFormat="1" ht="24.15" customHeight="1">
      <c r="A532" s="41"/>
      <c r="B532" s="42"/>
      <c r="C532" s="208" t="s">
        <v>888</v>
      </c>
      <c r="D532" s="208" t="s">
        <v>190</v>
      </c>
      <c r="E532" s="209" t="s">
        <v>889</v>
      </c>
      <c r="F532" s="210" t="s">
        <v>890</v>
      </c>
      <c r="G532" s="211" t="s">
        <v>193</v>
      </c>
      <c r="H532" s="212">
        <v>198.5</v>
      </c>
      <c r="I532" s="213"/>
      <c r="J532" s="214">
        <f>ROUND(I532*H532,2)</f>
        <v>0</v>
      </c>
      <c r="K532" s="210" t="s">
        <v>194</v>
      </c>
      <c r="L532" s="47"/>
      <c r="M532" s="215" t="s">
        <v>19</v>
      </c>
      <c r="N532" s="216" t="s">
        <v>43</v>
      </c>
      <c r="O532" s="87"/>
      <c r="P532" s="217">
        <f>O532*H532</f>
        <v>0</v>
      </c>
      <c r="Q532" s="217">
        <v>2.0000000000000002E-05</v>
      </c>
      <c r="R532" s="217">
        <f>Q532*H532</f>
        <v>0.0039700000000000004</v>
      </c>
      <c r="S532" s="217">
        <v>0</v>
      </c>
      <c r="T532" s="218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19" t="s">
        <v>290</v>
      </c>
      <c r="AT532" s="219" t="s">
        <v>190</v>
      </c>
      <c r="AU532" s="219" t="s">
        <v>82</v>
      </c>
      <c r="AY532" s="20" t="s">
        <v>188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20" t="s">
        <v>80</v>
      </c>
      <c r="BK532" s="220">
        <f>ROUND(I532*H532,2)</f>
        <v>0</v>
      </c>
      <c r="BL532" s="20" t="s">
        <v>290</v>
      </c>
      <c r="BM532" s="219" t="s">
        <v>891</v>
      </c>
    </row>
    <row r="533" s="2" customFormat="1">
      <c r="A533" s="41"/>
      <c r="B533" s="42"/>
      <c r="C533" s="43"/>
      <c r="D533" s="221" t="s">
        <v>197</v>
      </c>
      <c r="E533" s="43"/>
      <c r="F533" s="222" t="s">
        <v>892</v>
      </c>
      <c r="G533" s="43"/>
      <c r="H533" s="43"/>
      <c r="I533" s="223"/>
      <c r="J533" s="43"/>
      <c r="K533" s="43"/>
      <c r="L533" s="47"/>
      <c r="M533" s="224"/>
      <c r="N533" s="225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197</v>
      </c>
      <c r="AU533" s="20" t="s">
        <v>82</v>
      </c>
    </row>
    <row r="534" s="13" customFormat="1">
      <c r="A534" s="13"/>
      <c r="B534" s="226"/>
      <c r="C534" s="227"/>
      <c r="D534" s="228" t="s">
        <v>199</v>
      </c>
      <c r="E534" s="229" t="s">
        <v>19</v>
      </c>
      <c r="F534" s="230" t="s">
        <v>110</v>
      </c>
      <c r="G534" s="227"/>
      <c r="H534" s="231">
        <v>198.5</v>
      </c>
      <c r="I534" s="232"/>
      <c r="J534" s="227"/>
      <c r="K534" s="227"/>
      <c r="L534" s="233"/>
      <c r="M534" s="234"/>
      <c r="N534" s="235"/>
      <c r="O534" s="235"/>
      <c r="P534" s="235"/>
      <c r="Q534" s="235"/>
      <c r="R534" s="235"/>
      <c r="S534" s="235"/>
      <c r="T534" s="23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7" t="s">
        <v>199</v>
      </c>
      <c r="AU534" s="237" t="s">
        <v>82</v>
      </c>
      <c r="AV534" s="13" t="s">
        <v>82</v>
      </c>
      <c r="AW534" s="13" t="s">
        <v>33</v>
      </c>
      <c r="AX534" s="13" t="s">
        <v>80</v>
      </c>
      <c r="AY534" s="237" t="s">
        <v>188</v>
      </c>
    </row>
    <row r="535" s="2" customFormat="1" ht="16.5" customHeight="1">
      <c r="A535" s="41"/>
      <c r="B535" s="42"/>
      <c r="C535" s="249" t="s">
        <v>893</v>
      </c>
      <c r="D535" s="249" t="s">
        <v>264</v>
      </c>
      <c r="E535" s="250" t="s">
        <v>894</v>
      </c>
      <c r="F535" s="251" t="s">
        <v>895</v>
      </c>
      <c r="G535" s="252" t="s">
        <v>819</v>
      </c>
      <c r="H535" s="253">
        <v>0.23999999999999999</v>
      </c>
      <c r="I535" s="254"/>
      <c r="J535" s="255">
        <f>ROUND(I535*H535,2)</f>
        <v>0</v>
      </c>
      <c r="K535" s="251" t="s">
        <v>194</v>
      </c>
      <c r="L535" s="256"/>
      <c r="M535" s="257" t="s">
        <v>19</v>
      </c>
      <c r="N535" s="258" t="s">
        <v>43</v>
      </c>
      <c r="O535" s="87"/>
      <c r="P535" s="217">
        <f>O535*H535</f>
        <v>0</v>
      </c>
      <c r="Q535" s="217">
        <v>1</v>
      </c>
      <c r="R535" s="217">
        <f>Q535*H535</f>
        <v>0.23999999999999999</v>
      </c>
      <c r="S535" s="217">
        <v>0</v>
      </c>
      <c r="T535" s="218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9" t="s">
        <v>389</v>
      </c>
      <c r="AT535" s="219" t="s">
        <v>264</v>
      </c>
      <c r="AU535" s="219" t="s">
        <v>82</v>
      </c>
      <c r="AY535" s="20" t="s">
        <v>188</v>
      </c>
      <c r="BE535" s="220">
        <f>IF(N535="základní",J535,0)</f>
        <v>0</v>
      </c>
      <c r="BF535" s="220">
        <f>IF(N535="snížená",J535,0)</f>
        <v>0</v>
      </c>
      <c r="BG535" s="220">
        <f>IF(N535="zákl. přenesená",J535,0)</f>
        <v>0</v>
      </c>
      <c r="BH535" s="220">
        <f>IF(N535="sníž. přenesená",J535,0)</f>
        <v>0</v>
      </c>
      <c r="BI535" s="220">
        <f>IF(N535="nulová",J535,0)</f>
        <v>0</v>
      </c>
      <c r="BJ535" s="20" t="s">
        <v>80</v>
      </c>
      <c r="BK535" s="220">
        <f>ROUND(I535*H535,2)</f>
        <v>0</v>
      </c>
      <c r="BL535" s="20" t="s">
        <v>290</v>
      </c>
      <c r="BM535" s="219" t="s">
        <v>896</v>
      </c>
    </row>
    <row r="536" s="13" customFormat="1">
      <c r="A536" s="13"/>
      <c r="B536" s="226"/>
      <c r="C536" s="227"/>
      <c r="D536" s="228" t="s">
        <v>199</v>
      </c>
      <c r="E536" s="229" t="s">
        <v>19</v>
      </c>
      <c r="F536" s="230" t="s">
        <v>110</v>
      </c>
      <c r="G536" s="227"/>
      <c r="H536" s="231">
        <v>198.5</v>
      </c>
      <c r="I536" s="232"/>
      <c r="J536" s="227"/>
      <c r="K536" s="227"/>
      <c r="L536" s="233"/>
      <c r="M536" s="234"/>
      <c r="N536" s="235"/>
      <c r="O536" s="235"/>
      <c r="P536" s="235"/>
      <c r="Q536" s="235"/>
      <c r="R536" s="235"/>
      <c r="S536" s="235"/>
      <c r="T536" s="23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7" t="s">
        <v>199</v>
      </c>
      <c r="AU536" s="237" t="s">
        <v>82</v>
      </c>
      <c r="AV536" s="13" t="s">
        <v>82</v>
      </c>
      <c r="AW536" s="13" t="s">
        <v>33</v>
      </c>
      <c r="AX536" s="13" t="s">
        <v>80</v>
      </c>
      <c r="AY536" s="237" t="s">
        <v>188</v>
      </c>
    </row>
    <row r="537" s="13" customFormat="1">
      <c r="A537" s="13"/>
      <c r="B537" s="226"/>
      <c r="C537" s="227"/>
      <c r="D537" s="228" t="s">
        <v>199</v>
      </c>
      <c r="E537" s="227"/>
      <c r="F537" s="230" t="s">
        <v>897</v>
      </c>
      <c r="G537" s="227"/>
      <c r="H537" s="231">
        <v>0.23999999999999999</v>
      </c>
      <c r="I537" s="232"/>
      <c r="J537" s="227"/>
      <c r="K537" s="227"/>
      <c r="L537" s="233"/>
      <c r="M537" s="234"/>
      <c r="N537" s="235"/>
      <c r="O537" s="235"/>
      <c r="P537" s="235"/>
      <c r="Q537" s="235"/>
      <c r="R537" s="235"/>
      <c r="S537" s="235"/>
      <c r="T537" s="23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7" t="s">
        <v>199</v>
      </c>
      <c r="AU537" s="237" t="s">
        <v>82</v>
      </c>
      <c r="AV537" s="13" t="s">
        <v>82</v>
      </c>
      <c r="AW537" s="13" t="s">
        <v>4</v>
      </c>
      <c r="AX537" s="13" t="s">
        <v>80</v>
      </c>
      <c r="AY537" s="237" t="s">
        <v>188</v>
      </c>
    </row>
    <row r="538" s="2" customFormat="1" ht="24.15" customHeight="1">
      <c r="A538" s="41"/>
      <c r="B538" s="42"/>
      <c r="C538" s="208" t="s">
        <v>898</v>
      </c>
      <c r="D538" s="208" t="s">
        <v>190</v>
      </c>
      <c r="E538" s="209" t="s">
        <v>899</v>
      </c>
      <c r="F538" s="210" t="s">
        <v>900</v>
      </c>
      <c r="G538" s="211" t="s">
        <v>193</v>
      </c>
      <c r="H538" s="212">
        <v>198.5</v>
      </c>
      <c r="I538" s="213"/>
      <c r="J538" s="214">
        <f>ROUND(I538*H538,2)</f>
        <v>0</v>
      </c>
      <c r="K538" s="210" t="s">
        <v>194</v>
      </c>
      <c r="L538" s="47"/>
      <c r="M538" s="215" t="s">
        <v>19</v>
      </c>
      <c r="N538" s="216" t="s">
        <v>43</v>
      </c>
      <c r="O538" s="87"/>
      <c r="P538" s="217">
        <f>O538*H538</f>
        <v>0</v>
      </c>
      <c r="Q538" s="217">
        <v>0.00040000000000000002</v>
      </c>
      <c r="R538" s="217">
        <f>Q538*H538</f>
        <v>0.079399999999999998</v>
      </c>
      <c r="S538" s="217">
        <v>0</v>
      </c>
      <c r="T538" s="218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19" t="s">
        <v>290</v>
      </c>
      <c r="AT538" s="219" t="s">
        <v>190</v>
      </c>
      <c r="AU538" s="219" t="s">
        <v>82</v>
      </c>
      <c r="AY538" s="20" t="s">
        <v>188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20" t="s">
        <v>80</v>
      </c>
      <c r="BK538" s="220">
        <f>ROUND(I538*H538,2)</f>
        <v>0</v>
      </c>
      <c r="BL538" s="20" t="s">
        <v>290</v>
      </c>
      <c r="BM538" s="219" t="s">
        <v>901</v>
      </c>
    </row>
    <row r="539" s="2" customFormat="1">
      <c r="A539" s="41"/>
      <c r="B539" s="42"/>
      <c r="C539" s="43"/>
      <c r="D539" s="221" t="s">
        <v>197</v>
      </c>
      <c r="E539" s="43"/>
      <c r="F539" s="222" t="s">
        <v>902</v>
      </c>
      <c r="G539" s="43"/>
      <c r="H539" s="43"/>
      <c r="I539" s="223"/>
      <c r="J539" s="43"/>
      <c r="K539" s="43"/>
      <c r="L539" s="47"/>
      <c r="M539" s="224"/>
      <c r="N539" s="225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197</v>
      </c>
      <c r="AU539" s="20" t="s">
        <v>82</v>
      </c>
    </row>
    <row r="540" s="13" customFormat="1">
      <c r="A540" s="13"/>
      <c r="B540" s="226"/>
      <c r="C540" s="227"/>
      <c r="D540" s="228" t="s">
        <v>199</v>
      </c>
      <c r="E540" s="229" t="s">
        <v>19</v>
      </c>
      <c r="F540" s="230" t="s">
        <v>110</v>
      </c>
      <c r="G540" s="227"/>
      <c r="H540" s="231">
        <v>198.5</v>
      </c>
      <c r="I540" s="232"/>
      <c r="J540" s="227"/>
      <c r="K540" s="227"/>
      <c r="L540" s="233"/>
      <c r="M540" s="234"/>
      <c r="N540" s="235"/>
      <c r="O540" s="235"/>
      <c r="P540" s="235"/>
      <c r="Q540" s="235"/>
      <c r="R540" s="235"/>
      <c r="S540" s="235"/>
      <c r="T540" s="23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7" t="s">
        <v>199</v>
      </c>
      <c r="AU540" s="237" t="s">
        <v>82</v>
      </c>
      <c r="AV540" s="13" t="s">
        <v>82</v>
      </c>
      <c r="AW540" s="13" t="s">
        <v>33</v>
      </c>
      <c r="AX540" s="13" t="s">
        <v>80</v>
      </c>
      <c r="AY540" s="237" t="s">
        <v>188</v>
      </c>
    </row>
    <row r="541" s="2" customFormat="1" ht="49.05" customHeight="1">
      <c r="A541" s="41"/>
      <c r="B541" s="42"/>
      <c r="C541" s="249" t="s">
        <v>903</v>
      </c>
      <c r="D541" s="249" t="s">
        <v>264</v>
      </c>
      <c r="E541" s="250" t="s">
        <v>904</v>
      </c>
      <c r="F541" s="251" t="s">
        <v>905</v>
      </c>
      <c r="G541" s="252" t="s">
        <v>193</v>
      </c>
      <c r="H541" s="253">
        <v>242.369</v>
      </c>
      <c r="I541" s="254"/>
      <c r="J541" s="255">
        <f>ROUND(I541*H541,2)</f>
        <v>0</v>
      </c>
      <c r="K541" s="251" t="s">
        <v>194</v>
      </c>
      <c r="L541" s="256"/>
      <c r="M541" s="257" t="s">
        <v>19</v>
      </c>
      <c r="N541" s="258" t="s">
        <v>43</v>
      </c>
      <c r="O541" s="87"/>
      <c r="P541" s="217">
        <f>O541*H541</f>
        <v>0</v>
      </c>
      <c r="Q541" s="217">
        <v>0.0054000000000000003</v>
      </c>
      <c r="R541" s="217">
        <f>Q541*H541</f>
        <v>1.3087926000000001</v>
      </c>
      <c r="S541" s="217">
        <v>0</v>
      </c>
      <c r="T541" s="218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19" t="s">
        <v>389</v>
      </c>
      <c r="AT541" s="219" t="s">
        <v>264</v>
      </c>
      <c r="AU541" s="219" t="s">
        <v>82</v>
      </c>
      <c r="AY541" s="20" t="s">
        <v>188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20" t="s">
        <v>80</v>
      </c>
      <c r="BK541" s="220">
        <f>ROUND(I541*H541,2)</f>
        <v>0</v>
      </c>
      <c r="BL541" s="20" t="s">
        <v>290</v>
      </c>
      <c r="BM541" s="219" t="s">
        <v>906</v>
      </c>
    </row>
    <row r="542" s="13" customFormat="1">
      <c r="A542" s="13"/>
      <c r="B542" s="226"/>
      <c r="C542" s="227"/>
      <c r="D542" s="228" t="s">
        <v>199</v>
      </c>
      <c r="E542" s="229" t="s">
        <v>19</v>
      </c>
      <c r="F542" s="230" t="s">
        <v>110</v>
      </c>
      <c r="G542" s="227"/>
      <c r="H542" s="231">
        <v>198.5</v>
      </c>
      <c r="I542" s="232"/>
      <c r="J542" s="227"/>
      <c r="K542" s="227"/>
      <c r="L542" s="233"/>
      <c r="M542" s="234"/>
      <c r="N542" s="235"/>
      <c r="O542" s="235"/>
      <c r="P542" s="235"/>
      <c r="Q542" s="235"/>
      <c r="R542" s="235"/>
      <c r="S542" s="235"/>
      <c r="T542" s="23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7" t="s">
        <v>199</v>
      </c>
      <c r="AU542" s="237" t="s">
        <v>82</v>
      </c>
      <c r="AV542" s="13" t="s">
        <v>82</v>
      </c>
      <c r="AW542" s="13" t="s">
        <v>33</v>
      </c>
      <c r="AX542" s="13" t="s">
        <v>80</v>
      </c>
      <c r="AY542" s="237" t="s">
        <v>188</v>
      </c>
    </row>
    <row r="543" s="13" customFormat="1">
      <c r="A543" s="13"/>
      <c r="B543" s="226"/>
      <c r="C543" s="227"/>
      <c r="D543" s="228" t="s">
        <v>199</v>
      </c>
      <c r="E543" s="227"/>
      <c r="F543" s="230" t="s">
        <v>907</v>
      </c>
      <c r="G543" s="227"/>
      <c r="H543" s="231">
        <v>242.369</v>
      </c>
      <c r="I543" s="232"/>
      <c r="J543" s="227"/>
      <c r="K543" s="227"/>
      <c r="L543" s="233"/>
      <c r="M543" s="234"/>
      <c r="N543" s="235"/>
      <c r="O543" s="235"/>
      <c r="P543" s="235"/>
      <c r="Q543" s="235"/>
      <c r="R543" s="235"/>
      <c r="S543" s="235"/>
      <c r="T543" s="23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7" t="s">
        <v>199</v>
      </c>
      <c r="AU543" s="237" t="s">
        <v>82</v>
      </c>
      <c r="AV543" s="13" t="s">
        <v>82</v>
      </c>
      <c r="AW543" s="13" t="s">
        <v>4</v>
      </c>
      <c r="AX543" s="13" t="s">
        <v>80</v>
      </c>
      <c r="AY543" s="237" t="s">
        <v>188</v>
      </c>
    </row>
    <row r="544" s="2" customFormat="1" ht="24.15" customHeight="1">
      <c r="A544" s="41"/>
      <c r="B544" s="42"/>
      <c r="C544" s="208" t="s">
        <v>908</v>
      </c>
      <c r="D544" s="208" t="s">
        <v>190</v>
      </c>
      <c r="E544" s="209" t="s">
        <v>909</v>
      </c>
      <c r="F544" s="210" t="s">
        <v>910</v>
      </c>
      <c r="G544" s="211" t="s">
        <v>193</v>
      </c>
      <c r="H544" s="212">
        <v>198.5</v>
      </c>
      <c r="I544" s="213"/>
      <c r="J544" s="214">
        <f>ROUND(I544*H544,2)</f>
        <v>0</v>
      </c>
      <c r="K544" s="210" t="s">
        <v>194</v>
      </c>
      <c r="L544" s="47"/>
      <c r="M544" s="215" t="s">
        <v>19</v>
      </c>
      <c r="N544" s="216" t="s">
        <v>43</v>
      </c>
      <c r="O544" s="87"/>
      <c r="P544" s="217">
        <f>O544*H544</f>
        <v>0</v>
      </c>
      <c r="Q544" s="217">
        <v>0.00080000000000000004</v>
      </c>
      <c r="R544" s="217">
        <f>Q544*H544</f>
        <v>0.1588</v>
      </c>
      <c r="S544" s="217">
        <v>0</v>
      </c>
      <c r="T544" s="218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19" t="s">
        <v>290</v>
      </c>
      <c r="AT544" s="219" t="s">
        <v>190</v>
      </c>
      <c r="AU544" s="219" t="s">
        <v>82</v>
      </c>
      <c r="AY544" s="20" t="s">
        <v>188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20" t="s">
        <v>80</v>
      </c>
      <c r="BK544" s="220">
        <f>ROUND(I544*H544,2)</f>
        <v>0</v>
      </c>
      <c r="BL544" s="20" t="s">
        <v>290</v>
      </c>
      <c r="BM544" s="219" t="s">
        <v>911</v>
      </c>
    </row>
    <row r="545" s="2" customFormat="1">
      <c r="A545" s="41"/>
      <c r="B545" s="42"/>
      <c r="C545" s="43"/>
      <c r="D545" s="221" t="s">
        <v>197</v>
      </c>
      <c r="E545" s="43"/>
      <c r="F545" s="222" t="s">
        <v>912</v>
      </c>
      <c r="G545" s="43"/>
      <c r="H545" s="43"/>
      <c r="I545" s="223"/>
      <c r="J545" s="43"/>
      <c r="K545" s="43"/>
      <c r="L545" s="47"/>
      <c r="M545" s="224"/>
      <c r="N545" s="225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197</v>
      </c>
      <c r="AU545" s="20" t="s">
        <v>82</v>
      </c>
    </row>
    <row r="546" s="13" customFormat="1">
      <c r="A546" s="13"/>
      <c r="B546" s="226"/>
      <c r="C546" s="227"/>
      <c r="D546" s="228" t="s">
        <v>199</v>
      </c>
      <c r="E546" s="229" t="s">
        <v>19</v>
      </c>
      <c r="F546" s="230" t="s">
        <v>110</v>
      </c>
      <c r="G546" s="227"/>
      <c r="H546" s="231">
        <v>198.5</v>
      </c>
      <c r="I546" s="232"/>
      <c r="J546" s="227"/>
      <c r="K546" s="227"/>
      <c r="L546" s="233"/>
      <c r="M546" s="234"/>
      <c r="N546" s="235"/>
      <c r="O546" s="235"/>
      <c r="P546" s="235"/>
      <c r="Q546" s="235"/>
      <c r="R546" s="235"/>
      <c r="S546" s="235"/>
      <c r="T546" s="23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7" t="s">
        <v>199</v>
      </c>
      <c r="AU546" s="237" t="s">
        <v>82</v>
      </c>
      <c r="AV546" s="13" t="s">
        <v>82</v>
      </c>
      <c r="AW546" s="13" t="s">
        <v>33</v>
      </c>
      <c r="AX546" s="13" t="s">
        <v>80</v>
      </c>
      <c r="AY546" s="237" t="s">
        <v>188</v>
      </c>
    </row>
    <row r="547" s="2" customFormat="1" ht="24.15" customHeight="1">
      <c r="A547" s="41"/>
      <c r="B547" s="42"/>
      <c r="C547" s="208" t="s">
        <v>913</v>
      </c>
      <c r="D547" s="208" t="s">
        <v>190</v>
      </c>
      <c r="E547" s="209" t="s">
        <v>914</v>
      </c>
      <c r="F547" s="210" t="s">
        <v>915</v>
      </c>
      <c r="G547" s="211" t="s">
        <v>248</v>
      </c>
      <c r="H547" s="212">
        <v>89.367999999999995</v>
      </c>
      <c r="I547" s="213"/>
      <c r="J547" s="214">
        <f>ROUND(I547*H547,2)</f>
        <v>0</v>
      </c>
      <c r="K547" s="210" t="s">
        <v>194</v>
      </c>
      <c r="L547" s="47"/>
      <c r="M547" s="215" t="s">
        <v>19</v>
      </c>
      <c r="N547" s="216" t="s">
        <v>43</v>
      </c>
      <c r="O547" s="87"/>
      <c r="P547" s="217">
        <f>O547*H547</f>
        <v>0</v>
      </c>
      <c r="Q547" s="217">
        <v>0.00016000000000000001</v>
      </c>
      <c r="R547" s="217">
        <f>Q547*H547</f>
        <v>0.01429888</v>
      </c>
      <c r="S547" s="217">
        <v>0</v>
      </c>
      <c r="T547" s="218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19" t="s">
        <v>290</v>
      </c>
      <c r="AT547" s="219" t="s">
        <v>190</v>
      </c>
      <c r="AU547" s="219" t="s">
        <v>82</v>
      </c>
      <c r="AY547" s="20" t="s">
        <v>188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20" t="s">
        <v>80</v>
      </c>
      <c r="BK547" s="220">
        <f>ROUND(I547*H547,2)</f>
        <v>0</v>
      </c>
      <c r="BL547" s="20" t="s">
        <v>290</v>
      </c>
      <c r="BM547" s="219" t="s">
        <v>916</v>
      </c>
    </row>
    <row r="548" s="2" customFormat="1">
      <c r="A548" s="41"/>
      <c r="B548" s="42"/>
      <c r="C548" s="43"/>
      <c r="D548" s="221" t="s">
        <v>197</v>
      </c>
      <c r="E548" s="43"/>
      <c r="F548" s="222" t="s">
        <v>917</v>
      </c>
      <c r="G548" s="43"/>
      <c r="H548" s="43"/>
      <c r="I548" s="223"/>
      <c r="J548" s="43"/>
      <c r="K548" s="43"/>
      <c r="L548" s="47"/>
      <c r="M548" s="224"/>
      <c r="N548" s="225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197</v>
      </c>
      <c r="AU548" s="20" t="s">
        <v>82</v>
      </c>
    </row>
    <row r="549" s="13" customFormat="1">
      <c r="A549" s="13"/>
      <c r="B549" s="226"/>
      <c r="C549" s="227"/>
      <c r="D549" s="228" t="s">
        <v>199</v>
      </c>
      <c r="E549" s="229" t="s">
        <v>19</v>
      </c>
      <c r="F549" s="230" t="s">
        <v>918</v>
      </c>
      <c r="G549" s="227"/>
      <c r="H549" s="231">
        <v>89.367999999999995</v>
      </c>
      <c r="I549" s="232"/>
      <c r="J549" s="227"/>
      <c r="K549" s="227"/>
      <c r="L549" s="233"/>
      <c r="M549" s="234"/>
      <c r="N549" s="235"/>
      <c r="O549" s="235"/>
      <c r="P549" s="235"/>
      <c r="Q549" s="235"/>
      <c r="R549" s="235"/>
      <c r="S549" s="235"/>
      <c r="T549" s="23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7" t="s">
        <v>199</v>
      </c>
      <c r="AU549" s="237" t="s">
        <v>82</v>
      </c>
      <c r="AV549" s="13" t="s">
        <v>82</v>
      </c>
      <c r="AW549" s="13" t="s">
        <v>33</v>
      </c>
      <c r="AX549" s="13" t="s">
        <v>80</v>
      </c>
      <c r="AY549" s="237" t="s">
        <v>188</v>
      </c>
    </row>
    <row r="550" s="2" customFormat="1" ht="37.8" customHeight="1">
      <c r="A550" s="41"/>
      <c r="B550" s="42"/>
      <c r="C550" s="208" t="s">
        <v>919</v>
      </c>
      <c r="D550" s="208" t="s">
        <v>190</v>
      </c>
      <c r="E550" s="209" t="s">
        <v>920</v>
      </c>
      <c r="F550" s="210" t="s">
        <v>921</v>
      </c>
      <c r="G550" s="211" t="s">
        <v>922</v>
      </c>
      <c r="H550" s="280"/>
      <c r="I550" s="213"/>
      <c r="J550" s="214">
        <f>ROUND(I550*H550,2)</f>
        <v>0</v>
      </c>
      <c r="K550" s="210" t="s">
        <v>194</v>
      </c>
      <c r="L550" s="47"/>
      <c r="M550" s="215" t="s">
        <v>19</v>
      </c>
      <c r="N550" s="216" t="s">
        <v>43</v>
      </c>
      <c r="O550" s="87"/>
      <c r="P550" s="217">
        <f>O550*H550</f>
        <v>0</v>
      </c>
      <c r="Q550" s="217">
        <v>0</v>
      </c>
      <c r="R550" s="217">
        <f>Q550*H550</f>
        <v>0</v>
      </c>
      <c r="S550" s="217">
        <v>0</v>
      </c>
      <c r="T550" s="218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19" t="s">
        <v>290</v>
      </c>
      <c r="AT550" s="219" t="s">
        <v>190</v>
      </c>
      <c r="AU550" s="219" t="s">
        <v>82</v>
      </c>
      <c r="AY550" s="20" t="s">
        <v>188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0" t="s">
        <v>80</v>
      </c>
      <c r="BK550" s="220">
        <f>ROUND(I550*H550,2)</f>
        <v>0</v>
      </c>
      <c r="BL550" s="20" t="s">
        <v>290</v>
      </c>
      <c r="BM550" s="219" t="s">
        <v>923</v>
      </c>
    </row>
    <row r="551" s="2" customFormat="1">
      <c r="A551" s="41"/>
      <c r="B551" s="42"/>
      <c r="C551" s="43"/>
      <c r="D551" s="221" t="s">
        <v>197</v>
      </c>
      <c r="E551" s="43"/>
      <c r="F551" s="222" t="s">
        <v>924</v>
      </c>
      <c r="G551" s="43"/>
      <c r="H551" s="43"/>
      <c r="I551" s="223"/>
      <c r="J551" s="43"/>
      <c r="K551" s="43"/>
      <c r="L551" s="47"/>
      <c r="M551" s="224"/>
      <c r="N551" s="225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197</v>
      </c>
      <c r="AU551" s="20" t="s">
        <v>82</v>
      </c>
    </row>
    <row r="552" s="12" customFormat="1" ht="22.8" customHeight="1">
      <c r="A552" s="12"/>
      <c r="B552" s="192"/>
      <c r="C552" s="193"/>
      <c r="D552" s="194" t="s">
        <v>71</v>
      </c>
      <c r="E552" s="206" t="s">
        <v>925</v>
      </c>
      <c r="F552" s="206" t="s">
        <v>926</v>
      </c>
      <c r="G552" s="193"/>
      <c r="H552" s="193"/>
      <c r="I552" s="196"/>
      <c r="J552" s="207">
        <f>BK552</f>
        <v>0</v>
      </c>
      <c r="K552" s="193"/>
      <c r="L552" s="198"/>
      <c r="M552" s="199"/>
      <c r="N552" s="200"/>
      <c r="O552" s="200"/>
      <c r="P552" s="201">
        <f>SUM(P553:P645)</f>
        <v>0</v>
      </c>
      <c r="Q552" s="200"/>
      <c r="R552" s="201">
        <f>SUM(R553:R645)</f>
        <v>97.638556960000003</v>
      </c>
      <c r="S552" s="200"/>
      <c r="T552" s="202">
        <f>SUM(T553:T645)</f>
        <v>88.707611600000007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03" t="s">
        <v>82</v>
      </c>
      <c r="AT552" s="204" t="s">
        <v>71</v>
      </c>
      <c r="AU552" s="204" t="s">
        <v>80</v>
      </c>
      <c r="AY552" s="203" t="s">
        <v>188</v>
      </c>
      <c r="BK552" s="205">
        <f>SUM(BK553:BK645)</f>
        <v>0</v>
      </c>
    </row>
    <row r="553" s="2" customFormat="1" ht="24.15" customHeight="1">
      <c r="A553" s="41"/>
      <c r="B553" s="42"/>
      <c r="C553" s="208" t="s">
        <v>927</v>
      </c>
      <c r="D553" s="208" t="s">
        <v>190</v>
      </c>
      <c r="E553" s="209" t="s">
        <v>928</v>
      </c>
      <c r="F553" s="210" t="s">
        <v>929</v>
      </c>
      <c r="G553" s="211" t="s">
        <v>193</v>
      </c>
      <c r="H553" s="212">
        <v>1124.46</v>
      </c>
      <c r="I553" s="213"/>
      <c r="J553" s="214">
        <f>ROUND(I553*H553,2)</f>
        <v>0</v>
      </c>
      <c r="K553" s="210" t="s">
        <v>194</v>
      </c>
      <c r="L553" s="47"/>
      <c r="M553" s="215" t="s">
        <v>19</v>
      </c>
      <c r="N553" s="216" t="s">
        <v>43</v>
      </c>
      <c r="O553" s="87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19" t="s">
        <v>290</v>
      </c>
      <c r="AT553" s="219" t="s">
        <v>190</v>
      </c>
      <c r="AU553" s="219" t="s">
        <v>82</v>
      </c>
      <c r="AY553" s="20" t="s">
        <v>188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80</v>
      </c>
      <c r="BK553" s="220">
        <f>ROUND(I553*H553,2)</f>
        <v>0</v>
      </c>
      <c r="BL553" s="20" t="s">
        <v>290</v>
      </c>
      <c r="BM553" s="219" t="s">
        <v>930</v>
      </c>
    </row>
    <row r="554" s="2" customFormat="1">
      <c r="A554" s="41"/>
      <c r="B554" s="42"/>
      <c r="C554" s="43"/>
      <c r="D554" s="221" t="s">
        <v>197</v>
      </c>
      <c r="E554" s="43"/>
      <c r="F554" s="222" t="s">
        <v>931</v>
      </c>
      <c r="G554" s="43"/>
      <c r="H554" s="43"/>
      <c r="I554" s="223"/>
      <c r="J554" s="43"/>
      <c r="K554" s="43"/>
      <c r="L554" s="47"/>
      <c r="M554" s="224"/>
      <c r="N554" s="225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197</v>
      </c>
      <c r="AU554" s="20" t="s">
        <v>82</v>
      </c>
    </row>
    <row r="555" s="13" customFormat="1">
      <c r="A555" s="13"/>
      <c r="B555" s="226"/>
      <c r="C555" s="227"/>
      <c r="D555" s="228" t="s">
        <v>199</v>
      </c>
      <c r="E555" s="229" t="s">
        <v>19</v>
      </c>
      <c r="F555" s="230" t="s">
        <v>932</v>
      </c>
      <c r="G555" s="227"/>
      <c r="H555" s="231">
        <v>1078.1320000000001</v>
      </c>
      <c r="I555" s="232"/>
      <c r="J555" s="227"/>
      <c r="K555" s="227"/>
      <c r="L555" s="233"/>
      <c r="M555" s="234"/>
      <c r="N555" s="235"/>
      <c r="O555" s="235"/>
      <c r="P555" s="235"/>
      <c r="Q555" s="235"/>
      <c r="R555" s="235"/>
      <c r="S555" s="235"/>
      <c r="T555" s="23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7" t="s">
        <v>199</v>
      </c>
      <c r="AU555" s="237" t="s">
        <v>82</v>
      </c>
      <c r="AV555" s="13" t="s">
        <v>82</v>
      </c>
      <c r="AW555" s="13" t="s">
        <v>33</v>
      </c>
      <c r="AX555" s="13" t="s">
        <v>72</v>
      </c>
      <c r="AY555" s="237" t="s">
        <v>188</v>
      </c>
    </row>
    <row r="556" s="13" customFormat="1">
      <c r="A556" s="13"/>
      <c r="B556" s="226"/>
      <c r="C556" s="227"/>
      <c r="D556" s="228" t="s">
        <v>199</v>
      </c>
      <c r="E556" s="229" t="s">
        <v>19</v>
      </c>
      <c r="F556" s="230" t="s">
        <v>367</v>
      </c>
      <c r="G556" s="227"/>
      <c r="H556" s="231">
        <v>46.328000000000003</v>
      </c>
      <c r="I556" s="232"/>
      <c r="J556" s="227"/>
      <c r="K556" s="227"/>
      <c r="L556" s="233"/>
      <c r="M556" s="234"/>
      <c r="N556" s="235"/>
      <c r="O556" s="235"/>
      <c r="P556" s="235"/>
      <c r="Q556" s="235"/>
      <c r="R556" s="235"/>
      <c r="S556" s="235"/>
      <c r="T556" s="23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7" t="s">
        <v>199</v>
      </c>
      <c r="AU556" s="237" t="s">
        <v>82</v>
      </c>
      <c r="AV556" s="13" t="s">
        <v>82</v>
      </c>
      <c r="AW556" s="13" t="s">
        <v>33</v>
      </c>
      <c r="AX556" s="13" t="s">
        <v>72</v>
      </c>
      <c r="AY556" s="237" t="s">
        <v>188</v>
      </c>
    </row>
    <row r="557" s="14" customFormat="1">
      <c r="A557" s="14"/>
      <c r="B557" s="238"/>
      <c r="C557" s="239"/>
      <c r="D557" s="228" t="s">
        <v>199</v>
      </c>
      <c r="E557" s="240" t="s">
        <v>19</v>
      </c>
      <c r="F557" s="241" t="s">
        <v>214</v>
      </c>
      <c r="G557" s="239"/>
      <c r="H557" s="242">
        <v>1124.46</v>
      </c>
      <c r="I557" s="243"/>
      <c r="J557" s="239"/>
      <c r="K557" s="239"/>
      <c r="L557" s="244"/>
      <c r="M557" s="245"/>
      <c r="N557" s="246"/>
      <c r="O557" s="246"/>
      <c r="P557" s="246"/>
      <c r="Q557" s="246"/>
      <c r="R557" s="246"/>
      <c r="S557" s="246"/>
      <c r="T557" s="24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8" t="s">
        <v>199</v>
      </c>
      <c r="AU557" s="248" t="s">
        <v>82</v>
      </c>
      <c r="AV557" s="14" t="s">
        <v>195</v>
      </c>
      <c r="AW557" s="14" t="s">
        <v>33</v>
      </c>
      <c r="AX557" s="14" t="s">
        <v>80</v>
      </c>
      <c r="AY557" s="248" t="s">
        <v>188</v>
      </c>
    </row>
    <row r="558" s="2" customFormat="1" ht="16.5" customHeight="1">
      <c r="A558" s="41"/>
      <c r="B558" s="42"/>
      <c r="C558" s="249" t="s">
        <v>933</v>
      </c>
      <c r="D558" s="249" t="s">
        <v>264</v>
      </c>
      <c r="E558" s="250" t="s">
        <v>884</v>
      </c>
      <c r="F558" s="251" t="s">
        <v>885</v>
      </c>
      <c r="G558" s="252" t="s">
        <v>819</v>
      </c>
      <c r="H558" s="253">
        <v>0.371</v>
      </c>
      <c r="I558" s="254"/>
      <c r="J558" s="255">
        <f>ROUND(I558*H558,2)</f>
        <v>0</v>
      </c>
      <c r="K558" s="251" t="s">
        <v>194</v>
      </c>
      <c r="L558" s="256"/>
      <c r="M558" s="257" t="s">
        <v>19</v>
      </c>
      <c r="N558" s="258" t="s">
        <v>43</v>
      </c>
      <c r="O558" s="87"/>
      <c r="P558" s="217">
        <f>O558*H558</f>
        <v>0</v>
      </c>
      <c r="Q558" s="217">
        <v>1</v>
      </c>
      <c r="R558" s="217">
        <f>Q558*H558</f>
        <v>0.371</v>
      </c>
      <c r="S558" s="217">
        <v>0</v>
      </c>
      <c r="T558" s="218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19" t="s">
        <v>389</v>
      </c>
      <c r="AT558" s="219" t="s">
        <v>264</v>
      </c>
      <c r="AU558" s="219" t="s">
        <v>82</v>
      </c>
      <c r="AY558" s="20" t="s">
        <v>188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20" t="s">
        <v>80</v>
      </c>
      <c r="BK558" s="220">
        <f>ROUND(I558*H558,2)</f>
        <v>0</v>
      </c>
      <c r="BL558" s="20" t="s">
        <v>290</v>
      </c>
      <c r="BM558" s="219" t="s">
        <v>934</v>
      </c>
    </row>
    <row r="559" s="13" customFormat="1">
      <c r="A559" s="13"/>
      <c r="B559" s="226"/>
      <c r="C559" s="227"/>
      <c r="D559" s="228" t="s">
        <v>199</v>
      </c>
      <c r="E559" s="229" t="s">
        <v>19</v>
      </c>
      <c r="F559" s="230" t="s">
        <v>935</v>
      </c>
      <c r="G559" s="227"/>
      <c r="H559" s="231">
        <v>0.35599999999999998</v>
      </c>
      <c r="I559" s="232"/>
      <c r="J559" s="227"/>
      <c r="K559" s="227"/>
      <c r="L559" s="233"/>
      <c r="M559" s="234"/>
      <c r="N559" s="235"/>
      <c r="O559" s="235"/>
      <c r="P559" s="235"/>
      <c r="Q559" s="235"/>
      <c r="R559" s="235"/>
      <c r="S559" s="235"/>
      <c r="T559" s="23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7" t="s">
        <v>199</v>
      </c>
      <c r="AU559" s="237" t="s">
        <v>82</v>
      </c>
      <c r="AV559" s="13" t="s">
        <v>82</v>
      </c>
      <c r="AW559" s="13" t="s">
        <v>33</v>
      </c>
      <c r="AX559" s="13" t="s">
        <v>72</v>
      </c>
      <c r="AY559" s="237" t="s">
        <v>188</v>
      </c>
    </row>
    <row r="560" s="13" customFormat="1">
      <c r="A560" s="13"/>
      <c r="B560" s="226"/>
      <c r="C560" s="227"/>
      <c r="D560" s="228" t="s">
        <v>199</v>
      </c>
      <c r="E560" s="229" t="s">
        <v>19</v>
      </c>
      <c r="F560" s="230" t="s">
        <v>936</v>
      </c>
      <c r="G560" s="227"/>
      <c r="H560" s="231">
        <v>0.014999999999999999</v>
      </c>
      <c r="I560" s="232"/>
      <c r="J560" s="227"/>
      <c r="K560" s="227"/>
      <c r="L560" s="233"/>
      <c r="M560" s="234"/>
      <c r="N560" s="235"/>
      <c r="O560" s="235"/>
      <c r="P560" s="235"/>
      <c r="Q560" s="235"/>
      <c r="R560" s="235"/>
      <c r="S560" s="235"/>
      <c r="T560" s="23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7" t="s">
        <v>199</v>
      </c>
      <c r="AU560" s="237" t="s">
        <v>82</v>
      </c>
      <c r="AV560" s="13" t="s">
        <v>82</v>
      </c>
      <c r="AW560" s="13" t="s">
        <v>33</v>
      </c>
      <c r="AX560" s="13" t="s">
        <v>72</v>
      </c>
      <c r="AY560" s="237" t="s">
        <v>188</v>
      </c>
    </row>
    <row r="561" s="14" customFormat="1">
      <c r="A561" s="14"/>
      <c r="B561" s="238"/>
      <c r="C561" s="239"/>
      <c r="D561" s="228" t="s">
        <v>199</v>
      </c>
      <c r="E561" s="240" t="s">
        <v>19</v>
      </c>
      <c r="F561" s="241" t="s">
        <v>214</v>
      </c>
      <c r="G561" s="239"/>
      <c r="H561" s="242">
        <v>0.371</v>
      </c>
      <c r="I561" s="243"/>
      <c r="J561" s="239"/>
      <c r="K561" s="239"/>
      <c r="L561" s="244"/>
      <c r="M561" s="245"/>
      <c r="N561" s="246"/>
      <c r="O561" s="246"/>
      <c r="P561" s="246"/>
      <c r="Q561" s="246"/>
      <c r="R561" s="246"/>
      <c r="S561" s="246"/>
      <c r="T561" s="24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8" t="s">
        <v>199</v>
      </c>
      <c r="AU561" s="248" t="s">
        <v>82</v>
      </c>
      <c r="AV561" s="14" t="s">
        <v>195</v>
      </c>
      <c r="AW561" s="14" t="s">
        <v>33</v>
      </c>
      <c r="AX561" s="14" t="s">
        <v>80</v>
      </c>
      <c r="AY561" s="248" t="s">
        <v>188</v>
      </c>
    </row>
    <row r="562" s="2" customFormat="1" ht="24.15" customHeight="1">
      <c r="A562" s="41"/>
      <c r="B562" s="42"/>
      <c r="C562" s="208" t="s">
        <v>937</v>
      </c>
      <c r="D562" s="208" t="s">
        <v>190</v>
      </c>
      <c r="E562" s="209" t="s">
        <v>938</v>
      </c>
      <c r="F562" s="210" t="s">
        <v>939</v>
      </c>
      <c r="G562" s="211" t="s">
        <v>193</v>
      </c>
      <c r="H562" s="212">
        <v>78.031000000000006</v>
      </c>
      <c r="I562" s="213"/>
      <c r="J562" s="214">
        <f>ROUND(I562*H562,2)</f>
        <v>0</v>
      </c>
      <c r="K562" s="210" t="s">
        <v>194</v>
      </c>
      <c r="L562" s="47"/>
      <c r="M562" s="215" t="s">
        <v>19</v>
      </c>
      <c r="N562" s="216" t="s">
        <v>43</v>
      </c>
      <c r="O562" s="87"/>
      <c r="P562" s="217">
        <f>O562*H562</f>
        <v>0</v>
      </c>
      <c r="Q562" s="217">
        <v>0</v>
      </c>
      <c r="R562" s="217">
        <f>Q562*H562</f>
        <v>0</v>
      </c>
      <c r="S562" s="217">
        <v>0</v>
      </c>
      <c r="T562" s="218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19" t="s">
        <v>290</v>
      </c>
      <c r="AT562" s="219" t="s">
        <v>190</v>
      </c>
      <c r="AU562" s="219" t="s">
        <v>82</v>
      </c>
      <c r="AY562" s="20" t="s">
        <v>188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0" t="s">
        <v>80</v>
      </c>
      <c r="BK562" s="220">
        <f>ROUND(I562*H562,2)</f>
        <v>0</v>
      </c>
      <c r="BL562" s="20" t="s">
        <v>290</v>
      </c>
      <c r="BM562" s="219" t="s">
        <v>940</v>
      </c>
    </row>
    <row r="563" s="2" customFormat="1">
      <c r="A563" s="41"/>
      <c r="B563" s="42"/>
      <c r="C563" s="43"/>
      <c r="D563" s="221" t="s">
        <v>197</v>
      </c>
      <c r="E563" s="43"/>
      <c r="F563" s="222" t="s">
        <v>941</v>
      </c>
      <c r="G563" s="43"/>
      <c r="H563" s="43"/>
      <c r="I563" s="223"/>
      <c r="J563" s="43"/>
      <c r="K563" s="43"/>
      <c r="L563" s="47"/>
      <c r="M563" s="224"/>
      <c r="N563" s="225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197</v>
      </c>
      <c r="AU563" s="20" t="s">
        <v>82</v>
      </c>
    </row>
    <row r="564" s="13" customFormat="1">
      <c r="A564" s="13"/>
      <c r="B564" s="226"/>
      <c r="C564" s="227"/>
      <c r="D564" s="228" t="s">
        <v>199</v>
      </c>
      <c r="E564" s="229" t="s">
        <v>19</v>
      </c>
      <c r="F564" s="230" t="s">
        <v>142</v>
      </c>
      <c r="G564" s="227"/>
      <c r="H564" s="231">
        <v>31.702999999999999</v>
      </c>
      <c r="I564" s="232"/>
      <c r="J564" s="227"/>
      <c r="K564" s="227"/>
      <c r="L564" s="233"/>
      <c r="M564" s="234"/>
      <c r="N564" s="235"/>
      <c r="O564" s="235"/>
      <c r="P564" s="235"/>
      <c r="Q564" s="235"/>
      <c r="R564" s="235"/>
      <c r="S564" s="235"/>
      <c r="T564" s="23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7" t="s">
        <v>199</v>
      </c>
      <c r="AU564" s="237" t="s">
        <v>82</v>
      </c>
      <c r="AV564" s="13" t="s">
        <v>82</v>
      </c>
      <c r="AW564" s="13" t="s">
        <v>33</v>
      </c>
      <c r="AX564" s="13" t="s">
        <v>72</v>
      </c>
      <c r="AY564" s="237" t="s">
        <v>188</v>
      </c>
    </row>
    <row r="565" s="13" customFormat="1">
      <c r="A565" s="13"/>
      <c r="B565" s="226"/>
      <c r="C565" s="227"/>
      <c r="D565" s="228" t="s">
        <v>199</v>
      </c>
      <c r="E565" s="229" t="s">
        <v>19</v>
      </c>
      <c r="F565" s="230" t="s">
        <v>367</v>
      </c>
      <c r="G565" s="227"/>
      <c r="H565" s="231">
        <v>46.328000000000003</v>
      </c>
      <c r="I565" s="232"/>
      <c r="J565" s="227"/>
      <c r="K565" s="227"/>
      <c r="L565" s="233"/>
      <c r="M565" s="234"/>
      <c r="N565" s="235"/>
      <c r="O565" s="235"/>
      <c r="P565" s="235"/>
      <c r="Q565" s="235"/>
      <c r="R565" s="235"/>
      <c r="S565" s="235"/>
      <c r="T565" s="23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7" t="s">
        <v>199</v>
      </c>
      <c r="AU565" s="237" t="s">
        <v>82</v>
      </c>
      <c r="AV565" s="13" t="s">
        <v>82</v>
      </c>
      <c r="AW565" s="13" t="s">
        <v>33</v>
      </c>
      <c r="AX565" s="13" t="s">
        <v>72</v>
      </c>
      <c r="AY565" s="237" t="s">
        <v>188</v>
      </c>
    </row>
    <row r="566" s="14" customFormat="1">
      <c r="A566" s="14"/>
      <c r="B566" s="238"/>
      <c r="C566" s="239"/>
      <c r="D566" s="228" t="s">
        <v>199</v>
      </c>
      <c r="E566" s="240" t="s">
        <v>19</v>
      </c>
      <c r="F566" s="241" t="s">
        <v>214</v>
      </c>
      <c r="G566" s="239"/>
      <c r="H566" s="242">
        <v>78.031000000000006</v>
      </c>
      <c r="I566" s="243"/>
      <c r="J566" s="239"/>
      <c r="K566" s="239"/>
      <c r="L566" s="244"/>
      <c r="M566" s="245"/>
      <c r="N566" s="246"/>
      <c r="O566" s="246"/>
      <c r="P566" s="246"/>
      <c r="Q566" s="246"/>
      <c r="R566" s="246"/>
      <c r="S566" s="246"/>
      <c r="T566" s="24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8" t="s">
        <v>199</v>
      </c>
      <c r="AU566" s="248" t="s">
        <v>82</v>
      </c>
      <c r="AV566" s="14" t="s">
        <v>195</v>
      </c>
      <c r="AW566" s="14" t="s">
        <v>33</v>
      </c>
      <c r="AX566" s="14" t="s">
        <v>80</v>
      </c>
      <c r="AY566" s="248" t="s">
        <v>188</v>
      </c>
    </row>
    <row r="567" s="2" customFormat="1" ht="49.05" customHeight="1">
      <c r="A567" s="41"/>
      <c r="B567" s="42"/>
      <c r="C567" s="249" t="s">
        <v>942</v>
      </c>
      <c r="D567" s="249" t="s">
        <v>264</v>
      </c>
      <c r="E567" s="250" t="s">
        <v>943</v>
      </c>
      <c r="F567" s="251" t="s">
        <v>944</v>
      </c>
      <c r="G567" s="252" t="s">
        <v>193</v>
      </c>
      <c r="H567" s="253">
        <v>90.944999999999993</v>
      </c>
      <c r="I567" s="254"/>
      <c r="J567" s="255">
        <f>ROUND(I567*H567,2)</f>
        <v>0</v>
      </c>
      <c r="K567" s="251" t="s">
        <v>194</v>
      </c>
      <c r="L567" s="256"/>
      <c r="M567" s="257" t="s">
        <v>19</v>
      </c>
      <c r="N567" s="258" t="s">
        <v>43</v>
      </c>
      <c r="O567" s="87"/>
      <c r="P567" s="217">
        <f>O567*H567</f>
        <v>0</v>
      </c>
      <c r="Q567" s="217">
        <v>0.0023</v>
      </c>
      <c r="R567" s="217">
        <f>Q567*H567</f>
        <v>0.20917349999999998</v>
      </c>
      <c r="S567" s="217">
        <v>0</v>
      </c>
      <c r="T567" s="218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9" t="s">
        <v>389</v>
      </c>
      <c r="AT567" s="219" t="s">
        <v>264</v>
      </c>
      <c r="AU567" s="219" t="s">
        <v>82</v>
      </c>
      <c r="AY567" s="20" t="s">
        <v>188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80</v>
      </c>
      <c r="BK567" s="220">
        <f>ROUND(I567*H567,2)</f>
        <v>0</v>
      </c>
      <c r="BL567" s="20" t="s">
        <v>290</v>
      </c>
      <c r="BM567" s="219" t="s">
        <v>945</v>
      </c>
    </row>
    <row r="568" s="13" customFormat="1">
      <c r="A568" s="13"/>
      <c r="B568" s="226"/>
      <c r="C568" s="227"/>
      <c r="D568" s="228" t="s">
        <v>199</v>
      </c>
      <c r="E568" s="229" t="s">
        <v>19</v>
      </c>
      <c r="F568" s="230" t="s">
        <v>946</v>
      </c>
      <c r="G568" s="227"/>
      <c r="H568" s="231">
        <v>90.944999999999993</v>
      </c>
      <c r="I568" s="232"/>
      <c r="J568" s="227"/>
      <c r="K568" s="227"/>
      <c r="L568" s="233"/>
      <c r="M568" s="234"/>
      <c r="N568" s="235"/>
      <c r="O568" s="235"/>
      <c r="P568" s="235"/>
      <c r="Q568" s="235"/>
      <c r="R568" s="235"/>
      <c r="S568" s="235"/>
      <c r="T568" s="23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7" t="s">
        <v>199</v>
      </c>
      <c r="AU568" s="237" t="s">
        <v>82</v>
      </c>
      <c r="AV568" s="13" t="s">
        <v>82</v>
      </c>
      <c r="AW568" s="13" t="s">
        <v>33</v>
      </c>
      <c r="AX568" s="13" t="s">
        <v>80</v>
      </c>
      <c r="AY568" s="237" t="s">
        <v>188</v>
      </c>
    </row>
    <row r="569" s="2" customFormat="1" ht="24.15" customHeight="1">
      <c r="A569" s="41"/>
      <c r="B569" s="42"/>
      <c r="C569" s="208" t="s">
        <v>947</v>
      </c>
      <c r="D569" s="208" t="s">
        <v>190</v>
      </c>
      <c r="E569" s="209" t="s">
        <v>948</v>
      </c>
      <c r="F569" s="210" t="s">
        <v>949</v>
      </c>
      <c r="G569" s="211" t="s">
        <v>193</v>
      </c>
      <c r="H569" s="212">
        <v>507.363</v>
      </c>
      <c r="I569" s="213"/>
      <c r="J569" s="214">
        <f>ROUND(I569*H569,2)</f>
        <v>0</v>
      </c>
      <c r="K569" s="210" t="s">
        <v>194</v>
      </c>
      <c r="L569" s="47"/>
      <c r="M569" s="215" t="s">
        <v>19</v>
      </c>
      <c r="N569" s="216" t="s">
        <v>43</v>
      </c>
      <c r="O569" s="87"/>
      <c r="P569" s="217">
        <f>O569*H569</f>
        <v>0</v>
      </c>
      <c r="Q569" s="217">
        <v>0.00076999999999999996</v>
      </c>
      <c r="R569" s="217">
        <f>Q569*H569</f>
        <v>0.39066951</v>
      </c>
      <c r="S569" s="217">
        <v>0</v>
      </c>
      <c r="T569" s="218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19" t="s">
        <v>290</v>
      </c>
      <c r="AT569" s="219" t="s">
        <v>190</v>
      </c>
      <c r="AU569" s="219" t="s">
        <v>82</v>
      </c>
      <c r="AY569" s="20" t="s">
        <v>188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20" t="s">
        <v>80</v>
      </c>
      <c r="BK569" s="220">
        <f>ROUND(I569*H569,2)</f>
        <v>0</v>
      </c>
      <c r="BL569" s="20" t="s">
        <v>290</v>
      </c>
      <c r="BM569" s="219" t="s">
        <v>950</v>
      </c>
    </row>
    <row r="570" s="2" customFormat="1">
      <c r="A570" s="41"/>
      <c r="B570" s="42"/>
      <c r="C570" s="43"/>
      <c r="D570" s="221" t="s">
        <v>197</v>
      </c>
      <c r="E570" s="43"/>
      <c r="F570" s="222" t="s">
        <v>951</v>
      </c>
      <c r="G570" s="43"/>
      <c r="H570" s="43"/>
      <c r="I570" s="223"/>
      <c r="J570" s="43"/>
      <c r="K570" s="43"/>
      <c r="L570" s="47"/>
      <c r="M570" s="224"/>
      <c r="N570" s="225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197</v>
      </c>
      <c r="AU570" s="20" t="s">
        <v>82</v>
      </c>
    </row>
    <row r="571" s="13" customFormat="1">
      <c r="A571" s="13"/>
      <c r="B571" s="226"/>
      <c r="C571" s="227"/>
      <c r="D571" s="228" t="s">
        <v>199</v>
      </c>
      <c r="E571" s="229" t="s">
        <v>19</v>
      </c>
      <c r="F571" s="230" t="s">
        <v>952</v>
      </c>
      <c r="G571" s="227"/>
      <c r="H571" s="231">
        <v>507.363</v>
      </c>
      <c r="I571" s="232"/>
      <c r="J571" s="227"/>
      <c r="K571" s="227"/>
      <c r="L571" s="233"/>
      <c r="M571" s="234"/>
      <c r="N571" s="235"/>
      <c r="O571" s="235"/>
      <c r="P571" s="235"/>
      <c r="Q571" s="235"/>
      <c r="R571" s="235"/>
      <c r="S571" s="235"/>
      <c r="T571" s="23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7" t="s">
        <v>199</v>
      </c>
      <c r="AU571" s="237" t="s">
        <v>82</v>
      </c>
      <c r="AV571" s="13" t="s">
        <v>82</v>
      </c>
      <c r="AW571" s="13" t="s">
        <v>33</v>
      </c>
      <c r="AX571" s="13" t="s">
        <v>80</v>
      </c>
      <c r="AY571" s="237" t="s">
        <v>188</v>
      </c>
    </row>
    <row r="572" s="2" customFormat="1" ht="24.15" customHeight="1">
      <c r="A572" s="41"/>
      <c r="B572" s="42"/>
      <c r="C572" s="208" t="s">
        <v>953</v>
      </c>
      <c r="D572" s="208" t="s">
        <v>190</v>
      </c>
      <c r="E572" s="209" t="s">
        <v>954</v>
      </c>
      <c r="F572" s="210" t="s">
        <v>955</v>
      </c>
      <c r="G572" s="211" t="s">
        <v>193</v>
      </c>
      <c r="H572" s="212">
        <v>73.147999999999996</v>
      </c>
      <c r="I572" s="213"/>
      <c r="J572" s="214">
        <f>ROUND(I572*H572,2)</f>
        <v>0</v>
      </c>
      <c r="K572" s="210" t="s">
        <v>194</v>
      </c>
      <c r="L572" s="47"/>
      <c r="M572" s="215" t="s">
        <v>19</v>
      </c>
      <c r="N572" s="216" t="s">
        <v>43</v>
      </c>
      <c r="O572" s="87"/>
      <c r="P572" s="217">
        <f>O572*H572</f>
        <v>0</v>
      </c>
      <c r="Q572" s="217">
        <v>0</v>
      </c>
      <c r="R572" s="217">
        <f>Q572*H572</f>
        <v>0</v>
      </c>
      <c r="S572" s="217">
        <v>0.010999999999999999</v>
      </c>
      <c r="T572" s="218">
        <f>S572*H572</f>
        <v>0.8046279999999999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19" t="s">
        <v>290</v>
      </c>
      <c r="AT572" s="219" t="s">
        <v>190</v>
      </c>
      <c r="AU572" s="219" t="s">
        <v>82</v>
      </c>
      <c r="AY572" s="20" t="s">
        <v>188</v>
      </c>
      <c r="BE572" s="220">
        <f>IF(N572="základní",J572,0)</f>
        <v>0</v>
      </c>
      <c r="BF572" s="220">
        <f>IF(N572="snížená",J572,0)</f>
        <v>0</v>
      </c>
      <c r="BG572" s="220">
        <f>IF(N572="zákl. přenesená",J572,0)</f>
        <v>0</v>
      </c>
      <c r="BH572" s="220">
        <f>IF(N572="sníž. přenesená",J572,0)</f>
        <v>0</v>
      </c>
      <c r="BI572" s="220">
        <f>IF(N572="nulová",J572,0)</f>
        <v>0</v>
      </c>
      <c r="BJ572" s="20" t="s">
        <v>80</v>
      </c>
      <c r="BK572" s="220">
        <f>ROUND(I572*H572,2)</f>
        <v>0</v>
      </c>
      <c r="BL572" s="20" t="s">
        <v>290</v>
      </c>
      <c r="BM572" s="219" t="s">
        <v>956</v>
      </c>
    </row>
    <row r="573" s="2" customFormat="1">
      <c r="A573" s="41"/>
      <c r="B573" s="42"/>
      <c r="C573" s="43"/>
      <c r="D573" s="221" t="s">
        <v>197</v>
      </c>
      <c r="E573" s="43"/>
      <c r="F573" s="222" t="s">
        <v>957</v>
      </c>
      <c r="G573" s="43"/>
      <c r="H573" s="43"/>
      <c r="I573" s="223"/>
      <c r="J573" s="43"/>
      <c r="K573" s="43"/>
      <c r="L573" s="47"/>
      <c r="M573" s="224"/>
      <c r="N573" s="225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197</v>
      </c>
      <c r="AU573" s="20" t="s">
        <v>82</v>
      </c>
    </row>
    <row r="574" s="15" customFormat="1">
      <c r="A574" s="15"/>
      <c r="B574" s="259"/>
      <c r="C574" s="260"/>
      <c r="D574" s="228" t="s">
        <v>199</v>
      </c>
      <c r="E574" s="261" t="s">
        <v>19</v>
      </c>
      <c r="F574" s="262" t="s">
        <v>958</v>
      </c>
      <c r="G574" s="260"/>
      <c r="H574" s="261" t="s">
        <v>19</v>
      </c>
      <c r="I574" s="263"/>
      <c r="J574" s="260"/>
      <c r="K574" s="260"/>
      <c r="L574" s="264"/>
      <c r="M574" s="265"/>
      <c r="N574" s="266"/>
      <c r="O574" s="266"/>
      <c r="P574" s="266"/>
      <c r="Q574" s="266"/>
      <c r="R574" s="266"/>
      <c r="S574" s="266"/>
      <c r="T574" s="267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8" t="s">
        <v>199</v>
      </c>
      <c r="AU574" s="268" t="s">
        <v>82</v>
      </c>
      <c r="AV574" s="15" t="s">
        <v>80</v>
      </c>
      <c r="AW574" s="15" t="s">
        <v>33</v>
      </c>
      <c r="AX574" s="15" t="s">
        <v>72</v>
      </c>
      <c r="AY574" s="268" t="s">
        <v>188</v>
      </c>
    </row>
    <row r="575" s="13" customFormat="1">
      <c r="A575" s="13"/>
      <c r="B575" s="226"/>
      <c r="C575" s="227"/>
      <c r="D575" s="228" t="s">
        <v>199</v>
      </c>
      <c r="E575" s="229" t="s">
        <v>19</v>
      </c>
      <c r="F575" s="230" t="s">
        <v>959</v>
      </c>
      <c r="G575" s="227"/>
      <c r="H575" s="231">
        <v>26.82</v>
      </c>
      <c r="I575" s="232"/>
      <c r="J575" s="227"/>
      <c r="K575" s="227"/>
      <c r="L575" s="233"/>
      <c r="M575" s="234"/>
      <c r="N575" s="235"/>
      <c r="O575" s="235"/>
      <c r="P575" s="235"/>
      <c r="Q575" s="235"/>
      <c r="R575" s="235"/>
      <c r="S575" s="235"/>
      <c r="T575" s="23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7" t="s">
        <v>199</v>
      </c>
      <c r="AU575" s="237" t="s">
        <v>82</v>
      </c>
      <c r="AV575" s="13" t="s">
        <v>82</v>
      </c>
      <c r="AW575" s="13" t="s">
        <v>33</v>
      </c>
      <c r="AX575" s="13" t="s">
        <v>72</v>
      </c>
      <c r="AY575" s="237" t="s">
        <v>188</v>
      </c>
    </row>
    <row r="576" s="16" customFormat="1">
      <c r="A576" s="16"/>
      <c r="B576" s="269"/>
      <c r="C576" s="270"/>
      <c r="D576" s="228" t="s">
        <v>199</v>
      </c>
      <c r="E576" s="271" t="s">
        <v>19</v>
      </c>
      <c r="F576" s="272" t="s">
        <v>403</v>
      </c>
      <c r="G576" s="270"/>
      <c r="H576" s="273">
        <v>26.82</v>
      </c>
      <c r="I576" s="274"/>
      <c r="J576" s="270"/>
      <c r="K576" s="270"/>
      <c r="L576" s="275"/>
      <c r="M576" s="276"/>
      <c r="N576" s="277"/>
      <c r="O576" s="277"/>
      <c r="P576" s="277"/>
      <c r="Q576" s="277"/>
      <c r="R576" s="277"/>
      <c r="S576" s="277"/>
      <c r="T576" s="278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79" t="s">
        <v>199</v>
      </c>
      <c r="AU576" s="279" t="s">
        <v>82</v>
      </c>
      <c r="AV576" s="16" t="s">
        <v>206</v>
      </c>
      <c r="AW576" s="16" t="s">
        <v>33</v>
      </c>
      <c r="AX576" s="16" t="s">
        <v>72</v>
      </c>
      <c r="AY576" s="279" t="s">
        <v>188</v>
      </c>
    </row>
    <row r="577" s="13" customFormat="1">
      <c r="A577" s="13"/>
      <c r="B577" s="226"/>
      <c r="C577" s="227"/>
      <c r="D577" s="228" t="s">
        <v>199</v>
      </c>
      <c r="E577" s="229" t="s">
        <v>19</v>
      </c>
      <c r="F577" s="230" t="s">
        <v>367</v>
      </c>
      <c r="G577" s="227"/>
      <c r="H577" s="231">
        <v>46.328000000000003</v>
      </c>
      <c r="I577" s="232"/>
      <c r="J577" s="227"/>
      <c r="K577" s="227"/>
      <c r="L577" s="233"/>
      <c r="M577" s="234"/>
      <c r="N577" s="235"/>
      <c r="O577" s="235"/>
      <c r="P577" s="235"/>
      <c r="Q577" s="235"/>
      <c r="R577" s="235"/>
      <c r="S577" s="235"/>
      <c r="T577" s="23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7" t="s">
        <v>199</v>
      </c>
      <c r="AU577" s="237" t="s">
        <v>82</v>
      </c>
      <c r="AV577" s="13" t="s">
        <v>82</v>
      </c>
      <c r="AW577" s="13" t="s">
        <v>33</v>
      </c>
      <c r="AX577" s="13" t="s">
        <v>72</v>
      </c>
      <c r="AY577" s="237" t="s">
        <v>188</v>
      </c>
    </row>
    <row r="578" s="14" customFormat="1">
      <c r="A578" s="14"/>
      <c r="B578" s="238"/>
      <c r="C578" s="239"/>
      <c r="D578" s="228" t="s">
        <v>199</v>
      </c>
      <c r="E578" s="240" t="s">
        <v>19</v>
      </c>
      <c r="F578" s="241" t="s">
        <v>214</v>
      </c>
      <c r="G578" s="239"/>
      <c r="H578" s="242">
        <v>73.147999999999996</v>
      </c>
      <c r="I578" s="243"/>
      <c r="J578" s="239"/>
      <c r="K578" s="239"/>
      <c r="L578" s="244"/>
      <c r="M578" s="245"/>
      <c r="N578" s="246"/>
      <c r="O578" s="246"/>
      <c r="P578" s="246"/>
      <c r="Q578" s="246"/>
      <c r="R578" s="246"/>
      <c r="S578" s="246"/>
      <c r="T578" s="24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8" t="s">
        <v>199</v>
      </c>
      <c r="AU578" s="248" t="s">
        <v>82</v>
      </c>
      <c r="AV578" s="14" t="s">
        <v>195</v>
      </c>
      <c r="AW578" s="14" t="s">
        <v>33</v>
      </c>
      <c r="AX578" s="14" t="s">
        <v>80</v>
      </c>
      <c r="AY578" s="248" t="s">
        <v>188</v>
      </c>
    </row>
    <row r="579" s="2" customFormat="1" ht="24.15" customHeight="1">
      <c r="A579" s="41"/>
      <c r="B579" s="42"/>
      <c r="C579" s="208" t="s">
        <v>960</v>
      </c>
      <c r="D579" s="208" t="s">
        <v>190</v>
      </c>
      <c r="E579" s="209" t="s">
        <v>961</v>
      </c>
      <c r="F579" s="210" t="s">
        <v>962</v>
      </c>
      <c r="G579" s="211" t="s">
        <v>193</v>
      </c>
      <c r="H579" s="212">
        <v>619.27800000000002</v>
      </c>
      <c r="I579" s="213"/>
      <c r="J579" s="214">
        <f>ROUND(I579*H579,2)</f>
        <v>0</v>
      </c>
      <c r="K579" s="210" t="s">
        <v>194</v>
      </c>
      <c r="L579" s="47"/>
      <c r="M579" s="215" t="s">
        <v>19</v>
      </c>
      <c r="N579" s="216" t="s">
        <v>43</v>
      </c>
      <c r="O579" s="87"/>
      <c r="P579" s="217">
        <f>O579*H579</f>
        <v>0</v>
      </c>
      <c r="Q579" s="217">
        <v>0</v>
      </c>
      <c r="R579" s="217">
        <f>Q579*H579</f>
        <v>0</v>
      </c>
      <c r="S579" s="217">
        <v>0.016500000000000001</v>
      </c>
      <c r="T579" s="218">
        <f>S579*H579</f>
        <v>10.218087000000001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9" t="s">
        <v>290</v>
      </c>
      <c r="AT579" s="219" t="s">
        <v>190</v>
      </c>
      <c r="AU579" s="219" t="s">
        <v>82</v>
      </c>
      <c r="AY579" s="20" t="s">
        <v>188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0" t="s">
        <v>80</v>
      </c>
      <c r="BK579" s="220">
        <f>ROUND(I579*H579,2)</f>
        <v>0</v>
      </c>
      <c r="BL579" s="20" t="s">
        <v>290</v>
      </c>
      <c r="BM579" s="219" t="s">
        <v>963</v>
      </c>
    </row>
    <row r="580" s="2" customFormat="1">
      <c r="A580" s="41"/>
      <c r="B580" s="42"/>
      <c r="C580" s="43"/>
      <c r="D580" s="221" t="s">
        <v>197</v>
      </c>
      <c r="E580" s="43"/>
      <c r="F580" s="222" t="s">
        <v>964</v>
      </c>
      <c r="G580" s="43"/>
      <c r="H580" s="43"/>
      <c r="I580" s="223"/>
      <c r="J580" s="43"/>
      <c r="K580" s="43"/>
      <c r="L580" s="47"/>
      <c r="M580" s="224"/>
      <c r="N580" s="225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197</v>
      </c>
      <c r="AU580" s="20" t="s">
        <v>82</v>
      </c>
    </row>
    <row r="581" s="15" customFormat="1">
      <c r="A581" s="15"/>
      <c r="B581" s="259"/>
      <c r="C581" s="260"/>
      <c r="D581" s="228" t="s">
        <v>199</v>
      </c>
      <c r="E581" s="261" t="s">
        <v>19</v>
      </c>
      <c r="F581" s="262" t="s">
        <v>965</v>
      </c>
      <c r="G581" s="260"/>
      <c r="H581" s="261" t="s">
        <v>19</v>
      </c>
      <c r="I581" s="263"/>
      <c r="J581" s="260"/>
      <c r="K581" s="260"/>
      <c r="L581" s="264"/>
      <c r="M581" s="265"/>
      <c r="N581" s="266"/>
      <c r="O581" s="266"/>
      <c r="P581" s="266"/>
      <c r="Q581" s="266"/>
      <c r="R581" s="266"/>
      <c r="S581" s="266"/>
      <c r="T581" s="267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8" t="s">
        <v>199</v>
      </c>
      <c r="AU581" s="268" t="s">
        <v>82</v>
      </c>
      <c r="AV581" s="15" t="s">
        <v>80</v>
      </c>
      <c r="AW581" s="15" t="s">
        <v>33</v>
      </c>
      <c r="AX581" s="15" t="s">
        <v>72</v>
      </c>
      <c r="AY581" s="268" t="s">
        <v>188</v>
      </c>
    </row>
    <row r="582" s="13" customFormat="1">
      <c r="A582" s="13"/>
      <c r="B582" s="226"/>
      <c r="C582" s="227"/>
      <c r="D582" s="228" t="s">
        <v>199</v>
      </c>
      <c r="E582" s="229" t="s">
        <v>19</v>
      </c>
      <c r="F582" s="230" t="s">
        <v>966</v>
      </c>
      <c r="G582" s="227"/>
      <c r="H582" s="231">
        <v>456.43299999999999</v>
      </c>
      <c r="I582" s="232"/>
      <c r="J582" s="227"/>
      <c r="K582" s="227"/>
      <c r="L582" s="233"/>
      <c r="M582" s="234"/>
      <c r="N582" s="235"/>
      <c r="O582" s="235"/>
      <c r="P582" s="235"/>
      <c r="Q582" s="235"/>
      <c r="R582" s="235"/>
      <c r="S582" s="235"/>
      <c r="T582" s="23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7" t="s">
        <v>199</v>
      </c>
      <c r="AU582" s="237" t="s">
        <v>82</v>
      </c>
      <c r="AV582" s="13" t="s">
        <v>82</v>
      </c>
      <c r="AW582" s="13" t="s">
        <v>33</v>
      </c>
      <c r="AX582" s="13" t="s">
        <v>72</v>
      </c>
      <c r="AY582" s="237" t="s">
        <v>188</v>
      </c>
    </row>
    <row r="583" s="13" customFormat="1">
      <c r="A583" s="13"/>
      <c r="B583" s="226"/>
      <c r="C583" s="227"/>
      <c r="D583" s="228" t="s">
        <v>199</v>
      </c>
      <c r="E583" s="229" t="s">
        <v>19</v>
      </c>
      <c r="F583" s="230" t="s">
        <v>967</v>
      </c>
      <c r="G583" s="227"/>
      <c r="H583" s="231">
        <v>136.02500000000001</v>
      </c>
      <c r="I583" s="232"/>
      <c r="J583" s="227"/>
      <c r="K583" s="227"/>
      <c r="L583" s="233"/>
      <c r="M583" s="234"/>
      <c r="N583" s="235"/>
      <c r="O583" s="235"/>
      <c r="P583" s="235"/>
      <c r="Q583" s="235"/>
      <c r="R583" s="235"/>
      <c r="S583" s="235"/>
      <c r="T583" s="23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7" t="s">
        <v>199</v>
      </c>
      <c r="AU583" s="237" t="s">
        <v>82</v>
      </c>
      <c r="AV583" s="13" t="s">
        <v>82</v>
      </c>
      <c r="AW583" s="13" t="s">
        <v>33</v>
      </c>
      <c r="AX583" s="13" t="s">
        <v>72</v>
      </c>
      <c r="AY583" s="237" t="s">
        <v>188</v>
      </c>
    </row>
    <row r="584" s="16" customFormat="1">
      <c r="A584" s="16"/>
      <c r="B584" s="269"/>
      <c r="C584" s="270"/>
      <c r="D584" s="228" t="s">
        <v>199</v>
      </c>
      <c r="E584" s="271" t="s">
        <v>19</v>
      </c>
      <c r="F584" s="272" t="s">
        <v>403</v>
      </c>
      <c r="G584" s="270"/>
      <c r="H584" s="273">
        <v>592.45799999999997</v>
      </c>
      <c r="I584" s="274"/>
      <c r="J584" s="270"/>
      <c r="K584" s="270"/>
      <c r="L584" s="275"/>
      <c r="M584" s="276"/>
      <c r="N584" s="277"/>
      <c r="O584" s="277"/>
      <c r="P584" s="277"/>
      <c r="Q584" s="277"/>
      <c r="R584" s="277"/>
      <c r="S584" s="277"/>
      <c r="T584" s="278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79" t="s">
        <v>199</v>
      </c>
      <c r="AU584" s="279" t="s">
        <v>82</v>
      </c>
      <c r="AV584" s="16" t="s">
        <v>206</v>
      </c>
      <c r="AW584" s="16" t="s">
        <v>33</v>
      </c>
      <c r="AX584" s="16" t="s">
        <v>72</v>
      </c>
      <c r="AY584" s="279" t="s">
        <v>188</v>
      </c>
    </row>
    <row r="585" s="15" customFormat="1">
      <c r="A585" s="15"/>
      <c r="B585" s="259"/>
      <c r="C585" s="260"/>
      <c r="D585" s="228" t="s">
        <v>199</v>
      </c>
      <c r="E585" s="261" t="s">
        <v>19</v>
      </c>
      <c r="F585" s="262" t="s">
        <v>958</v>
      </c>
      <c r="G585" s="260"/>
      <c r="H585" s="261" t="s">
        <v>19</v>
      </c>
      <c r="I585" s="263"/>
      <c r="J585" s="260"/>
      <c r="K585" s="260"/>
      <c r="L585" s="264"/>
      <c r="M585" s="265"/>
      <c r="N585" s="266"/>
      <c r="O585" s="266"/>
      <c r="P585" s="266"/>
      <c r="Q585" s="266"/>
      <c r="R585" s="266"/>
      <c r="S585" s="266"/>
      <c r="T585" s="267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8" t="s">
        <v>199</v>
      </c>
      <c r="AU585" s="268" t="s">
        <v>82</v>
      </c>
      <c r="AV585" s="15" t="s">
        <v>80</v>
      </c>
      <c r="AW585" s="15" t="s">
        <v>33</v>
      </c>
      <c r="AX585" s="15" t="s">
        <v>72</v>
      </c>
      <c r="AY585" s="268" t="s">
        <v>188</v>
      </c>
    </row>
    <row r="586" s="13" customFormat="1">
      <c r="A586" s="13"/>
      <c r="B586" s="226"/>
      <c r="C586" s="227"/>
      <c r="D586" s="228" t="s">
        <v>199</v>
      </c>
      <c r="E586" s="229" t="s">
        <v>19</v>
      </c>
      <c r="F586" s="230" t="s">
        <v>968</v>
      </c>
      <c r="G586" s="227"/>
      <c r="H586" s="231">
        <v>26.82</v>
      </c>
      <c r="I586" s="232"/>
      <c r="J586" s="227"/>
      <c r="K586" s="227"/>
      <c r="L586" s="233"/>
      <c r="M586" s="234"/>
      <c r="N586" s="235"/>
      <c r="O586" s="235"/>
      <c r="P586" s="235"/>
      <c r="Q586" s="235"/>
      <c r="R586" s="235"/>
      <c r="S586" s="235"/>
      <c r="T586" s="23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7" t="s">
        <v>199</v>
      </c>
      <c r="AU586" s="237" t="s">
        <v>82</v>
      </c>
      <c r="AV586" s="13" t="s">
        <v>82</v>
      </c>
      <c r="AW586" s="13" t="s">
        <v>33</v>
      </c>
      <c r="AX586" s="13" t="s">
        <v>72</v>
      </c>
      <c r="AY586" s="237" t="s">
        <v>188</v>
      </c>
    </row>
    <row r="587" s="16" customFormat="1">
      <c r="A587" s="16"/>
      <c r="B587" s="269"/>
      <c r="C587" s="270"/>
      <c r="D587" s="228" t="s">
        <v>199</v>
      </c>
      <c r="E587" s="271" t="s">
        <v>19</v>
      </c>
      <c r="F587" s="272" t="s">
        <v>403</v>
      </c>
      <c r="G587" s="270"/>
      <c r="H587" s="273">
        <v>26.82</v>
      </c>
      <c r="I587" s="274"/>
      <c r="J587" s="270"/>
      <c r="K587" s="270"/>
      <c r="L587" s="275"/>
      <c r="M587" s="276"/>
      <c r="N587" s="277"/>
      <c r="O587" s="277"/>
      <c r="P587" s="277"/>
      <c r="Q587" s="277"/>
      <c r="R587" s="277"/>
      <c r="S587" s="277"/>
      <c r="T587" s="278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9" t="s">
        <v>199</v>
      </c>
      <c r="AU587" s="279" t="s">
        <v>82</v>
      </c>
      <c r="AV587" s="16" t="s">
        <v>206</v>
      </c>
      <c r="AW587" s="16" t="s">
        <v>33</v>
      </c>
      <c r="AX587" s="16" t="s">
        <v>72</v>
      </c>
      <c r="AY587" s="279" t="s">
        <v>188</v>
      </c>
    </row>
    <row r="588" s="14" customFormat="1">
      <c r="A588" s="14"/>
      <c r="B588" s="238"/>
      <c r="C588" s="239"/>
      <c r="D588" s="228" t="s">
        <v>199</v>
      </c>
      <c r="E588" s="240" t="s">
        <v>19</v>
      </c>
      <c r="F588" s="241" t="s">
        <v>214</v>
      </c>
      <c r="G588" s="239"/>
      <c r="H588" s="242">
        <v>619.27800000000002</v>
      </c>
      <c r="I588" s="243"/>
      <c r="J588" s="239"/>
      <c r="K588" s="239"/>
      <c r="L588" s="244"/>
      <c r="M588" s="245"/>
      <c r="N588" s="246"/>
      <c r="O588" s="246"/>
      <c r="P588" s="246"/>
      <c r="Q588" s="246"/>
      <c r="R588" s="246"/>
      <c r="S588" s="246"/>
      <c r="T588" s="24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8" t="s">
        <v>199</v>
      </c>
      <c r="AU588" s="248" t="s">
        <v>82</v>
      </c>
      <c r="AV588" s="14" t="s">
        <v>195</v>
      </c>
      <c r="AW588" s="14" t="s">
        <v>33</v>
      </c>
      <c r="AX588" s="14" t="s">
        <v>80</v>
      </c>
      <c r="AY588" s="248" t="s">
        <v>188</v>
      </c>
    </row>
    <row r="589" s="2" customFormat="1" ht="24.15" customHeight="1">
      <c r="A589" s="41"/>
      <c r="B589" s="42"/>
      <c r="C589" s="208" t="s">
        <v>969</v>
      </c>
      <c r="D589" s="208" t="s">
        <v>190</v>
      </c>
      <c r="E589" s="209" t="s">
        <v>970</v>
      </c>
      <c r="F589" s="210" t="s">
        <v>971</v>
      </c>
      <c r="G589" s="211" t="s">
        <v>193</v>
      </c>
      <c r="H589" s="212">
        <v>1170.788</v>
      </c>
      <c r="I589" s="213"/>
      <c r="J589" s="214">
        <f>ROUND(I589*H589,2)</f>
        <v>0</v>
      </c>
      <c r="K589" s="210" t="s">
        <v>194</v>
      </c>
      <c r="L589" s="47"/>
      <c r="M589" s="215" t="s">
        <v>19</v>
      </c>
      <c r="N589" s="216" t="s">
        <v>43</v>
      </c>
      <c r="O589" s="87"/>
      <c r="P589" s="217">
        <f>O589*H589</f>
        <v>0</v>
      </c>
      <c r="Q589" s="217">
        <v>0.00088000000000000003</v>
      </c>
      <c r="R589" s="217">
        <f>Q589*H589</f>
        <v>1.0302934400000001</v>
      </c>
      <c r="S589" s="217">
        <v>0</v>
      </c>
      <c r="T589" s="218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9" t="s">
        <v>290</v>
      </c>
      <c r="AT589" s="219" t="s">
        <v>190</v>
      </c>
      <c r="AU589" s="219" t="s">
        <v>82</v>
      </c>
      <c r="AY589" s="20" t="s">
        <v>188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20" t="s">
        <v>80</v>
      </c>
      <c r="BK589" s="220">
        <f>ROUND(I589*H589,2)</f>
        <v>0</v>
      </c>
      <c r="BL589" s="20" t="s">
        <v>290</v>
      </c>
      <c r="BM589" s="219" t="s">
        <v>972</v>
      </c>
    </row>
    <row r="590" s="2" customFormat="1">
      <c r="A590" s="41"/>
      <c r="B590" s="42"/>
      <c r="C590" s="43"/>
      <c r="D590" s="221" t="s">
        <v>197</v>
      </c>
      <c r="E590" s="43"/>
      <c r="F590" s="222" t="s">
        <v>973</v>
      </c>
      <c r="G590" s="43"/>
      <c r="H590" s="43"/>
      <c r="I590" s="223"/>
      <c r="J590" s="43"/>
      <c r="K590" s="43"/>
      <c r="L590" s="47"/>
      <c r="M590" s="224"/>
      <c r="N590" s="225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197</v>
      </c>
      <c r="AU590" s="20" t="s">
        <v>82</v>
      </c>
    </row>
    <row r="591" s="13" customFormat="1">
      <c r="A591" s="13"/>
      <c r="B591" s="226"/>
      <c r="C591" s="227"/>
      <c r="D591" s="228" t="s">
        <v>199</v>
      </c>
      <c r="E591" s="229" t="s">
        <v>19</v>
      </c>
      <c r="F591" s="230" t="s">
        <v>974</v>
      </c>
      <c r="G591" s="227"/>
      <c r="H591" s="231">
        <v>1170.788</v>
      </c>
      <c r="I591" s="232"/>
      <c r="J591" s="227"/>
      <c r="K591" s="227"/>
      <c r="L591" s="233"/>
      <c r="M591" s="234"/>
      <c r="N591" s="235"/>
      <c r="O591" s="235"/>
      <c r="P591" s="235"/>
      <c r="Q591" s="235"/>
      <c r="R591" s="235"/>
      <c r="S591" s="235"/>
      <c r="T591" s="23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7" t="s">
        <v>199</v>
      </c>
      <c r="AU591" s="237" t="s">
        <v>82</v>
      </c>
      <c r="AV591" s="13" t="s">
        <v>82</v>
      </c>
      <c r="AW591" s="13" t="s">
        <v>33</v>
      </c>
      <c r="AX591" s="13" t="s">
        <v>80</v>
      </c>
      <c r="AY591" s="237" t="s">
        <v>188</v>
      </c>
    </row>
    <row r="592" s="2" customFormat="1" ht="49.05" customHeight="1">
      <c r="A592" s="41"/>
      <c r="B592" s="42"/>
      <c r="C592" s="249" t="s">
        <v>975</v>
      </c>
      <c r="D592" s="249" t="s">
        <v>264</v>
      </c>
      <c r="E592" s="250" t="s">
        <v>976</v>
      </c>
      <c r="F592" s="251" t="s">
        <v>977</v>
      </c>
      <c r="G592" s="252" t="s">
        <v>193</v>
      </c>
      <c r="H592" s="253">
        <v>1364.5530000000001</v>
      </c>
      <c r="I592" s="254"/>
      <c r="J592" s="255">
        <f>ROUND(I592*H592,2)</f>
        <v>0</v>
      </c>
      <c r="K592" s="251" t="s">
        <v>194</v>
      </c>
      <c r="L592" s="256"/>
      <c r="M592" s="257" t="s">
        <v>19</v>
      </c>
      <c r="N592" s="258" t="s">
        <v>43</v>
      </c>
      <c r="O592" s="87"/>
      <c r="P592" s="217">
        <f>O592*H592</f>
        <v>0</v>
      </c>
      <c r="Q592" s="217">
        <v>0.0053</v>
      </c>
      <c r="R592" s="217">
        <f>Q592*H592</f>
        <v>7.2321309000000005</v>
      </c>
      <c r="S592" s="217">
        <v>0</v>
      </c>
      <c r="T592" s="218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19" t="s">
        <v>389</v>
      </c>
      <c r="AT592" s="219" t="s">
        <v>264</v>
      </c>
      <c r="AU592" s="219" t="s">
        <v>82</v>
      </c>
      <c r="AY592" s="20" t="s">
        <v>188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20" t="s">
        <v>80</v>
      </c>
      <c r="BK592" s="220">
        <f>ROUND(I592*H592,2)</f>
        <v>0</v>
      </c>
      <c r="BL592" s="20" t="s">
        <v>290</v>
      </c>
      <c r="BM592" s="219" t="s">
        <v>978</v>
      </c>
    </row>
    <row r="593" s="13" customFormat="1">
      <c r="A593" s="13"/>
      <c r="B593" s="226"/>
      <c r="C593" s="227"/>
      <c r="D593" s="228" t="s">
        <v>199</v>
      </c>
      <c r="E593" s="229" t="s">
        <v>19</v>
      </c>
      <c r="F593" s="230" t="s">
        <v>979</v>
      </c>
      <c r="G593" s="227"/>
      <c r="H593" s="231">
        <v>1364.5530000000001</v>
      </c>
      <c r="I593" s="232"/>
      <c r="J593" s="227"/>
      <c r="K593" s="227"/>
      <c r="L593" s="233"/>
      <c r="M593" s="234"/>
      <c r="N593" s="235"/>
      <c r="O593" s="235"/>
      <c r="P593" s="235"/>
      <c r="Q593" s="235"/>
      <c r="R593" s="235"/>
      <c r="S593" s="235"/>
      <c r="T593" s="23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7" t="s">
        <v>199</v>
      </c>
      <c r="AU593" s="237" t="s">
        <v>82</v>
      </c>
      <c r="AV593" s="13" t="s">
        <v>82</v>
      </c>
      <c r="AW593" s="13" t="s">
        <v>33</v>
      </c>
      <c r="AX593" s="13" t="s">
        <v>80</v>
      </c>
      <c r="AY593" s="237" t="s">
        <v>188</v>
      </c>
    </row>
    <row r="594" s="2" customFormat="1" ht="24.15" customHeight="1">
      <c r="A594" s="41"/>
      <c r="B594" s="42"/>
      <c r="C594" s="208" t="s">
        <v>980</v>
      </c>
      <c r="D594" s="208" t="s">
        <v>190</v>
      </c>
      <c r="E594" s="209" t="s">
        <v>981</v>
      </c>
      <c r="F594" s="210" t="s">
        <v>982</v>
      </c>
      <c r="G594" s="211" t="s">
        <v>193</v>
      </c>
      <c r="H594" s="212">
        <v>456.43299999999999</v>
      </c>
      <c r="I594" s="213"/>
      <c r="J594" s="214">
        <f>ROUND(I594*H594,2)</f>
        <v>0</v>
      </c>
      <c r="K594" s="210" t="s">
        <v>194</v>
      </c>
      <c r="L594" s="47"/>
      <c r="M594" s="215" t="s">
        <v>19</v>
      </c>
      <c r="N594" s="216" t="s">
        <v>43</v>
      </c>
      <c r="O594" s="87"/>
      <c r="P594" s="217">
        <f>O594*H594</f>
        <v>0</v>
      </c>
      <c r="Q594" s="217">
        <v>0</v>
      </c>
      <c r="R594" s="217">
        <f>Q594*H594</f>
        <v>0</v>
      </c>
      <c r="S594" s="217">
        <v>0.0032000000000000002</v>
      </c>
      <c r="T594" s="218">
        <f>S594*H594</f>
        <v>1.4605856000000002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9" t="s">
        <v>290</v>
      </c>
      <c r="AT594" s="219" t="s">
        <v>190</v>
      </c>
      <c r="AU594" s="219" t="s">
        <v>82</v>
      </c>
      <c r="AY594" s="20" t="s">
        <v>188</v>
      </c>
      <c r="BE594" s="220">
        <f>IF(N594="základní",J594,0)</f>
        <v>0</v>
      </c>
      <c r="BF594" s="220">
        <f>IF(N594="snížená",J594,0)</f>
        <v>0</v>
      </c>
      <c r="BG594" s="220">
        <f>IF(N594="zákl. přenesená",J594,0)</f>
        <v>0</v>
      </c>
      <c r="BH594" s="220">
        <f>IF(N594="sníž. přenesená",J594,0)</f>
        <v>0</v>
      </c>
      <c r="BI594" s="220">
        <f>IF(N594="nulová",J594,0)</f>
        <v>0</v>
      </c>
      <c r="BJ594" s="20" t="s">
        <v>80</v>
      </c>
      <c r="BK594" s="220">
        <f>ROUND(I594*H594,2)</f>
        <v>0</v>
      </c>
      <c r="BL594" s="20" t="s">
        <v>290</v>
      </c>
      <c r="BM594" s="219" t="s">
        <v>983</v>
      </c>
    </row>
    <row r="595" s="2" customFormat="1">
      <c r="A595" s="41"/>
      <c r="B595" s="42"/>
      <c r="C595" s="43"/>
      <c r="D595" s="221" t="s">
        <v>197</v>
      </c>
      <c r="E595" s="43"/>
      <c r="F595" s="222" t="s">
        <v>984</v>
      </c>
      <c r="G595" s="43"/>
      <c r="H595" s="43"/>
      <c r="I595" s="223"/>
      <c r="J595" s="43"/>
      <c r="K595" s="43"/>
      <c r="L595" s="47"/>
      <c r="M595" s="224"/>
      <c r="N595" s="225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197</v>
      </c>
      <c r="AU595" s="20" t="s">
        <v>82</v>
      </c>
    </row>
    <row r="596" s="13" customFormat="1">
      <c r="A596" s="13"/>
      <c r="B596" s="226"/>
      <c r="C596" s="227"/>
      <c r="D596" s="228" t="s">
        <v>199</v>
      </c>
      <c r="E596" s="229" t="s">
        <v>19</v>
      </c>
      <c r="F596" s="230" t="s">
        <v>985</v>
      </c>
      <c r="G596" s="227"/>
      <c r="H596" s="231">
        <v>456.43299999999999</v>
      </c>
      <c r="I596" s="232"/>
      <c r="J596" s="227"/>
      <c r="K596" s="227"/>
      <c r="L596" s="233"/>
      <c r="M596" s="234"/>
      <c r="N596" s="235"/>
      <c r="O596" s="235"/>
      <c r="P596" s="235"/>
      <c r="Q596" s="235"/>
      <c r="R596" s="235"/>
      <c r="S596" s="235"/>
      <c r="T596" s="23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7" t="s">
        <v>199</v>
      </c>
      <c r="AU596" s="237" t="s">
        <v>82</v>
      </c>
      <c r="AV596" s="13" t="s">
        <v>82</v>
      </c>
      <c r="AW596" s="13" t="s">
        <v>33</v>
      </c>
      <c r="AX596" s="13" t="s">
        <v>80</v>
      </c>
      <c r="AY596" s="237" t="s">
        <v>188</v>
      </c>
    </row>
    <row r="597" s="2" customFormat="1" ht="24.15" customHeight="1">
      <c r="A597" s="41"/>
      <c r="B597" s="42"/>
      <c r="C597" s="208" t="s">
        <v>986</v>
      </c>
      <c r="D597" s="208" t="s">
        <v>190</v>
      </c>
      <c r="E597" s="209" t="s">
        <v>987</v>
      </c>
      <c r="F597" s="210" t="s">
        <v>988</v>
      </c>
      <c r="G597" s="211" t="s">
        <v>248</v>
      </c>
      <c r="H597" s="212">
        <v>128</v>
      </c>
      <c r="I597" s="213"/>
      <c r="J597" s="214">
        <f>ROUND(I597*H597,2)</f>
        <v>0</v>
      </c>
      <c r="K597" s="210" t="s">
        <v>194</v>
      </c>
      <c r="L597" s="47"/>
      <c r="M597" s="215" t="s">
        <v>19</v>
      </c>
      <c r="N597" s="216" t="s">
        <v>43</v>
      </c>
      <c r="O597" s="87"/>
      <c r="P597" s="217">
        <f>O597*H597</f>
        <v>0</v>
      </c>
      <c r="Q597" s="217">
        <v>0.00029999999999999997</v>
      </c>
      <c r="R597" s="217">
        <f>Q597*H597</f>
        <v>0.038399999999999997</v>
      </c>
      <c r="S597" s="217">
        <v>0</v>
      </c>
      <c r="T597" s="218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19" t="s">
        <v>290</v>
      </c>
      <c r="AT597" s="219" t="s">
        <v>190</v>
      </c>
      <c r="AU597" s="219" t="s">
        <v>82</v>
      </c>
      <c r="AY597" s="20" t="s">
        <v>188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20" t="s">
        <v>80</v>
      </c>
      <c r="BK597" s="220">
        <f>ROUND(I597*H597,2)</f>
        <v>0</v>
      </c>
      <c r="BL597" s="20" t="s">
        <v>290</v>
      </c>
      <c r="BM597" s="219" t="s">
        <v>989</v>
      </c>
    </row>
    <row r="598" s="2" customFormat="1">
      <c r="A598" s="41"/>
      <c r="B598" s="42"/>
      <c r="C598" s="43"/>
      <c r="D598" s="221" t="s">
        <v>197</v>
      </c>
      <c r="E598" s="43"/>
      <c r="F598" s="222" t="s">
        <v>990</v>
      </c>
      <c r="G598" s="43"/>
      <c r="H598" s="43"/>
      <c r="I598" s="223"/>
      <c r="J598" s="43"/>
      <c r="K598" s="43"/>
      <c r="L598" s="47"/>
      <c r="M598" s="224"/>
      <c r="N598" s="225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197</v>
      </c>
      <c r="AU598" s="20" t="s">
        <v>82</v>
      </c>
    </row>
    <row r="599" s="2" customFormat="1" ht="37.8" customHeight="1">
      <c r="A599" s="41"/>
      <c r="B599" s="42"/>
      <c r="C599" s="208" t="s">
        <v>991</v>
      </c>
      <c r="D599" s="208" t="s">
        <v>190</v>
      </c>
      <c r="E599" s="209" t="s">
        <v>992</v>
      </c>
      <c r="F599" s="210" t="s">
        <v>993</v>
      </c>
      <c r="G599" s="211" t="s">
        <v>248</v>
      </c>
      <c r="H599" s="212">
        <v>128</v>
      </c>
      <c r="I599" s="213"/>
      <c r="J599" s="214">
        <f>ROUND(I599*H599,2)</f>
        <v>0</v>
      </c>
      <c r="K599" s="210" t="s">
        <v>194</v>
      </c>
      <c r="L599" s="47"/>
      <c r="M599" s="215" t="s">
        <v>19</v>
      </c>
      <c r="N599" s="216" t="s">
        <v>43</v>
      </c>
      <c r="O599" s="87"/>
      <c r="P599" s="217">
        <f>O599*H599</f>
        <v>0</v>
      </c>
      <c r="Q599" s="217">
        <v>0.00059999999999999995</v>
      </c>
      <c r="R599" s="217">
        <f>Q599*H599</f>
        <v>0.076799999999999993</v>
      </c>
      <c r="S599" s="217">
        <v>0</v>
      </c>
      <c r="T599" s="218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19" t="s">
        <v>290</v>
      </c>
      <c r="AT599" s="219" t="s">
        <v>190</v>
      </c>
      <c r="AU599" s="219" t="s">
        <v>82</v>
      </c>
      <c r="AY599" s="20" t="s">
        <v>188</v>
      </c>
      <c r="BE599" s="220">
        <f>IF(N599="základní",J599,0)</f>
        <v>0</v>
      </c>
      <c r="BF599" s="220">
        <f>IF(N599="snížená",J599,0)</f>
        <v>0</v>
      </c>
      <c r="BG599" s="220">
        <f>IF(N599="zákl. přenesená",J599,0)</f>
        <v>0</v>
      </c>
      <c r="BH599" s="220">
        <f>IF(N599="sníž. přenesená",J599,0)</f>
        <v>0</v>
      </c>
      <c r="BI599" s="220">
        <f>IF(N599="nulová",J599,0)</f>
        <v>0</v>
      </c>
      <c r="BJ599" s="20" t="s">
        <v>80</v>
      </c>
      <c r="BK599" s="220">
        <f>ROUND(I599*H599,2)</f>
        <v>0</v>
      </c>
      <c r="BL599" s="20" t="s">
        <v>290</v>
      </c>
      <c r="BM599" s="219" t="s">
        <v>994</v>
      </c>
    </row>
    <row r="600" s="2" customFormat="1">
      <c r="A600" s="41"/>
      <c r="B600" s="42"/>
      <c r="C600" s="43"/>
      <c r="D600" s="221" t="s">
        <v>197</v>
      </c>
      <c r="E600" s="43"/>
      <c r="F600" s="222" t="s">
        <v>995</v>
      </c>
      <c r="G600" s="43"/>
      <c r="H600" s="43"/>
      <c r="I600" s="223"/>
      <c r="J600" s="43"/>
      <c r="K600" s="43"/>
      <c r="L600" s="47"/>
      <c r="M600" s="224"/>
      <c r="N600" s="225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197</v>
      </c>
      <c r="AU600" s="20" t="s">
        <v>82</v>
      </c>
    </row>
    <row r="601" s="13" customFormat="1">
      <c r="A601" s="13"/>
      <c r="B601" s="226"/>
      <c r="C601" s="227"/>
      <c r="D601" s="228" t="s">
        <v>199</v>
      </c>
      <c r="E601" s="229" t="s">
        <v>19</v>
      </c>
      <c r="F601" s="230" t="s">
        <v>996</v>
      </c>
      <c r="G601" s="227"/>
      <c r="H601" s="231">
        <v>128</v>
      </c>
      <c r="I601" s="232"/>
      <c r="J601" s="227"/>
      <c r="K601" s="227"/>
      <c r="L601" s="233"/>
      <c r="M601" s="234"/>
      <c r="N601" s="235"/>
      <c r="O601" s="235"/>
      <c r="P601" s="235"/>
      <c r="Q601" s="235"/>
      <c r="R601" s="235"/>
      <c r="S601" s="235"/>
      <c r="T601" s="23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7" t="s">
        <v>199</v>
      </c>
      <c r="AU601" s="237" t="s">
        <v>82</v>
      </c>
      <c r="AV601" s="13" t="s">
        <v>82</v>
      </c>
      <c r="AW601" s="13" t="s">
        <v>33</v>
      </c>
      <c r="AX601" s="13" t="s">
        <v>80</v>
      </c>
      <c r="AY601" s="237" t="s">
        <v>188</v>
      </c>
    </row>
    <row r="602" s="2" customFormat="1" ht="37.8" customHeight="1">
      <c r="A602" s="41"/>
      <c r="B602" s="42"/>
      <c r="C602" s="208" t="s">
        <v>997</v>
      </c>
      <c r="D602" s="208" t="s">
        <v>190</v>
      </c>
      <c r="E602" s="209" t="s">
        <v>998</v>
      </c>
      <c r="F602" s="210" t="s">
        <v>999</v>
      </c>
      <c r="G602" s="211" t="s">
        <v>248</v>
      </c>
      <c r="H602" s="212">
        <v>128</v>
      </c>
      <c r="I602" s="213"/>
      <c r="J602" s="214">
        <f>ROUND(I602*H602,2)</f>
        <v>0</v>
      </c>
      <c r="K602" s="210" t="s">
        <v>194</v>
      </c>
      <c r="L602" s="47"/>
      <c r="M602" s="215" t="s">
        <v>19</v>
      </c>
      <c r="N602" s="216" t="s">
        <v>43</v>
      </c>
      <c r="O602" s="87"/>
      <c r="P602" s="217">
        <f>O602*H602</f>
        <v>0</v>
      </c>
      <c r="Q602" s="217">
        <v>0.00059999999999999995</v>
      </c>
      <c r="R602" s="217">
        <f>Q602*H602</f>
        <v>0.076799999999999993</v>
      </c>
      <c r="S602" s="217">
        <v>0</v>
      </c>
      <c r="T602" s="218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19" t="s">
        <v>290</v>
      </c>
      <c r="AT602" s="219" t="s">
        <v>190</v>
      </c>
      <c r="AU602" s="219" t="s">
        <v>82</v>
      </c>
      <c r="AY602" s="20" t="s">
        <v>188</v>
      </c>
      <c r="BE602" s="220">
        <f>IF(N602="základní",J602,0)</f>
        <v>0</v>
      </c>
      <c r="BF602" s="220">
        <f>IF(N602="snížená",J602,0)</f>
        <v>0</v>
      </c>
      <c r="BG602" s="220">
        <f>IF(N602="zákl. přenesená",J602,0)</f>
        <v>0</v>
      </c>
      <c r="BH602" s="220">
        <f>IF(N602="sníž. přenesená",J602,0)</f>
        <v>0</v>
      </c>
      <c r="BI602" s="220">
        <f>IF(N602="nulová",J602,0)</f>
        <v>0</v>
      </c>
      <c r="BJ602" s="20" t="s">
        <v>80</v>
      </c>
      <c r="BK602" s="220">
        <f>ROUND(I602*H602,2)</f>
        <v>0</v>
      </c>
      <c r="BL602" s="20" t="s">
        <v>290</v>
      </c>
      <c r="BM602" s="219" t="s">
        <v>1000</v>
      </c>
    </row>
    <row r="603" s="2" customFormat="1">
      <c r="A603" s="41"/>
      <c r="B603" s="42"/>
      <c r="C603" s="43"/>
      <c r="D603" s="221" t="s">
        <v>197</v>
      </c>
      <c r="E603" s="43"/>
      <c r="F603" s="222" t="s">
        <v>1001</v>
      </c>
      <c r="G603" s="43"/>
      <c r="H603" s="43"/>
      <c r="I603" s="223"/>
      <c r="J603" s="43"/>
      <c r="K603" s="43"/>
      <c r="L603" s="47"/>
      <c r="M603" s="224"/>
      <c r="N603" s="225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197</v>
      </c>
      <c r="AU603" s="20" t="s">
        <v>82</v>
      </c>
    </row>
    <row r="604" s="2" customFormat="1" ht="37.8" customHeight="1">
      <c r="A604" s="41"/>
      <c r="B604" s="42"/>
      <c r="C604" s="208" t="s">
        <v>1002</v>
      </c>
      <c r="D604" s="208" t="s">
        <v>190</v>
      </c>
      <c r="E604" s="209" t="s">
        <v>1003</v>
      </c>
      <c r="F604" s="210" t="s">
        <v>1004</v>
      </c>
      <c r="G604" s="211" t="s">
        <v>248</v>
      </c>
      <c r="H604" s="212">
        <v>50.299999999999997</v>
      </c>
      <c r="I604" s="213"/>
      <c r="J604" s="214">
        <f>ROUND(I604*H604,2)</f>
        <v>0</v>
      </c>
      <c r="K604" s="210" t="s">
        <v>194</v>
      </c>
      <c r="L604" s="47"/>
      <c r="M604" s="215" t="s">
        <v>19</v>
      </c>
      <c r="N604" s="216" t="s">
        <v>43</v>
      </c>
      <c r="O604" s="87"/>
      <c r="P604" s="217">
        <f>O604*H604</f>
        <v>0</v>
      </c>
      <c r="Q604" s="217">
        <v>0.0011999999999999999</v>
      </c>
      <c r="R604" s="217">
        <f>Q604*H604</f>
        <v>0.06035999999999999</v>
      </c>
      <c r="S604" s="217">
        <v>0</v>
      </c>
      <c r="T604" s="218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9" t="s">
        <v>290</v>
      </c>
      <c r="AT604" s="219" t="s">
        <v>190</v>
      </c>
      <c r="AU604" s="219" t="s">
        <v>82</v>
      </c>
      <c r="AY604" s="20" t="s">
        <v>188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20" t="s">
        <v>80</v>
      </c>
      <c r="BK604" s="220">
        <f>ROUND(I604*H604,2)</f>
        <v>0</v>
      </c>
      <c r="BL604" s="20" t="s">
        <v>290</v>
      </c>
      <c r="BM604" s="219" t="s">
        <v>1005</v>
      </c>
    </row>
    <row r="605" s="2" customFormat="1">
      <c r="A605" s="41"/>
      <c r="B605" s="42"/>
      <c r="C605" s="43"/>
      <c r="D605" s="221" t="s">
        <v>197</v>
      </c>
      <c r="E605" s="43"/>
      <c r="F605" s="222" t="s">
        <v>1006</v>
      </c>
      <c r="G605" s="43"/>
      <c r="H605" s="43"/>
      <c r="I605" s="223"/>
      <c r="J605" s="43"/>
      <c r="K605" s="43"/>
      <c r="L605" s="47"/>
      <c r="M605" s="224"/>
      <c r="N605" s="225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197</v>
      </c>
      <c r="AU605" s="20" t="s">
        <v>82</v>
      </c>
    </row>
    <row r="606" s="13" customFormat="1">
      <c r="A606" s="13"/>
      <c r="B606" s="226"/>
      <c r="C606" s="227"/>
      <c r="D606" s="228" t="s">
        <v>199</v>
      </c>
      <c r="E606" s="229" t="s">
        <v>19</v>
      </c>
      <c r="F606" s="230" t="s">
        <v>1007</v>
      </c>
      <c r="G606" s="227"/>
      <c r="H606" s="231">
        <v>50.299999999999997</v>
      </c>
      <c r="I606" s="232"/>
      <c r="J606" s="227"/>
      <c r="K606" s="227"/>
      <c r="L606" s="233"/>
      <c r="M606" s="234"/>
      <c r="N606" s="235"/>
      <c r="O606" s="235"/>
      <c r="P606" s="235"/>
      <c r="Q606" s="235"/>
      <c r="R606" s="235"/>
      <c r="S606" s="235"/>
      <c r="T606" s="23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7" t="s">
        <v>199</v>
      </c>
      <c r="AU606" s="237" t="s">
        <v>82</v>
      </c>
      <c r="AV606" s="13" t="s">
        <v>82</v>
      </c>
      <c r="AW606" s="13" t="s">
        <v>33</v>
      </c>
      <c r="AX606" s="13" t="s">
        <v>80</v>
      </c>
      <c r="AY606" s="237" t="s">
        <v>188</v>
      </c>
    </row>
    <row r="607" s="2" customFormat="1" ht="24.15" customHeight="1">
      <c r="A607" s="41"/>
      <c r="B607" s="42"/>
      <c r="C607" s="208" t="s">
        <v>1008</v>
      </c>
      <c r="D607" s="208" t="s">
        <v>190</v>
      </c>
      <c r="E607" s="209" t="s">
        <v>1009</v>
      </c>
      <c r="F607" s="210" t="s">
        <v>1010</v>
      </c>
      <c r="G607" s="211" t="s">
        <v>193</v>
      </c>
      <c r="H607" s="212">
        <v>87.040000000000006</v>
      </c>
      <c r="I607" s="213"/>
      <c r="J607" s="214">
        <f>ROUND(I607*H607,2)</f>
        <v>0</v>
      </c>
      <c r="K607" s="210" t="s">
        <v>194</v>
      </c>
      <c r="L607" s="47"/>
      <c r="M607" s="215" t="s">
        <v>19</v>
      </c>
      <c r="N607" s="216" t="s">
        <v>43</v>
      </c>
      <c r="O607" s="87"/>
      <c r="P607" s="217">
        <f>O607*H607</f>
        <v>0</v>
      </c>
      <c r="Q607" s="217">
        <v>0</v>
      </c>
      <c r="R607" s="217">
        <f>Q607*H607</f>
        <v>0</v>
      </c>
      <c r="S607" s="217">
        <v>0</v>
      </c>
      <c r="T607" s="218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19" t="s">
        <v>290</v>
      </c>
      <c r="AT607" s="219" t="s">
        <v>190</v>
      </c>
      <c r="AU607" s="219" t="s">
        <v>82</v>
      </c>
      <c r="AY607" s="20" t="s">
        <v>188</v>
      </c>
      <c r="BE607" s="220">
        <f>IF(N607="základní",J607,0)</f>
        <v>0</v>
      </c>
      <c r="BF607" s="220">
        <f>IF(N607="snížená",J607,0)</f>
        <v>0</v>
      </c>
      <c r="BG607" s="220">
        <f>IF(N607="zákl. přenesená",J607,0)</f>
        <v>0</v>
      </c>
      <c r="BH607" s="220">
        <f>IF(N607="sníž. přenesená",J607,0)</f>
        <v>0</v>
      </c>
      <c r="BI607" s="220">
        <f>IF(N607="nulová",J607,0)</f>
        <v>0</v>
      </c>
      <c r="BJ607" s="20" t="s">
        <v>80</v>
      </c>
      <c r="BK607" s="220">
        <f>ROUND(I607*H607,2)</f>
        <v>0</v>
      </c>
      <c r="BL607" s="20" t="s">
        <v>290</v>
      </c>
      <c r="BM607" s="219" t="s">
        <v>1011</v>
      </c>
    </row>
    <row r="608" s="2" customFormat="1">
      <c r="A608" s="41"/>
      <c r="B608" s="42"/>
      <c r="C608" s="43"/>
      <c r="D608" s="221" t="s">
        <v>197</v>
      </c>
      <c r="E608" s="43"/>
      <c r="F608" s="222" t="s">
        <v>1012</v>
      </c>
      <c r="G608" s="43"/>
      <c r="H608" s="43"/>
      <c r="I608" s="223"/>
      <c r="J608" s="43"/>
      <c r="K608" s="43"/>
      <c r="L608" s="47"/>
      <c r="M608" s="224"/>
      <c r="N608" s="225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197</v>
      </c>
      <c r="AU608" s="20" t="s">
        <v>82</v>
      </c>
    </row>
    <row r="609" s="13" customFormat="1">
      <c r="A609" s="13"/>
      <c r="B609" s="226"/>
      <c r="C609" s="227"/>
      <c r="D609" s="228" t="s">
        <v>199</v>
      </c>
      <c r="E609" s="229" t="s">
        <v>19</v>
      </c>
      <c r="F609" s="230" t="s">
        <v>1013</v>
      </c>
      <c r="G609" s="227"/>
      <c r="H609" s="231">
        <v>87.040000000000006</v>
      </c>
      <c r="I609" s="232"/>
      <c r="J609" s="227"/>
      <c r="K609" s="227"/>
      <c r="L609" s="233"/>
      <c r="M609" s="234"/>
      <c r="N609" s="235"/>
      <c r="O609" s="235"/>
      <c r="P609" s="235"/>
      <c r="Q609" s="235"/>
      <c r="R609" s="235"/>
      <c r="S609" s="235"/>
      <c r="T609" s="23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7" t="s">
        <v>199</v>
      </c>
      <c r="AU609" s="237" t="s">
        <v>82</v>
      </c>
      <c r="AV609" s="13" t="s">
        <v>82</v>
      </c>
      <c r="AW609" s="13" t="s">
        <v>33</v>
      </c>
      <c r="AX609" s="13" t="s">
        <v>80</v>
      </c>
      <c r="AY609" s="237" t="s">
        <v>188</v>
      </c>
    </row>
    <row r="610" s="2" customFormat="1" ht="24.15" customHeight="1">
      <c r="A610" s="41"/>
      <c r="B610" s="42"/>
      <c r="C610" s="249" t="s">
        <v>1014</v>
      </c>
      <c r="D610" s="249" t="s">
        <v>264</v>
      </c>
      <c r="E610" s="250" t="s">
        <v>1015</v>
      </c>
      <c r="F610" s="251" t="s">
        <v>1016</v>
      </c>
      <c r="G610" s="252" t="s">
        <v>193</v>
      </c>
      <c r="H610" s="253">
        <v>100.53100000000001</v>
      </c>
      <c r="I610" s="254"/>
      <c r="J610" s="255">
        <f>ROUND(I610*H610,2)</f>
        <v>0</v>
      </c>
      <c r="K610" s="251" t="s">
        <v>194</v>
      </c>
      <c r="L610" s="256"/>
      <c r="M610" s="257" t="s">
        <v>19</v>
      </c>
      <c r="N610" s="258" t="s">
        <v>43</v>
      </c>
      <c r="O610" s="87"/>
      <c r="P610" s="217">
        <f>O610*H610</f>
        <v>0</v>
      </c>
      <c r="Q610" s="217">
        <v>0.00031</v>
      </c>
      <c r="R610" s="217">
        <f>Q610*H610</f>
        <v>0.031164610000000002</v>
      </c>
      <c r="S610" s="217">
        <v>0</v>
      </c>
      <c r="T610" s="218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19" t="s">
        <v>389</v>
      </c>
      <c r="AT610" s="219" t="s">
        <v>264</v>
      </c>
      <c r="AU610" s="219" t="s">
        <v>82</v>
      </c>
      <c r="AY610" s="20" t="s">
        <v>188</v>
      </c>
      <c r="BE610" s="220">
        <f>IF(N610="základní",J610,0)</f>
        <v>0</v>
      </c>
      <c r="BF610" s="220">
        <f>IF(N610="snížená",J610,0)</f>
        <v>0</v>
      </c>
      <c r="BG610" s="220">
        <f>IF(N610="zákl. přenesená",J610,0)</f>
        <v>0</v>
      </c>
      <c r="BH610" s="220">
        <f>IF(N610="sníž. přenesená",J610,0)</f>
        <v>0</v>
      </c>
      <c r="BI610" s="220">
        <f>IF(N610="nulová",J610,0)</f>
        <v>0</v>
      </c>
      <c r="BJ610" s="20" t="s">
        <v>80</v>
      </c>
      <c r="BK610" s="220">
        <f>ROUND(I610*H610,2)</f>
        <v>0</v>
      </c>
      <c r="BL610" s="20" t="s">
        <v>290</v>
      </c>
      <c r="BM610" s="219" t="s">
        <v>1017</v>
      </c>
    </row>
    <row r="611" s="13" customFormat="1">
      <c r="A611" s="13"/>
      <c r="B611" s="226"/>
      <c r="C611" s="227"/>
      <c r="D611" s="228" t="s">
        <v>199</v>
      </c>
      <c r="E611" s="227"/>
      <c r="F611" s="230" t="s">
        <v>1018</v>
      </c>
      <c r="G611" s="227"/>
      <c r="H611" s="231">
        <v>100.53100000000001</v>
      </c>
      <c r="I611" s="232"/>
      <c r="J611" s="227"/>
      <c r="K611" s="227"/>
      <c r="L611" s="233"/>
      <c r="M611" s="234"/>
      <c r="N611" s="235"/>
      <c r="O611" s="235"/>
      <c r="P611" s="235"/>
      <c r="Q611" s="235"/>
      <c r="R611" s="235"/>
      <c r="S611" s="235"/>
      <c r="T611" s="23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7" t="s">
        <v>199</v>
      </c>
      <c r="AU611" s="237" t="s">
        <v>82</v>
      </c>
      <c r="AV611" s="13" t="s">
        <v>82</v>
      </c>
      <c r="AW611" s="13" t="s">
        <v>4</v>
      </c>
      <c r="AX611" s="13" t="s">
        <v>80</v>
      </c>
      <c r="AY611" s="237" t="s">
        <v>188</v>
      </c>
    </row>
    <row r="612" s="2" customFormat="1" ht="24.15" customHeight="1">
      <c r="A612" s="41"/>
      <c r="B612" s="42"/>
      <c r="C612" s="208" t="s">
        <v>1019</v>
      </c>
      <c r="D612" s="208" t="s">
        <v>190</v>
      </c>
      <c r="E612" s="209" t="s">
        <v>1020</v>
      </c>
      <c r="F612" s="210" t="s">
        <v>1021</v>
      </c>
      <c r="G612" s="211" t="s">
        <v>193</v>
      </c>
      <c r="H612" s="212">
        <v>507.363</v>
      </c>
      <c r="I612" s="213"/>
      <c r="J612" s="214">
        <f>ROUND(I612*H612,2)</f>
        <v>0</v>
      </c>
      <c r="K612" s="210" t="s">
        <v>194</v>
      </c>
      <c r="L612" s="47"/>
      <c r="M612" s="215" t="s">
        <v>19</v>
      </c>
      <c r="N612" s="216" t="s">
        <v>43</v>
      </c>
      <c r="O612" s="87"/>
      <c r="P612" s="217">
        <f>O612*H612</f>
        <v>0</v>
      </c>
      <c r="Q612" s="217">
        <v>0</v>
      </c>
      <c r="R612" s="217">
        <f>Q612*H612</f>
        <v>0</v>
      </c>
      <c r="S612" s="217">
        <v>0</v>
      </c>
      <c r="T612" s="218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19" t="s">
        <v>290</v>
      </c>
      <c r="AT612" s="219" t="s">
        <v>190</v>
      </c>
      <c r="AU612" s="219" t="s">
        <v>82</v>
      </c>
      <c r="AY612" s="20" t="s">
        <v>188</v>
      </c>
      <c r="BE612" s="220">
        <f>IF(N612="základní",J612,0)</f>
        <v>0</v>
      </c>
      <c r="BF612" s="220">
        <f>IF(N612="snížená",J612,0)</f>
        <v>0</v>
      </c>
      <c r="BG612" s="220">
        <f>IF(N612="zákl. přenesená",J612,0)</f>
        <v>0</v>
      </c>
      <c r="BH612" s="220">
        <f>IF(N612="sníž. přenesená",J612,0)</f>
        <v>0</v>
      </c>
      <c r="BI612" s="220">
        <f>IF(N612="nulová",J612,0)</f>
        <v>0</v>
      </c>
      <c r="BJ612" s="20" t="s">
        <v>80</v>
      </c>
      <c r="BK612" s="220">
        <f>ROUND(I612*H612,2)</f>
        <v>0</v>
      </c>
      <c r="BL612" s="20" t="s">
        <v>290</v>
      </c>
      <c r="BM612" s="219" t="s">
        <v>1022</v>
      </c>
    </row>
    <row r="613" s="2" customFormat="1">
      <c r="A613" s="41"/>
      <c r="B613" s="42"/>
      <c r="C613" s="43"/>
      <c r="D613" s="221" t="s">
        <v>197</v>
      </c>
      <c r="E613" s="43"/>
      <c r="F613" s="222" t="s">
        <v>1023</v>
      </c>
      <c r="G613" s="43"/>
      <c r="H613" s="43"/>
      <c r="I613" s="223"/>
      <c r="J613" s="43"/>
      <c r="K613" s="43"/>
      <c r="L613" s="47"/>
      <c r="M613" s="224"/>
      <c r="N613" s="225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197</v>
      </c>
      <c r="AU613" s="20" t="s">
        <v>82</v>
      </c>
    </row>
    <row r="614" s="13" customFormat="1">
      <c r="A614" s="13"/>
      <c r="B614" s="226"/>
      <c r="C614" s="227"/>
      <c r="D614" s="228" t="s">
        <v>199</v>
      </c>
      <c r="E614" s="229" t="s">
        <v>19</v>
      </c>
      <c r="F614" s="230" t="s">
        <v>952</v>
      </c>
      <c r="G614" s="227"/>
      <c r="H614" s="231">
        <v>507.363</v>
      </c>
      <c r="I614" s="232"/>
      <c r="J614" s="227"/>
      <c r="K614" s="227"/>
      <c r="L614" s="233"/>
      <c r="M614" s="234"/>
      <c r="N614" s="235"/>
      <c r="O614" s="235"/>
      <c r="P614" s="235"/>
      <c r="Q614" s="235"/>
      <c r="R614" s="235"/>
      <c r="S614" s="235"/>
      <c r="T614" s="23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7" t="s">
        <v>199</v>
      </c>
      <c r="AU614" s="237" t="s">
        <v>82</v>
      </c>
      <c r="AV614" s="13" t="s">
        <v>82</v>
      </c>
      <c r="AW614" s="13" t="s">
        <v>33</v>
      </c>
      <c r="AX614" s="13" t="s">
        <v>80</v>
      </c>
      <c r="AY614" s="237" t="s">
        <v>188</v>
      </c>
    </row>
    <row r="615" s="2" customFormat="1" ht="24.15" customHeight="1">
      <c r="A615" s="41"/>
      <c r="B615" s="42"/>
      <c r="C615" s="208" t="s">
        <v>1024</v>
      </c>
      <c r="D615" s="208" t="s">
        <v>190</v>
      </c>
      <c r="E615" s="209" t="s">
        <v>1025</v>
      </c>
      <c r="F615" s="210" t="s">
        <v>1026</v>
      </c>
      <c r="G615" s="211" t="s">
        <v>193</v>
      </c>
      <c r="H615" s="212">
        <v>2536.8150000000001</v>
      </c>
      <c r="I615" s="213"/>
      <c r="J615" s="214">
        <f>ROUND(I615*H615,2)</f>
        <v>0</v>
      </c>
      <c r="K615" s="210" t="s">
        <v>194</v>
      </c>
      <c r="L615" s="47"/>
      <c r="M615" s="215" t="s">
        <v>19</v>
      </c>
      <c r="N615" s="216" t="s">
        <v>43</v>
      </c>
      <c r="O615" s="87"/>
      <c r="P615" s="217">
        <f>O615*H615</f>
        <v>0</v>
      </c>
      <c r="Q615" s="217">
        <v>0</v>
      </c>
      <c r="R615" s="217">
        <f>Q615*H615</f>
        <v>0</v>
      </c>
      <c r="S615" s="217">
        <v>0</v>
      </c>
      <c r="T615" s="218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9" t="s">
        <v>290</v>
      </c>
      <c r="AT615" s="219" t="s">
        <v>190</v>
      </c>
      <c r="AU615" s="219" t="s">
        <v>82</v>
      </c>
      <c r="AY615" s="20" t="s">
        <v>188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20" t="s">
        <v>80</v>
      </c>
      <c r="BK615" s="220">
        <f>ROUND(I615*H615,2)</f>
        <v>0</v>
      </c>
      <c r="BL615" s="20" t="s">
        <v>290</v>
      </c>
      <c r="BM615" s="219" t="s">
        <v>1027</v>
      </c>
    </row>
    <row r="616" s="2" customFormat="1">
      <c r="A616" s="41"/>
      <c r="B616" s="42"/>
      <c r="C616" s="43"/>
      <c r="D616" s="221" t="s">
        <v>197</v>
      </c>
      <c r="E616" s="43"/>
      <c r="F616" s="222" t="s">
        <v>1028</v>
      </c>
      <c r="G616" s="43"/>
      <c r="H616" s="43"/>
      <c r="I616" s="223"/>
      <c r="J616" s="43"/>
      <c r="K616" s="43"/>
      <c r="L616" s="47"/>
      <c r="M616" s="224"/>
      <c r="N616" s="225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197</v>
      </c>
      <c r="AU616" s="20" t="s">
        <v>82</v>
      </c>
    </row>
    <row r="617" s="13" customFormat="1">
      <c r="A617" s="13"/>
      <c r="B617" s="226"/>
      <c r="C617" s="227"/>
      <c r="D617" s="228" t="s">
        <v>199</v>
      </c>
      <c r="E617" s="229" t="s">
        <v>19</v>
      </c>
      <c r="F617" s="230" t="s">
        <v>1029</v>
      </c>
      <c r="G617" s="227"/>
      <c r="H617" s="231">
        <v>2536.8150000000001</v>
      </c>
      <c r="I617" s="232"/>
      <c r="J617" s="227"/>
      <c r="K617" s="227"/>
      <c r="L617" s="233"/>
      <c r="M617" s="234"/>
      <c r="N617" s="235"/>
      <c r="O617" s="235"/>
      <c r="P617" s="235"/>
      <c r="Q617" s="235"/>
      <c r="R617" s="235"/>
      <c r="S617" s="235"/>
      <c r="T617" s="23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7" t="s">
        <v>199</v>
      </c>
      <c r="AU617" s="237" t="s">
        <v>82</v>
      </c>
      <c r="AV617" s="13" t="s">
        <v>82</v>
      </c>
      <c r="AW617" s="13" t="s">
        <v>33</v>
      </c>
      <c r="AX617" s="13" t="s">
        <v>80</v>
      </c>
      <c r="AY617" s="237" t="s">
        <v>188</v>
      </c>
    </row>
    <row r="618" s="2" customFormat="1" ht="16.5" customHeight="1">
      <c r="A618" s="41"/>
      <c r="B618" s="42"/>
      <c r="C618" s="249" t="s">
        <v>1030</v>
      </c>
      <c r="D618" s="249" t="s">
        <v>264</v>
      </c>
      <c r="E618" s="250" t="s">
        <v>1031</v>
      </c>
      <c r="F618" s="251" t="s">
        <v>1032</v>
      </c>
      <c r="G618" s="252" t="s">
        <v>819</v>
      </c>
      <c r="H618" s="253">
        <v>86.251999999999995</v>
      </c>
      <c r="I618" s="254"/>
      <c r="J618" s="255">
        <f>ROUND(I618*H618,2)</f>
        <v>0</v>
      </c>
      <c r="K618" s="251" t="s">
        <v>194</v>
      </c>
      <c r="L618" s="256"/>
      <c r="M618" s="257" t="s">
        <v>19</v>
      </c>
      <c r="N618" s="258" t="s">
        <v>43</v>
      </c>
      <c r="O618" s="87"/>
      <c r="P618" s="217">
        <f>O618*H618</f>
        <v>0</v>
      </c>
      <c r="Q618" s="217">
        <v>1</v>
      </c>
      <c r="R618" s="217">
        <f>Q618*H618</f>
        <v>86.251999999999995</v>
      </c>
      <c r="S618" s="217">
        <v>0</v>
      </c>
      <c r="T618" s="218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9" t="s">
        <v>389</v>
      </c>
      <c r="AT618" s="219" t="s">
        <v>264</v>
      </c>
      <c r="AU618" s="219" t="s">
        <v>82</v>
      </c>
      <c r="AY618" s="20" t="s">
        <v>188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20" t="s">
        <v>80</v>
      </c>
      <c r="BK618" s="220">
        <f>ROUND(I618*H618,2)</f>
        <v>0</v>
      </c>
      <c r="BL618" s="20" t="s">
        <v>290</v>
      </c>
      <c r="BM618" s="219" t="s">
        <v>1033</v>
      </c>
    </row>
    <row r="619" s="13" customFormat="1">
      <c r="A619" s="13"/>
      <c r="B619" s="226"/>
      <c r="C619" s="227"/>
      <c r="D619" s="228" t="s">
        <v>199</v>
      </c>
      <c r="E619" s="229" t="s">
        <v>19</v>
      </c>
      <c r="F619" s="230" t="s">
        <v>1034</v>
      </c>
      <c r="G619" s="227"/>
      <c r="H619" s="231">
        <v>86.251999999999995</v>
      </c>
      <c r="I619" s="232"/>
      <c r="J619" s="227"/>
      <c r="K619" s="227"/>
      <c r="L619" s="233"/>
      <c r="M619" s="234"/>
      <c r="N619" s="235"/>
      <c r="O619" s="235"/>
      <c r="P619" s="235"/>
      <c r="Q619" s="235"/>
      <c r="R619" s="235"/>
      <c r="S619" s="235"/>
      <c r="T619" s="23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7" t="s">
        <v>199</v>
      </c>
      <c r="AU619" s="237" t="s">
        <v>82</v>
      </c>
      <c r="AV619" s="13" t="s">
        <v>82</v>
      </c>
      <c r="AW619" s="13" t="s">
        <v>33</v>
      </c>
      <c r="AX619" s="13" t="s">
        <v>80</v>
      </c>
      <c r="AY619" s="237" t="s">
        <v>188</v>
      </c>
    </row>
    <row r="620" s="2" customFormat="1" ht="24.15" customHeight="1">
      <c r="A620" s="41"/>
      <c r="B620" s="42"/>
      <c r="C620" s="208" t="s">
        <v>1035</v>
      </c>
      <c r="D620" s="208" t="s">
        <v>190</v>
      </c>
      <c r="E620" s="209" t="s">
        <v>1036</v>
      </c>
      <c r="F620" s="210" t="s">
        <v>1037</v>
      </c>
      <c r="G620" s="211" t="s">
        <v>248</v>
      </c>
      <c r="H620" s="212">
        <v>21</v>
      </c>
      <c r="I620" s="213"/>
      <c r="J620" s="214">
        <f>ROUND(I620*H620,2)</f>
        <v>0</v>
      </c>
      <c r="K620" s="210" t="s">
        <v>194</v>
      </c>
      <c r="L620" s="47"/>
      <c r="M620" s="215" t="s">
        <v>19</v>
      </c>
      <c r="N620" s="216" t="s">
        <v>43</v>
      </c>
      <c r="O620" s="87"/>
      <c r="P620" s="217">
        <f>O620*H620</f>
        <v>0</v>
      </c>
      <c r="Q620" s="217">
        <v>2.0000000000000002E-05</v>
      </c>
      <c r="R620" s="217">
        <f>Q620*H620</f>
        <v>0.00042000000000000002</v>
      </c>
      <c r="S620" s="217">
        <v>0</v>
      </c>
      <c r="T620" s="218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9" t="s">
        <v>290</v>
      </c>
      <c r="AT620" s="219" t="s">
        <v>190</v>
      </c>
      <c r="AU620" s="219" t="s">
        <v>82</v>
      </c>
      <c r="AY620" s="20" t="s">
        <v>188</v>
      </c>
      <c r="BE620" s="220">
        <f>IF(N620="základní",J620,0)</f>
        <v>0</v>
      </c>
      <c r="BF620" s="220">
        <f>IF(N620="snížená",J620,0)</f>
        <v>0</v>
      </c>
      <c r="BG620" s="220">
        <f>IF(N620="zákl. přenesená",J620,0)</f>
        <v>0</v>
      </c>
      <c r="BH620" s="220">
        <f>IF(N620="sníž. přenesená",J620,0)</f>
        <v>0</v>
      </c>
      <c r="BI620" s="220">
        <f>IF(N620="nulová",J620,0)</f>
        <v>0</v>
      </c>
      <c r="BJ620" s="20" t="s">
        <v>80</v>
      </c>
      <c r="BK620" s="220">
        <f>ROUND(I620*H620,2)</f>
        <v>0</v>
      </c>
      <c r="BL620" s="20" t="s">
        <v>290</v>
      </c>
      <c r="BM620" s="219" t="s">
        <v>1038</v>
      </c>
    </row>
    <row r="621" s="2" customFormat="1">
      <c r="A621" s="41"/>
      <c r="B621" s="42"/>
      <c r="C621" s="43"/>
      <c r="D621" s="221" t="s">
        <v>197</v>
      </c>
      <c r="E621" s="43"/>
      <c r="F621" s="222" t="s">
        <v>1039</v>
      </c>
      <c r="G621" s="43"/>
      <c r="H621" s="43"/>
      <c r="I621" s="223"/>
      <c r="J621" s="43"/>
      <c r="K621" s="43"/>
      <c r="L621" s="47"/>
      <c r="M621" s="224"/>
      <c r="N621" s="225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197</v>
      </c>
      <c r="AU621" s="20" t="s">
        <v>82</v>
      </c>
    </row>
    <row r="622" s="13" customFormat="1">
      <c r="A622" s="13"/>
      <c r="B622" s="226"/>
      <c r="C622" s="227"/>
      <c r="D622" s="228" t="s">
        <v>199</v>
      </c>
      <c r="E622" s="229" t="s">
        <v>19</v>
      </c>
      <c r="F622" s="230" t="s">
        <v>1040</v>
      </c>
      <c r="G622" s="227"/>
      <c r="H622" s="231">
        <v>21</v>
      </c>
      <c r="I622" s="232"/>
      <c r="J622" s="227"/>
      <c r="K622" s="227"/>
      <c r="L622" s="233"/>
      <c r="M622" s="234"/>
      <c r="N622" s="235"/>
      <c r="O622" s="235"/>
      <c r="P622" s="235"/>
      <c r="Q622" s="235"/>
      <c r="R622" s="235"/>
      <c r="S622" s="235"/>
      <c r="T622" s="23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7" t="s">
        <v>199</v>
      </c>
      <c r="AU622" s="237" t="s">
        <v>82</v>
      </c>
      <c r="AV622" s="13" t="s">
        <v>82</v>
      </c>
      <c r="AW622" s="13" t="s">
        <v>33</v>
      </c>
      <c r="AX622" s="13" t="s">
        <v>80</v>
      </c>
      <c r="AY622" s="237" t="s">
        <v>188</v>
      </c>
    </row>
    <row r="623" s="2" customFormat="1" ht="16.5" customHeight="1">
      <c r="A623" s="41"/>
      <c r="B623" s="42"/>
      <c r="C623" s="249" t="s">
        <v>1041</v>
      </c>
      <c r="D623" s="249" t="s">
        <v>264</v>
      </c>
      <c r="E623" s="250" t="s">
        <v>1042</v>
      </c>
      <c r="F623" s="251" t="s">
        <v>1043</v>
      </c>
      <c r="G623" s="252" t="s">
        <v>248</v>
      </c>
      <c r="H623" s="253">
        <v>22.050000000000001</v>
      </c>
      <c r="I623" s="254"/>
      <c r="J623" s="255">
        <f>ROUND(I623*H623,2)</f>
        <v>0</v>
      </c>
      <c r="K623" s="251" t="s">
        <v>194</v>
      </c>
      <c r="L623" s="256"/>
      <c r="M623" s="257" t="s">
        <v>19</v>
      </c>
      <c r="N623" s="258" t="s">
        <v>43</v>
      </c>
      <c r="O623" s="87"/>
      <c r="P623" s="217">
        <f>O623*H623</f>
        <v>0</v>
      </c>
      <c r="Q623" s="217">
        <v>0.00050000000000000001</v>
      </c>
      <c r="R623" s="217">
        <f>Q623*H623</f>
        <v>0.011025</v>
      </c>
      <c r="S623" s="217">
        <v>0</v>
      </c>
      <c r="T623" s="218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9" t="s">
        <v>389</v>
      </c>
      <c r="AT623" s="219" t="s">
        <v>264</v>
      </c>
      <c r="AU623" s="219" t="s">
        <v>82</v>
      </c>
      <c r="AY623" s="20" t="s">
        <v>188</v>
      </c>
      <c r="BE623" s="220">
        <f>IF(N623="základní",J623,0)</f>
        <v>0</v>
      </c>
      <c r="BF623" s="220">
        <f>IF(N623="snížená",J623,0)</f>
        <v>0</v>
      </c>
      <c r="BG623" s="220">
        <f>IF(N623="zákl. přenesená",J623,0)</f>
        <v>0</v>
      </c>
      <c r="BH623" s="220">
        <f>IF(N623="sníž. přenesená",J623,0)</f>
        <v>0</v>
      </c>
      <c r="BI623" s="220">
        <f>IF(N623="nulová",J623,0)</f>
        <v>0</v>
      </c>
      <c r="BJ623" s="20" t="s">
        <v>80</v>
      </c>
      <c r="BK623" s="220">
        <f>ROUND(I623*H623,2)</f>
        <v>0</v>
      </c>
      <c r="BL623" s="20" t="s">
        <v>290</v>
      </c>
      <c r="BM623" s="219" t="s">
        <v>1044</v>
      </c>
    </row>
    <row r="624" s="13" customFormat="1">
      <c r="A624" s="13"/>
      <c r="B624" s="226"/>
      <c r="C624" s="227"/>
      <c r="D624" s="228" t="s">
        <v>199</v>
      </c>
      <c r="E624" s="227"/>
      <c r="F624" s="230" t="s">
        <v>1045</v>
      </c>
      <c r="G624" s="227"/>
      <c r="H624" s="231">
        <v>22.050000000000001</v>
      </c>
      <c r="I624" s="232"/>
      <c r="J624" s="227"/>
      <c r="K624" s="227"/>
      <c r="L624" s="233"/>
      <c r="M624" s="234"/>
      <c r="N624" s="235"/>
      <c r="O624" s="235"/>
      <c r="P624" s="235"/>
      <c r="Q624" s="235"/>
      <c r="R624" s="235"/>
      <c r="S624" s="235"/>
      <c r="T624" s="23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7" t="s">
        <v>199</v>
      </c>
      <c r="AU624" s="237" t="s">
        <v>82</v>
      </c>
      <c r="AV624" s="13" t="s">
        <v>82</v>
      </c>
      <c r="AW624" s="13" t="s">
        <v>4</v>
      </c>
      <c r="AX624" s="13" t="s">
        <v>80</v>
      </c>
      <c r="AY624" s="237" t="s">
        <v>188</v>
      </c>
    </row>
    <row r="625" s="2" customFormat="1" ht="24.15" customHeight="1">
      <c r="A625" s="41"/>
      <c r="B625" s="42"/>
      <c r="C625" s="208" t="s">
        <v>1046</v>
      </c>
      <c r="D625" s="208" t="s">
        <v>190</v>
      </c>
      <c r="E625" s="209" t="s">
        <v>1047</v>
      </c>
      <c r="F625" s="210" t="s">
        <v>1048</v>
      </c>
      <c r="G625" s="211" t="s">
        <v>193</v>
      </c>
      <c r="H625" s="212">
        <v>166.40000000000001</v>
      </c>
      <c r="I625" s="213"/>
      <c r="J625" s="214">
        <f>ROUND(I625*H625,2)</f>
        <v>0</v>
      </c>
      <c r="K625" s="210" t="s">
        <v>194</v>
      </c>
      <c r="L625" s="47"/>
      <c r="M625" s="215" t="s">
        <v>19</v>
      </c>
      <c r="N625" s="216" t="s">
        <v>43</v>
      </c>
      <c r="O625" s="87"/>
      <c r="P625" s="217">
        <f>O625*H625</f>
        <v>0</v>
      </c>
      <c r="Q625" s="217">
        <v>0</v>
      </c>
      <c r="R625" s="217">
        <f>Q625*H625</f>
        <v>0</v>
      </c>
      <c r="S625" s="217">
        <v>0</v>
      </c>
      <c r="T625" s="218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19" t="s">
        <v>290</v>
      </c>
      <c r="AT625" s="219" t="s">
        <v>190</v>
      </c>
      <c r="AU625" s="219" t="s">
        <v>82</v>
      </c>
      <c r="AY625" s="20" t="s">
        <v>188</v>
      </c>
      <c r="BE625" s="220">
        <f>IF(N625="základní",J625,0)</f>
        <v>0</v>
      </c>
      <c r="BF625" s="220">
        <f>IF(N625="snížená",J625,0)</f>
        <v>0</v>
      </c>
      <c r="BG625" s="220">
        <f>IF(N625="zákl. přenesená",J625,0)</f>
        <v>0</v>
      </c>
      <c r="BH625" s="220">
        <f>IF(N625="sníž. přenesená",J625,0)</f>
        <v>0</v>
      </c>
      <c r="BI625" s="220">
        <f>IF(N625="nulová",J625,0)</f>
        <v>0</v>
      </c>
      <c r="BJ625" s="20" t="s">
        <v>80</v>
      </c>
      <c r="BK625" s="220">
        <f>ROUND(I625*H625,2)</f>
        <v>0</v>
      </c>
      <c r="BL625" s="20" t="s">
        <v>290</v>
      </c>
      <c r="BM625" s="219" t="s">
        <v>1049</v>
      </c>
    </row>
    <row r="626" s="2" customFormat="1">
      <c r="A626" s="41"/>
      <c r="B626" s="42"/>
      <c r="C626" s="43"/>
      <c r="D626" s="221" t="s">
        <v>197</v>
      </c>
      <c r="E626" s="43"/>
      <c r="F626" s="222" t="s">
        <v>1050</v>
      </c>
      <c r="G626" s="43"/>
      <c r="H626" s="43"/>
      <c r="I626" s="223"/>
      <c r="J626" s="43"/>
      <c r="K626" s="43"/>
      <c r="L626" s="47"/>
      <c r="M626" s="224"/>
      <c r="N626" s="225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197</v>
      </c>
      <c r="AU626" s="20" t="s">
        <v>82</v>
      </c>
    </row>
    <row r="627" s="2" customFormat="1" ht="16.5" customHeight="1">
      <c r="A627" s="41"/>
      <c r="B627" s="42"/>
      <c r="C627" s="249" t="s">
        <v>1051</v>
      </c>
      <c r="D627" s="249" t="s">
        <v>264</v>
      </c>
      <c r="E627" s="250" t="s">
        <v>884</v>
      </c>
      <c r="F627" s="251" t="s">
        <v>885</v>
      </c>
      <c r="G627" s="252" t="s">
        <v>819</v>
      </c>
      <c r="H627" s="253">
        <v>0.058000000000000003</v>
      </c>
      <c r="I627" s="254"/>
      <c r="J627" s="255">
        <f>ROUND(I627*H627,2)</f>
        <v>0</v>
      </c>
      <c r="K627" s="251" t="s">
        <v>194</v>
      </c>
      <c r="L627" s="256"/>
      <c r="M627" s="257" t="s">
        <v>19</v>
      </c>
      <c r="N627" s="258" t="s">
        <v>43</v>
      </c>
      <c r="O627" s="87"/>
      <c r="P627" s="217">
        <f>O627*H627</f>
        <v>0</v>
      </c>
      <c r="Q627" s="217">
        <v>1</v>
      </c>
      <c r="R627" s="217">
        <f>Q627*H627</f>
        <v>0.058000000000000003</v>
      </c>
      <c r="S627" s="217">
        <v>0</v>
      </c>
      <c r="T627" s="218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19" t="s">
        <v>389</v>
      </c>
      <c r="AT627" s="219" t="s">
        <v>264</v>
      </c>
      <c r="AU627" s="219" t="s">
        <v>82</v>
      </c>
      <c r="AY627" s="20" t="s">
        <v>188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20" t="s">
        <v>80</v>
      </c>
      <c r="BK627" s="220">
        <f>ROUND(I627*H627,2)</f>
        <v>0</v>
      </c>
      <c r="BL627" s="20" t="s">
        <v>290</v>
      </c>
      <c r="BM627" s="219" t="s">
        <v>1052</v>
      </c>
    </row>
    <row r="628" s="13" customFormat="1">
      <c r="A628" s="13"/>
      <c r="B628" s="226"/>
      <c r="C628" s="227"/>
      <c r="D628" s="228" t="s">
        <v>199</v>
      </c>
      <c r="E628" s="227"/>
      <c r="F628" s="230" t="s">
        <v>1053</v>
      </c>
      <c r="G628" s="227"/>
      <c r="H628" s="231">
        <v>0.058000000000000003</v>
      </c>
      <c r="I628" s="232"/>
      <c r="J628" s="227"/>
      <c r="K628" s="227"/>
      <c r="L628" s="233"/>
      <c r="M628" s="234"/>
      <c r="N628" s="235"/>
      <c r="O628" s="235"/>
      <c r="P628" s="235"/>
      <c r="Q628" s="235"/>
      <c r="R628" s="235"/>
      <c r="S628" s="235"/>
      <c r="T628" s="23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7" t="s">
        <v>199</v>
      </c>
      <c r="AU628" s="237" t="s">
        <v>82</v>
      </c>
      <c r="AV628" s="13" t="s">
        <v>82</v>
      </c>
      <c r="AW628" s="13" t="s">
        <v>4</v>
      </c>
      <c r="AX628" s="13" t="s">
        <v>80</v>
      </c>
      <c r="AY628" s="237" t="s">
        <v>188</v>
      </c>
    </row>
    <row r="629" s="2" customFormat="1" ht="24.15" customHeight="1">
      <c r="A629" s="41"/>
      <c r="B629" s="42"/>
      <c r="C629" s="208" t="s">
        <v>1054</v>
      </c>
      <c r="D629" s="208" t="s">
        <v>190</v>
      </c>
      <c r="E629" s="209" t="s">
        <v>1055</v>
      </c>
      <c r="F629" s="210" t="s">
        <v>1056</v>
      </c>
      <c r="G629" s="211" t="s">
        <v>193</v>
      </c>
      <c r="H629" s="212">
        <v>166.40000000000001</v>
      </c>
      <c r="I629" s="213"/>
      <c r="J629" s="214">
        <f>ROUND(I629*H629,2)</f>
        <v>0</v>
      </c>
      <c r="K629" s="210" t="s">
        <v>194</v>
      </c>
      <c r="L629" s="47"/>
      <c r="M629" s="215" t="s">
        <v>19</v>
      </c>
      <c r="N629" s="216" t="s">
        <v>43</v>
      </c>
      <c r="O629" s="87"/>
      <c r="P629" s="217">
        <f>O629*H629</f>
        <v>0</v>
      </c>
      <c r="Q629" s="217">
        <v>0.00093999999999999997</v>
      </c>
      <c r="R629" s="217">
        <f>Q629*H629</f>
        <v>0.156416</v>
      </c>
      <c r="S629" s="217">
        <v>0</v>
      </c>
      <c r="T629" s="218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19" t="s">
        <v>290</v>
      </c>
      <c r="AT629" s="219" t="s">
        <v>190</v>
      </c>
      <c r="AU629" s="219" t="s">
        <v>82</v>
      </c>
      <c r="AY629" s="20" t="s">
        <v>188</v>
      </c>
      <c r="BE629" s="220">
        <f>IF(N629="základní",J629,0)</f>
        <v>0</v>
      </c>
      <c r="BF629" s="220">
        <f>IF(N629="snížená",J629,0)</f>
        <v>0</v>
      </c>
      <c r="BG629" s="220">
        <f>IF(N629="zákl. přenesená",J629,0)</f>
        <v>0</v>
      </c>
      <c r="BH629" s="220">
        <f>IF(N629="sníž. přenesená",J629,0)</f>
        <v>0</v>
      </c>
      <c r="BI629" s="220">
        <f>IF(N629="nulová",J629,0)</f>
        <v>0</v>
      </c>
      <c r="BJ629" s="20" t="s">
        <v>80</v>
      </c>
      <c r="BK629" s="220">
        <f>ROUND(I629*H629,2)</f>
        <v>0</v>
      </c>
      <c r="BL629" s="20" t="s">
        <v>290</v>
      </c>
      <c r="BM629" s="219" t="s">
        <v>1057</v>
      </c>
    </row>
    <row r="630" s="2" customFormat="1">
      <c r="A630" s="41"/>
      <c r="B630" s="42"/>
      <c r="C630" s="43"/>
      <c r="D630" s="221" t="s">
        <v>197</v>
      </c>
      <c r="E630" s="43"/>
      <c r="F630" s="222" t="s">
        <v>1058</v>
      </c>
      <c r="G630" s="43"/>
      <c r="H630" s="43"/>
      <c r="I630" s="223"/>
      <c r="J630" s="43"/>
      <c r="K630" s="43"/>
      <c r="L630" s="47"/>
      <c r="M630" s="224"/>
      <c r="N630" s="225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197</v>
      </c>
      <c r="AU630" s="20" t="s">
        <v>82</v>
      </c>
    </row>
    <row r="631" s="13" customFormat="1">
      <c r="A631" s="13"/>
      <c r="B631" s="226"/>
      <c r="C631" s="227"/>
      <c r="D631" s="228" t="s">
        <v>199</v>
      </c>
      <c r="E631" s="229" t="s">
        <v>19</v>
      </c>
      <c r="F631" s="230" t="s">
        <v>1059</v>
      </c>
      <c r="G631" s="227"/>
      <c r="H631" s="231">
        <v>166.40000000000001</v>
      </c>
      <c r="I631" s="232"/>
      <c r="J631" s="227"/>
      <c r="K631" s="227"/>
      <c r="L631" s="233"/>
      <c r="M631" s="234"/>
      <c r="N631" s="235"/>
      <c r="O631" s="235"/>
      <c r="P631" s="235"/>
      <c r="Q631" s="235"/>
      <c r="R631" s="235"/>
      <c r="S631" s="235"/>
      <c r="T631" s="23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7" t="s">
        <v>199</v>
      </c>
      <c r="AU631" s="237" t="s">
        <v>82</v>
      </c>
      <c r="AV631" s="13" t="s">
        <v>82</v>
      </c>
      <c r="AW631" s="13" t="s">
        <v>33</v>
      </c>
      <c r="AX631" s="13" t="s">
        <v>80</v>
      </c>
      <c r="AY631" s="237" t="s">
        <v>188</v>
      </c>
    </row>
    <row r="632" s="2" customFormat="1" ht="49.05" customHeight="1">
      <c r="A632" s="41"/>
      <c r="B632" s="42"/>
      <c r="C632" s="249" t="s">
        <v>1060</v>
      </c>
      <c r="D632" s="249" t="s">
        <v>264</v>
      </c>
      <c r="E632" s="250" t="s">
        <v>976</v>
      </c>
      <c r="F632" s="251" t="s">
        <v>977</v>
      </c>
      <c r="G632" s="252" t="s">
        <v>193</v>
      </c>
      <c r="H632" s="253">
        <v>199.68000000000001</v>
      </c>
      <c r="I632" s="254"/>
      <c r="J632" s="255">
        <f>ROUND(I632*H632,2)</f>
        <v>0</v>
      </c>
      <c r="K632" s="251" t="s">
        <v>194</v>
      </c>
      <c r="L632" s="256"/>
      <c r="M632" s="257" t="s">
        <v>19</v>
      </c>
      <c r="N632" s="258" t="s">
        <v>43</v>
      </c>
      <c r="O632" s="87"/>
      <c r="P632" s="217">
        <f>O632*H632</f>
        <v>0</v>
      </c>
      <c r="Q632" s="217">
        <v>0.0053</v>
      </c>
      <c r="R632" s="217">
        <f>Q632*H632</f>
        <v>1.0583040000000001</v>
      </c>
      <c r="S632" s="217">
        <v>0</v>
      </c>
      <c r="T632" s="218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9" t="s">
        <v>389</v>
      </c>
      <c r="AT632" s="219" t="s">
        <v>264</v>
      </c>
      <c r="AU632" s="219" t="s">
        <v>82</v>
      </c>
      <c r="AY632" s="20" t="s">
        <v>188</v>
      </c>
      <c r="BE632" s="220">
        <f>IF(N632="základní",J632,0)</f>
        <v>0</v>
      </c>
      <c r="BF632" s="220">
        <f>IF(N632="snížená",J632,0)</f>
        <v>0</v>
      </c>
      <c r="BG632" s="220">
        <f>IF(N632="zákl. přenesená",J632,0)</f>
        <v>0</v>
      </c>
      <c r="BH632" s="220">
        <f>IF(N632="sníž. přenesená",J632,0)</f>
        <v>0</v>
      </c>
      <c r="BI632" s="220">
        <f>IF(N632="nulová",J632,0)</f>
        <v>0</v>
      </c>
      <c r="BJ632" s="20" t="s">
        <v>80</v>
      </c>
      <c r="BK632" s="220">
        <f>ROUND(I632*H632,2)</f>
        <v>0</v>
      </c>
      <c r="BL632" s="20" t="s">
        <v>290</v>
      </c>
      <c r="BM632" s="219" t="s">
        <v>1061</v>
      </c>
    </row>
    <row r="633" s="13" customFormat="1">
      <c r="A633" s="13"/>
      <c r="B633" s="226"/>
      <c r="C633" s="227"/>
      <c r="D633" s="228" t="s">
        <v>199</v>
      </c>
      <c r="E633" s="227"/>
      <c r="F633" s="230" t="s">
        <v>1062</v>
      </c>
      <c r="G633" s="227"/>
      <c r="H633" s="231">
        <v>199.68000000000001</v>
      </c>
      <c r="I633" s="232"/>
      <c r="J633" s="227"/>
      <c r="K633" s="227"/>
      <c r="L633" s="233"/>
      <c r="M633" s="234"/>
      <c r="N633" s="235"/>
      <c r="O633" s="235"/>
      <c r="P633" s="235"/>
      <c r="Q633" s="235"/>
      <c r="R633" s="235"/>
      <c r="S633" s="235"/>
      <c r="T633" s="23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7" t="s">
        <v>199</v>
      </c>
      <c r="AU633" s="237" t="s">
        <v>82</v>
      </c>
      <c r="AV633" s="13" t="s">
        <v>82</v>
      </c>
      <c r="AW633" s="13" t="s">
        <v>4</v>
      </c>
      <c r="AX633" s="13" t="s">
        <v>80</v>
      </c>
      <c r="AY633" s="237" t="s">
        <v>188</v>
      </c>
    </row>
    <row r="634" s="2" customFormat="1" ht="24.15" customHeight="1">
      <c r="A634" s="41"/>
      <c r="B634" s="42"/>
      <c r="C634" s="208" t="s">
        <v>1063</v>
      </c>
      <c r="D634" s="208" t="s">
        <v>190</v>
      </c>
      <c r="E634" s="209" t="s">
        <v>1064</v>
      </c>
      <c r="F634" s="210" t="s">
        <v>1065</v>
      </c>
      <c r="G634" s="211" t="s">
        <v>193</v>
      </c>
      <c r="H634" s="212">
        <v>192</v>
      </c>
      <c r="I634" s="213"/>
      <c r="J634" s="214">
        <f>ROUND(I634*H634,2)</f>
        <v>0</v>
      </c>
      <c r="K634" s="210" t="s">
        <v>194</v>
      </c>
      <c r="L634" s="47"/>
      <c r="M634" s="215" t="s">
        <v>19</v>
      </c>
      <c r="N634" s="216" t="s">
        <v>43</v>
      </c>
      <c r="O634" s="87"/>
      <c r="P634" s="217">
        <f>O634*H634</f>
        <v>0</v>
      </c>
      <c r="Q634" s="217">
        <v>0.00076999999999999996</v>
      </c>
      <c r="R634" s="217">
        <f>Q634*H634</f>
        <v>0.14784</v>
      </c>
      <c r="S634" s="217">
        <v>0</v>
      </c>
      <c r="T634" s="218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19" t="s">
        <v>290</v>
      </c>
      <c r="AT634" s="219" t="s">
        <v>190</v>
      </c>
      <c r="AU634" s="219" t="s">
        <v>82</v>
      </c>
      <c r="AY634" s="20" t="s">
        <v>188</v>
      </c>
      <c r="BE634" s="220">
        <f>IF(N634="základní",J634,0)</f>
        <v>0</v>
      </c>
      <c r="BF634" s="220">
        <f>IF(N634="snížená",J634,0)</f>
        <v>0</v>
      </c>
      <c r="BG634" s="220">
        <f>IF(N634="zákl. přenesená",J634,0)</f>
        <v>0</v>
      </c>
      <c r="BH634" s="220">
        <f>IF(N634="sníž. přenesená",J634,0)</f>
        <v>0</v>
      </c>
      <c r="BI634" s="220">
        <f>IF(N634="nulová",J634,0)</f>
        <v>0</v>
      </c>
      <c r="BJ634" s="20" t="s">
        <v>80</v>
      </c>
      <c r="BK634" s="220">
        <f>ROUND(I634*H634,2)</f>
        <v>0</v>
      </c>
      <c r="BL634" s="20" t="s">
        <v>290</v>
      </c>
      <c r="BM634" s="219" t="s">
        <v>1066</v>
      </c>
    </row>
    <row r="635" s="2" customFormat="1">
      <c r="A635" s="41"/>
      <c r="B635" s="42"/>
      <c r="C635" s="43"/>
      <c r="D635" s="221" t="s">
        <v>197</v>
      </c>
      <c r="E635" s="43"/>
      <c r="F635" s="222" t="s">
        <v>1067</v>
      </c>
      <c r="G635" s="43"/>
      <c r="H635" s="43"/>
      <c r="I635" s="223"/>
      <c r="J635" s="43"/>
      <c r="K635" s="43"/>
      <c r="L635" s="47"/>
      <c r="M635" s="224"/>
      <c r="N635" s="225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197</v>
      </c>
      <c r="AU635" s="20" t="s">
        <v>82</v>
      </c>
    </row>
    <row r="636" s="13" customFormat="1">
      <c r="A636" s="13"/>
      <c r="B636" s="226"/>
      <c r="C636" s="227"/>
      <c r="D636" s="228" t="s">
        <v>199</v>
      </c>
      <c r="E636" s="229" t="s">
        <v>19</v>
      </c>
      <c r="F636" s="230" t="s">
        <v>1068</v>
      </c>
      <c r="G636" s="227"/>
      <c r="H636" s="231">
        <v>192</v>
      </c>
      <c r="I636" s="232"/>
      <c r="J636" s="227"/>
      <c r="K636" s="227"/>
      <c r="L636" s="233"/>
      <c r="M636" s="234"/>
      <c r="N636" s="235"/>
      <c r="O636" s="235"/>
      <c r="P636" s="235"/>
      <c r="Q636" s="235"/>
      <c r="R636" s="235"/>
      <c r="S636" s="235"/>
      <c r="T636" s="23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7" t="s">
        <v>199</v>
      </c>
      <c r="AU636" s="237" t="s">
        <v>82</v>
      </c>
      <c r="AV636" s="13" t="s">
        <v>82</v>
      </c>
      <c r="AW636" s="13" t="s">
        <v>33</v>
      </c>
      <c r="AX636" s="13" t="s">
        <v>80</v>
      </c>
      <c r="AY636" s="237" t="s">
        <v>188</v>
      </c>
    </row>
    <row r="637" s="2" customFormat="1" ht="21.75" customHeight="1">
      <c r="A637" s="41"/>
      <c r="B637" s="42"/>
      <c r="C637" s="249" t="s">
        <v>1069</v>
      </c>
      <c r="D637" s="249" t="s">
        <v>264</v>
      </c>
      <c r="E637" s="250" t="s">
        <v>1070</v>
      </c>
      <c r="F637" s="251" t="s">
        <v>1071</v>
      </c>
      <c r="G637" s="252" t="s">
        <v>193</v>
      </c>
      <c r="H637" s="253">
        <v>230.40000000000001</v>
      </c>
      <c r="I637" s="254"/>
      <c r="J637" s="255">
        <f>ROUND(I637*H637,2)</f>
        <v>0</v>
      </c>
      <c r="K637" s="251" t="s">
        <v>194</v>
      </c>
      <c r="L637" s="256"/>
      <c r="M637" s="257" t="s">
        <v>19</v>
      </c>
      <c r="N637" s="258" t="s">
        <v>43</v>
      </c>
      <c r="O637" s="87"/>
      <c r="P637" s="217">
        <f>O637*H637</f>
        <v>0</v>
      </c>
      <c r="Q637" s="217">
        <v>0.0019</v>
      </c>
      <c r="R637" s="217">
        <f>Q637*H637</f>
        <v>0.43775999999999998</v>
      </c>
      <c r="S637" s="217">
        <v>0</v>
      </c>
      <c r="T637" s="218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9" t="s">
        <v>389</v>
      </c>
      <c r="AT637" s="219" t="s">
        <v>264</v>
      </c>
      <c r="AU637" s="219" t="s">
        <v>82</v>
      </c>
      <c r="AY637" s="20" t="s">
        <v>188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20" t="s">
        <v>80</v>
      </c>
      <c r="BK637" s="220">
        <f>ROUND(I637*H637,2)</f>
        <v>0</v>
      </c>
      <c r="BL637" s="20" t="s">
        <v>290</v>
      </c>
      <c r="BM637" s="219" t="s">
        <v>1072</v>
      </c>
    </row>
    <row r="638" s="13" customFormat="1">
      <c r="A638" s="13"/>
      <c r="B638" s="226"/>
      <c r="C638" s="227"/>
      <c r="D638" s="228" t="s">
        <v>199</v>
      </c>
      <c r="E638" s="227"/>
      <c r="F638" s="230" t="s">
        <v>1073</v>
      </c>
      <c r="G638" s="227"/>
      <c r="H638" s="231">
        <v>230.40000000000001</v>
      </c>
      <c r="I638" s="232"/>
      <c r="J638" s="227"/>
      <c r="K638" s="227"/>
      <c r="L638" s="233"/>
      <c r="M638" s="234"/>
      <c r="N638" s="235"/>
      <c r="O638" s="235"/>
      <c r="P638" s="235"/>
      <c r="Q638" s="235"/>
      <c r="R638" s="235"/>
      <c r="S638" s="235"/>
      <c r="T638" s="23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7" t="s">
        <v>199</v>
      </c>
      <c r="AU638" s="237" t="s">
        <v>82</v>
      </c>
      <c r="AV638" s="13" t="s">
        <v>82</v>
      </c>
      <c r="AW638" s="13" t="s">
        <v>4</v>
      </c>
      <c r="AX638" s="13" t="s">
        <v>80</v>
      </c>
      <c r="AY638" s="237" t="s">
        <v>188</v>
      </c>
    </row>
    <row r="639" s="2" customFormat="1" ht="24.15" customHeight="1">
      <c r="A639" s="41"/>
      <c r="B639" s="42"/>
      <c r="C639" s="208" t="s">
        <v>1074</v>
      </c>
      <c r="D639" s="208" t="s">
        <v>190</v>
      </c>
      <c r="E639" s="209" t="s">
        <v>1075</v>
      </c>
      <c r="F639" s="210" t="s">
        <v>1076</v>
      </c>
      <c r="G639" s="211" t="s">
        <v>193</v>
      </c>
      <c r="H639" s="212">
        <v>456.43299999999999</v>
      </c>
      <c r="I639" s="213"/>
      <c r="J639" s="214">
        <f>ROUND(I639*H639,2)</f>
        <v>0</v>
      </c>
      <c r="K639" s="210" t="s">
        <v>194</v>
      </c>
      <c r="L639" s="47"/>
      <c r="M639" s="215" t="s">
        <v>19</v>
      </c>
      <c r="N639" s="216" t="s">
        <v>43</v>
      </c>
      <c r="O639" s="87"/>
      <c r="P639" s="217">
        <f>O639*H639</f>
        <v>0</v>
      </c>
      <c r="Q639" s="217">
        <v>0</v>
      </c>
      <c r="R639" s="217">
        <f>Q639*H639</f>
        <v>0</v>
      </c>
      <c r="S639" s="217">
        <v>0.16700000000000001</v>
      </c>
      <c r="T639" s="218">
        <f>S639*H639</f>
        <v>76.224311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19" t="s">
        <v>290</v>
      </c>
      <c r="AT639" s="219" t="s">
        <v>190</v>
      </c>
      <c r="AU639" s="219" t="s">
        <v>82</v>
      </c>
      <c r="AY639" s="20" t="s">
        <v>188</v>
      </c>
      <c r="BE639" s="220">
        <f>IF(N639="základní",J639,0)</f>
        <v>0</v>
      </c>
      <c r="BF639" s="220">
        <f>IF(N639="snížená",J639,0)</f>
        <v>0</v>
      </c>
      <c r="BG639" s="220">
        <f>IF(N639="zákl. přenesená",J639,0)</f>
        <v>0</v>
      </c>
      <c r="BH639" s="220">
        <f>IF(N639="sníž. přenesená",J639,0)</f>
        <v>0</v>
      </c>
      <c r="BI639" s="220">
        <f>IF(N639="nulová",J639,0)</f>
        <v>0</v>
      </c>
      <c r="BJ639" s="20" t="s">
        <v>80</v>
      </c>
      <c r="BK639" s="220">
        <f>ROUND(I639*H639,2)</f>
        <v>0</v>
      </c>
      <c r="BL639" s="20" t="s">
        <v>290</v>
      </c>
      <c r="BM639" s="219" t="s">
        <v>1077</v>
      </c>
    </row>
    <row r="640" s="2" customFormat="1">
      <c r="A640" s="41"/>
      <c r="B640" s="42"/>
      <c r="C640" s="43"/>
      <c r="D640" s="221" t="s">
        <v>197</v>
      </c>
      <c r="E640" s="43"/>
      <c r="F640" s="222" t="s">
        <v>1078</v>
      </c>
      <c r="G640" s="43"/>
      <c r="H640" s="43"/>
      <c r="I640" s="223"/>
      <c r="J640" s="43"/>
      <c r="K640" s="43"/>
      <c r="L640" s="47"/>
      <c r="M640" s="224"/>
      <c r="N640" s="225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197</v>
      </c>
      <c r="AU640" s="20" t="s">
        <v>82</v>
      </c>
    </row>
    <row r="641" s="13" customFormat="1">
      <c r="A641" s="13"/>
      <c r="B641" s="226"/>
      <c r="C641" s="227"/>
      <c r="D641" s="228" t="s">
        <v>199</v>
      </c>
      <c r="E641" s="229" t="s">
        <v>133</v>
      </c>
      <c r="F641" s="230" t="s">
        <v>1079</v>
      </c>
      <c r="G641" s="227"/>
      <c r="H641" s="231">
        <v>222.19800000000001</v>
      </c>
      <c r="I641" s="232"/>
      <c r="J641" s="227"/>
      <c r="K641" s="227"/>
      <c r="L641" s="233"/>
      <c r="M641" s="234"/>
      <c r="N641" s="235"/>
      <c r="O641" s="235"/>
      <c r="P641" s="235"/>
      <c r="Q641" s="235"/>
      <c r="R641" s="235"/>
      <c r="S641" s="235"/>
      <c r="T641" s="23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7" t="s">
        <v>199</v>
      </c>
      <c r="AU641" s="237" t="s">
        <v>82</v>
      </c>
      <c r="AV641" s="13" t="s">
        <v>82</v>
      </c>
      <c r="AW641" s="13" t="s">
        <v>33</v>
      </c>
      <c r="AX641" s="13" t="s">
        <v>72</v>
      </c>
      <c r="AY641" s="237" t="s">
        <v>188</v>
      </c>
    </row>
    <row r="642" s="13" customFormat="1">
      <c r="A642" s="13"/>
      <c r="B642" s="226"/>
      <c r="C642" s="227"/>
      <c r="D642" s="228" t="s">
        <v>199</v>
      </c>
      <c r="E642" s="229" t="s">
        <v>139</v>
      </c>
      <c r="F642" s="230" t="s">
        <v>1080</v>
      </c>
      <c r="G642" s="227"/>
      <c r="H642" s="231">
        <v>234.23500000000001</v>
      </c>
      <c r="I642" s="232"/>
      <c r="J642" s="227"/>
      <c r="K642" s="227"/>
      <c r="L642" s="233"/>
      <c r="M642" s="234"/>
      <c r="N642" s="235"/>
      <c r="O642" s="235"/>
      <c r="P642" s="235"/>
      <c r="Q642" s="235"/>
      <c r="R642" s="235"/>
      <c r="S642" s="235"/>
      <c r="T642" s="23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7" t="s">
        <v>199</v>
      </c>
      <c r="AU642" s="237" t="s">
        <v>82</v>
      </c>
      <c r="AV642" s="13" t="s">
        <v>82</v>
      </c>
      <c r="AW642" s="13" t="s">
        <v>33</v>
      </c>
      <c r="AX642" s="13" t="s">
        <v>72</v>
      </c>
      <c r="AY642" s="237" t="s">
        <v>188</v>
      </c>
    </row>
    <row r="643" s="14" customFormat="1">
      <c r="A643" s="14"/>
      <c r="B643" s="238"/>
      <c r="C643" s="239"/>
      <c r="D643" s="228" t="s">
        <v>199</v>
      </c>
      <c r="E643" s="240" t="s">
        <v>19</v>
      </c>
      <c r="F643" s="241" t="s">
        <v>214</v>
      </c>
      <c r="G643" s="239"/>
      <c r="H643" s="242">
        <v>456.43299999999999</v>
      </c>
      <c r="I643" s="243"/>
      <c r="J643" s="239"/>
      <c r="K643" s="239"/>
      <c r="L643" s="244"/>
      <c r="M643" s="245"/>
      <c r="N643" s="246"/>
      <c r="O643" s="246"/>
      <c r="P643" s="246"/>
      <c r="Q643" s="246"/>
      <c r="R643" s="246"/>
      <c r="S643" s="246"/>
      <c r="T643" s="24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8" t="s">
        <v>199</v>
      </c>
      <c r="AU643" s="248" t="s">
        <v>82</v>
      </c>
      <c r="AV643" s="14" t="s">
        <v>195</v>
      </c>
      <c r="AW643" s="14" t="s">
        <v>33</v>
      </c>
      <c r="AX643" s="14" t="s">
        <v>80</v>
      </c>
      <c r="AY643" s="248" t="s">
        <v>188</v>
      </c>
    </row>
    <row r="644" s="2" customFormat="1" ht="33" customHeight="1">
      <c r="A644" s="41"/>
      <c r="B644" s="42"/>
      <c r="C644" s="208" t="s">
        <v>1081</v>
      </c>
      <c r="D644" s="208" t="s">
        <v>190</v>
      </c>
      <c r="E644" s="209" t="s">
        <v>1082</v>
      </c>
      <c r="F644" s="210" t="s">
        <v>1083</v>
      </c>
      <c r="G644" s="211" t="s">
        <v>922</v>
      </c>
      <c r="H644" s="280"/>
      <c r="I644" s="213"/>
      <c r="J644" s="214">
        <f>ROUND(I644*H644,2)</f>
        <v>0</v>
      </c>
      <c r="K644" s="210" t="s">
        <v>194</v>
      </c>
      <c r="L644" s="47"/>
      <c r="M644" s="215" t="s">
        <v>19</v>
      </c>
      <c r="N644" s="216" t="s">
        <v>43</v>
      </c>
      <c r="O644" s="87"/>
      <c r="P644" s="217">
        <f>O644*H644</f>
        <v>0</v>
      </c>
      <c r="Q644" s="217">
        <v>0</v>
      </c>
      <c r="R644" s="217">
        <f>Q644*H644</f>
        <v>0</v>
      </c>
      <c r="S644" s="217">
        <v>0</v>
      </c>
      <c r="T644" s="218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19" t="s">
        <v>290</v>
      </c>
      <c r="AT644" s="219" t="s">
        <v>190</v>
      </c>
      <c r="AU644" s="219" t="s">
        <v>82</v>
      </c>
      <c r="AY644" s="20" t="s">
        <v>188</v>
      </c>
      <c r="BE644" s="220">
        <f>IF(N644="základní",J644,0)</f>
        <v>0</v>
      </c>
      <c r="BF644" s="220">
        <f>IF(N644="snížená",J644,0)</f>
        <v>0</v>
      </c>
      <c r="BG644" s="220">
        <f>IF(N644="zákl. přenesená",J644,0)</f>
        <v>0</v>
      </c>
      <c r="BH644" s="220">
        <f>IF(N644="sníž. přenesená",J644,0)</f>
        <v>0</v>
      </c>
      <c r="BI644" s="220">
        <f>IF(N644="nulová",J644,0)</f>
        <v>0</v>
      </c>
      <c r="BJ644" s="20" t="s">
        <v>80</v>
      </c>
      <c r="BK644" s="220">
        <f>ROUND(I644*H644,2)</f>
        <v>0</v>
      </c>
      <c r="BL644" s="20" t="s">
        <v>290</v>
      </c>
      <c r="BM644" s="219" t="s">
        <v>1084</v>
      </c>
    </row>
    <row r="645" s="2" customFormat="1">
      <c r="A645" s="41"/>
      <c r="B645" s="42"/>
      <c r="C645" s="43"/>
      <c r="D645" s="221" t="s">
        <v>197</v>
      </c>
      <c r="E645" s="43"/>
      <c r="F645" s="222" t="s">
        <v>1085</v>
      </c>
      <c r="G645" s="43"/>
      <c r="H645" s="43"/>
      <c r="I645" s="223"/>
      <c r="J645" s="43"/>
      <c r="K645" s="43"/>
      <c r="L645" s="47"/>
      <c r="M645" s="224"/>
      <c r="N645" s="225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197</v>
      </c>
      <c r="AU645" s="20" t="s">
        <v>82</v>
      </c>
    </row>
    <row r="646" s="12" customFormat="1" ht="22.8" customHeight="1">
      <c r="A646" s="12"/>
      <c r="B646" s="192"/>
      <c r="C646" s="193"/>
      <c r="D646" s="194" t="s">
        <v>71</v>
      </c>
      <c r="E646" s="206" t="s">
        <v>1086</v>
      </c>
      <c r="F646" s="206" t="s">
        <v>1087</v>
      </c>
      <c r="G646" s="193"/>
      <c r="H646" s="193"/>
      <c r="I646" s="196"/>
      <c r="J646" s="207">
        <f>BK646</f>
        <v>0</v>
      </c>
      <c r="K646" s="193"/>
      <c r="L646" s="198"/>
      <c r="M646" s="199"/>
      <c r="N646" s="200"/>
      <c r="O646" s="200"/>
      <c r="P646" s="201">
        <f>SUM(P647:P686)</f>
        <v>0</v>
      </c>
      <c r="Q646" s="200"/>
      <c r="R646" s="201">
        <f>SUM(R647:R686)</f>
        <v>4.1905606799999999</v>
      </c>
      <c r="S646" s="200"/>
      <c r="T646" s="202">
        <f>SUM(T647:T686)</f>
        <v>3.1513925000000005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03" t="s">
        <v>82</v>
      </c>
      <c r="AT646" s="204" t="s">
        <v>71</v>
      </c>
      <c r="AU646" s="204" t="s">
        <v>80</v>
      </c>
      <c r="AY646" s="203" t="s">
        <v>188</v>
      </c>
      <c r="BK646" s="205">
        <f>SUM(BK647:BK686)</f>
        <v>0</v>
      </c>
    </row>
    <row r="647" s="2" customFormat="1" ht="21.75" customHeight="1">
      <c r="A647" s="41"/>
      <c r="B647" s="42"/>
      <c r="C647" s="208" t="s">
        <v>1088</v>
      </c>
      <c r="D647" s="208" t="s">
        <v>190</v>
      </c>
      <c r="E647" s="209" t="s">
        <v>1089</v>
      </c>
      <c r="F647" s="210" t="s">
        <v>1090</v>
      </c>
      <c r="G647" s="211" t="s">
        <v>193</v>
      </c>
      <c r="H647" s="212">
        <v>772.64200000000005</v>
      </c>
      <c r="I647" s="213"/>
      <c r="J647" s="214">
        <f>ROUND(I647*H647,2)</f>
        <v>0</v>
      </c>
      <c r="K647" s="210" t="s">
        <v>19</v>
      </c>
      <c r="L647" s="47"/>
      <c r="M647" s="215" t="s">
        <v>19</v>
      </c>
      <c r="N647" s="216" t="s">
        <v>43</v>
      </c>
      <c r="O647" s="87"/>
      <c r="P647" s="217">
        <f>O647*H647</f>
        <v>0</v>
      </c>
      <c r="Q647" s="217">
        <v>0</v>
      </c>
      <c r="R647" s="217">
        <f>Q647*H647</f>
        <v>0</v>
      </c>
      <c r="S647" s="217">
        <v>0.00012999999999999999</v>
      </c>
      <c r="T647" s="218">
        <f>S647*H647</f>
        <v>0.10044346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19" t="s">
        <v>290</v>
      </c>
      <c r="AT647" s="219" t="s">
        <v>190</v>
      </c>
      <c r="AU647" s="219" t="s">
        <v>82</v>
      </c>
      <c r="AY647" s="20" t="s">
        <v>188</v>
      </c>
      <c r="BE647" s="220">
        <f>IF(N647="základní",J647,0)</f>
        <v>0</v>
      </c>
      <c r="BF647" s="220">
        <f>IF(N647="snížená",J647,0)</f>
        <v>0</v>
      </c>
      <c r="BG647" s="220">
        <f>IF(N647="zákl. přenesená",J647,0)</f>
        <v>0</v>
      </c>
      <c r="BH647" s="220">
        <f>IF(N647="sníž. přenesená",J647,0)</f>
        <v>0</v>
      </c>
      <c r="BI647" s="220">
        <f>IF(N647="nulová",J647,0)</f>
        <v>0</v>
      </c>
      <c r="BJ647" s="20" t="s">
        <v>80</v>
      </c>
      <c r="BK647" s="220">
        <f>ROUND(I647*H647,2)</f>
        <v>0</v>
      </c>
      <c r="BL647" s="20" t="s">
        <v>290</v>
      </c>
      <c r="BM647" s="219" t="s">
        <v>1091</v>
      </c>
    </row>
    <row r="648" s="13" customFormat="1">
      <c r="A648" s="13"/>
      <c r="B648" s="226"/>
      <c r="C648" s="227"/>
      <c r="D648" s="228" t="s">
        <v>199</v>
      </c>
      <c r="E648" s="229" t="s">
        <v>19</v>
      </c>
      <c r="F648" s="230" t="s">
        <v>119</v>
      </c>
      <c r="G648" s="227"/>
      <c r="H648" s="231">
        <v>537.471</v>
      </c>
      <c r="I648" s="232"/>
      <c r="J648" s="227"/>
      <c r="K648" s="227"/>
      <c r="L648" s="233"/>
      <c r="M648" s="234"/>
      <c r="N648" s="235"/>
      <c r="O648" s="235"/>
      <c r="P648" s="235"/>
      <c r="Q648" s="235"/>
      <c r="R648" s="235"/>
      <c r="S648" s="235"/>
      <c r="T648" s="23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7" t="s">
        <v>199</v>
      </c>
      <c r="AU648" s="237" t="s">
        <v>82</v>
      </c>
      <c r="AV648" s="13" t="s">
        <v>82</v>
      </c>
      <c r="AW648" s="13" t="s">
        <v>33</v>
      </c>
      <c r="AX648" s="13" t="s">
        <v>72</v>
      </c>
      <c r="AY648" s="237" t="s">
        <v>188</v>
      </c>
    </row>
    <row r="649" s="13" customFormat="1">
      <c r="A649" s="13"/>
      <c r="B649" s="226"/>
      <c r="C649" s="227"/>
      <c r="D649" s="228" t="s">
        <v>199</v>
      </c>
      <c r="E649" s="229" t="s">
        <v>19</v>
      </c>
      <c r="F649" s="230" t="s">
        <v>651</v>
      </c>
      <c r="G649" s="227"/>
      <c r="H649" s="231">
        <v>235.17099999999999</v>
      </c>
      <c r="I649" s="232"/>
      <c r="J649" s="227"/>
      <c r="K649" s="227"/>
      <c r="L649" s="233"/>
      <c r="M649" s="234"/>
      <c r="N649" s="235"/>
      <c r="O649" s="235"/>
      <c r="P649" s="235"/>
      <c r="Q649" s="235"/>
      <c r="R649" s="235"/>
      <c r="S649" s="235"/>
      <c r="T649" s="23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7" t="s">
        <v>199</v>
      </c>
      <c r="AU649" s="237" t="s">
        <v>82</v>
      </c>
      <c r="AV649" s="13" t="s">
        <v>82</v>
      </c>
      <c r="AW649" s="13" t="s">
        <v>33</v>
      </c>
      <c r="AX649" s="13" t="s">
        <v>72</v>
      </c>
      <c r="AY649" s="237" t="s">
        <v>188</v>
      </c>
    </row>
    <row r="650" s="14" customFormat="1">
      <c r="A650" s="14"/>
      <c r="B650" s="238"/>
      <c r="C650" s="239"/>
      <c r="D650" s="228" t="s">
        <v>199</v>
      </c>
      <c r="E650" s="240" t="s">
        <v>19</v>
      </c>
      <c r="F650" s="241" t="s">
        <v>214</v>
      </c>
      <c r="G650" s="239"/>
      <c r="H650" s="242">
        <v>772.64200000000005</v>
      </c>
      <c r="I650" s="243"/>
      <c r="J650" s="239"/>
      <c r="K650" s="239"/>
      <c r="L650" s="244"/>
      <c r="M650" s="245"/>
      <c r="N650" s="246"/>
      <c r="O650" s="246"/>
      <c r="P650" s="246"/>
      <c r="Q650" s="246"/>
      <c r="R650" s="246"/>
      <c r="S650" s="246"/>
      <c r="T650" s="247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8" t="s">
        <v>199</v>
      </c>
      <c r="AU650" s="248" t="s">
        <v>82</v>
      </c>
      <c r="AV650" s="14" t="s">
        <v>195</v>
      </c>
      <c r="AW650" s="14" t="s">
        <v>33</v>
      </c>
      <c r="AX650" s="14" t="s">
        <v>80</v>
      </c>
      <c r="AY650" s="248" t="s">
        <v>188</v>
      </c>
    </row>
    <row r="651" s="2" customFormat="1" ht="24.15" customHeight="1">
      <c r="A651" s="41"/>
      <c r="B651" s="42"/>
      <c r="C651" s="208" t="s">
        <v>1092</v>
      </c>
      <c r="D651" s="208" t="s">
        <v>190</v>
      </c>
      <c r="E651" s="209" t="s">
        <v>1093</v>
      </c>
      <c r="F651" s="210" t="s">
        <v>1094</v>
      </c>
      <c r="G651" s="211" t="s">
        <v>193</v>
      </c>
      <c r="H651" s="212">
        <v>772.64200000000005</v>
      </c>
      <c r="I651" s="213"/>
      <c r="J651" s="214">
        <f>ROUND(I651*H651,2)</f>
        <v>0</v>
      </c>
      <c r="K651" s="210" t="s">
        <v>194</v>
      </c>
      <c r="L651" s="47"/>
      <c r="M651" s="215" t="s">
        <v>19</v>
      </c>
      <c r="N651" s="216" t="s">
        <v>43</v>
      </c>
      <c r="O651" s="87"/>
      <c r="P651" s="217">
        <f>O651*H651</f>
        <v>0</v>
      </c>
      <c r="Q651" s="217">
        <v>0</v>
      </c>
      <c r="R651" s="217">
        <f>Q651*H651</f>
        <v>0</v>
      </c>
      <c r="S651" s="217">
        <v>0.0017700000000000001</v>
      </c>
      <c r="T651" s="218">
        <f>S651*H651</f>
        <v>1.3675763400000001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19" t="s">
        <v>290</v>
      </c>
      <c r="AT651" s="219" t="s">
        <v>190</v>
      </c>
      <c r="AU651" s="219" t="s">
        <v>82</v>
      </c>
      <c r="AY651" s="20" t="s">
        <v>188</v>
      </c>
      <c r="BE651" s="220">
        <f>IF(N651="základní",J651,0)</f>
        <v>0</v>
      </c>
      <c r="BF651" s="220">
        <f>IF(N651="snížená",J651,0)</f>
        <v>0</v>
      </c>
      <c r="BG651" s="220">
        <f>IF(N651="zákl. přenesená",J651,0)</f>
        <v>0</v>
      </c>
      <c r="BH651" s="220">
        <f>IF(N651="sníž. přenesená",J651,0)</f>
        <v>0</v>
      </c>
      <c r="BI651" s="220">
        <f>IF(N651="nulová",J651,0)</f>
        <v>0</v>
      </c>
      <c r="BJ651" s="20" t="s">
        <v>80</v>
      </c>
      <c r="BK651" s="220">
        <f>ROUND(I651*H651,2)</f>
        <v>0</v>
      </c>
      <c r="BL651" s="20" t="s">
        <v>290</v>
      </c>
      <c r="BM651" s="219" t="s">
        <v>1095</v>
      </c>
    </row>
    <row r="652" s="2" customFormat="1">
      <c r="A652" s="41"/>
      <c r="B652" s="42"/>
      <c r="C652" s="43"/>
      <c r="D652" s="221" t="s">
        <v>197</v>
      </c>
      <c r="E652" s="43"/>
      <c r="F652" s="222" t="s">
        <v>1096</v>
      </c>
      <c r="G652" s="43"/>
      <c r="H652" s="43"/>
      <c r="I652" s="223"/>
      <c r="J652" s="43"/>
      <c r="K652" s="43"/>
      <c r="L652" s="47"/>
      <c r="M652" s="224"/>
      <c r="N652" s="225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197</v>
      </c>
      <c r="AU652" s="20" t="s">
        <v>82</v>
      </c>
    </row>
    <row r="653" s="13" customFormat="1">
      <c r="A653" s="13"/>
      <c r="B653" s="226"/>
      <c r="C653" s="227"/>
      <c r="D653" s="228" t="s">
        <v>199</v>
      </c>
      <c r="E653" s="229" t="s">
        <v>19</v>
      </c>
      <c r="F653" s="230" t="s">
        <v>119</v>
      </c>
      <c r="G653" s="227"/>
      <c r="H653" s="231">
        <v>537.471</v>
      </c>
      <c r="I653" s="232"/>
      <c r="J653" s="227"/>
      <c r="K653" s="227"/>
      <c r="L653" s="233"/>
      <c r="M653" s="234"/>
      <c r="N653" s="235"/>
      <c r="O653" s="235"/>
      <c r="P653" s="235"/>
      <c r="Q653" s="235"/>
      <c r="R653" s="235"/>
      <c r="S653" s="235"/>
      <c r="T653" s="23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7" t="s">
        <v>199</v>
      </c>
      <c r="AU653" s="237" t="s">
        <v>82</v>
      </c>
      <c r="AV653" s="13" t="s">
        <v>82</v>
      </c>
      <c r="AW653" s="13" t="s">
        <v>33</v>
      </c>
      <c r="AX653" s="13" t="s">
        <v>72</v>
      </c>
      <c r="AY653" s="237" t="s">
        <v>188</v>
      </c>
    </row>
    <row r="654" s="13" customFormat="1">
      <c r="A654" s="13"/>
      <c r="B654" s="226"/>
      <c r="C654" s="227"/>
      <c r="D654" s="228" t="s">
        <v>199</v>
      </c>
      <c r="E654" s="229" t="s">
        <v>19</v>
      </c>
      <c r="F654" s="230" t="s">
        <v>651</v>
      </c>
      <c r="G654" s="227"/>
      <c r="H654" s="231">
        <v>235.17099999999999</v>
      </c>
      <c r="I654" s="232"/>
      <c r="J654" s="227"/>
      <c r="K654" s="227"/>
      <c r="L654" s="233"/>
      <c r="M654" s="234"/>
      <c r="N654" s="235"/>
      <c r="O654" s="235"/>
      <c r="P654" s="235"/>
      <c r="Q654" s="235"/>
      <c r="R654" s="235"/>
      <c r="S654" s="235"/>
      <c r="T654" s="23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7" t="s">
        <v>199</v>
      </c>
      <c r="AU654" s="237" t="s">
        <v>82</v>
      </c>
      <c r="AV654" s="13" t="s">
        <v>82</v>
      </c>
      <c r="AW654" s="13" t="s">
        <v>33</v>
      </c>
      <c r="AX654" s="13" t="s">
        <v>72</v>
      </c>
      <c r="AY654" s="237" t="s">
        <v>188</v>
      </c>
    </row>
    <row r="655" s="14" customFormat="1">
      <c r="A655" s="14"/>
      <c r="B655" s="238"/>
      <c r="C655" s="239"/>
      <c r="D655" s="228" t="s">
        <v>199</v>
      </c>
      <c r="E655" s="240" t="s">
        <v>19</v>
      </c>
      <c r="F655" s="241" t="s">
        <v>214</v>
      </c>
      <c r="G655" s="239"/>
      <c r="H655" s="242">
        <v>772.64200000000005</v>
      </c>
      <c r="I655" s="243"/>
      <c r="J655" s="239"/>
      <c r="K655" s="239"/>
      <c r="L655" s="244"/>
      <c r="M655" s="245"/>
      <c r="N655" s="246"/>
      <c r="O655" s="246"/>
      <c r="P655" s="246"/>
      <c r="Q655" s="246"/>
      <c r="R655" s="246"/>
      <c r="S655" s="246"/>
      <c r="T655" s="24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8" t="s">
        <v>199</v>
      </c>
      <c r="AU655" s="248" t="s">
        <v>82</v>
      </c>
      <c r="AV655" s="14" t="s">
        <v>195</v>
      </c>
      <c r="AW655" s="14" t="s">
        <v>33</v>
      </c>
      <c r="AX655" s="14" t="s">
        <v>80</v>
      </c>
      <c r="AY655" s="248" t="s">
        <v>188</v>
      </c>
    </row>
    <row r="656" s="2" customFormat="1" ht="24.15" customHeight="1">
      <c r="A656" s="41"/>
      <c r="B656" s="42"/>
      <c r="C656" s="208" t="s">
        <v>1097</v>
      </c>
      <c r="D656" s="208" t="s">
        <v>190</v>
      </c>
      <c r="E656" s="209" t="s">
        <v>1098</v>
      </c>
      <c r="F656" s="210" t="s">
        <v>1099</v>
      </c>
      <c r="G656" s="211" t="s">
        <v>193</v>
      </c>
      <c r="H656" s="212">
        <v>136.02500000000001</v>
      </c>
      <c r="I656" s="213"/>
      <c r="J656" s="214">
        <f>ROUND(I656*H656,2)</f>
        <v>0</v>
      </c>
      <c r="K656" s="210" t="s">
        <v>194</v>
      </c>
      <c r="L656" s="47"/>
      <c r="M656" s="215" t="s">
        <v>19</v>
      </c>
      <c r="N656" s="216" t="s">
        <v>43</v>
      </c>
      <c r="O656" s="87"/>
      <c r="P656" s="217">
        <f>O656*H656</f>
        <v>0</v>
      </c>
      <c r="Q656" s="217">
        <v>0</v>
      </c>
      <c r="R656" s="217">
        <f>Q656*H656</f>
        <v>0</v>
      </c>
      <c r="S656" s="217">
        <v>0.0060000000000000001</v>
      </c>
      <c r="T656" s="218">
        <f>S656*H656</f>
        <v>0.81615000000000004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19" t="s">
        <v>290</v>
      </c>
      <c r="AT656" s="219" t="s">
        <v>190</v>
      </c>
      <c r="AU656" s="219" t="s">
        <v>82</v>
      </c>
      <c r="AY656" s="20" t="s">
        <v>188</v>
      </c>
      <c r="BE656" s="220">
        <f>IF(N656="základní",J656,0)</f>
        <v>0</v>
      </c>
      <c r="BF656" s="220">
        <f>IF(N656="snížená",J656,0)</f>
        <v>0</v>
      </c>
      <c r="BG656" s="220">
        <f>IF(N656="zákl. přenesená",J656,0)</f>
        <v>0</v>
      </c>
      <c r="BH656" s="220">
        <f>IF(N656="sníž. přenesená",J656,0)</f>
        <v>0</v>
      </c>
      <c r="BI656" s="220">
        <f>IF(N656="nulová",J656,0)</f>
        <v>0</v>
      </c>
      <c r="BJ656" s="20" t="s">
        <v>80</v>
      </c>
      <c r="BK656" s="220">
        <f>ROUND(I656*H656,2)</f>
        <v>0</v>
      </c>
      <c r="BL656" s="20" t="s">
        <v>290</v>
      </c>
      <c r="BM656" s="219" t="s">
        <v>1100</v>
      </c>
    </row>
    <row r="657" s="2" customFormat="1">
      <c r="A657" s="41"/>
      <c r="B657" s="42"/>
      <c r="C657" s="43"/>
      <c r="D657" s="221" t="s">
        <v>197</v>
      </c>
      <c r="E657" s="43"/>
      <c r="F657" s="222" t="s">
        <v>1101</v>
      </c>
      <c r="G657" s="43"/>
      <c r="H657" s="43"/>
      <c r="I657" s="223"/>
      <c r="J657" s="43"/>
      <c r="K657" s="43"/>
      <c r="L657" s="47"/>
      <c r="M657" s="224"/>
      <c r="N657" s="225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197</v>
      </c>
      <c r="AU657" s="20" t="s">
        <v>82</v>
      </c>
    </row>
    <row r="658" s="15" customFormat="1">
      <c r="A658" s="15"/>
      <c r="B658" s="259"/>
      <c r="C658" s="260"/>
      <c r="D658" s="228" t="s">
        <v>199</v>
      </c>
      <c r="E658" s="261" t="s">
        <v>19</v>
      </c>
      <c r="F658" s="262" t="s">
        <v>1102</v>
      </c>
      <c r="G658" s="260"/>
      <c r="H658" s="261" t="s">
        <v>19</v>
      </c>
      <c r="I658" s="263"/>
      <c r="J658" s="260"/>
      <c r="K658" s="260"/>
      <c r="L658" s="264"/>
      <c r="M658" s="265"/>
      <c r="N658" s="266"/>
      <c r="O658" s="266"/>
      <c r="P658" s="266"/>
      <c r="Q658" s="266"/>
      <c r="R658" s="266"/>
      <c r="S658" s="266"/>
      <c r="T658" s="267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8" t="s">
        <v>199</v>
      </c>
      <c r="AU658" s="268" t="s">
        <v>82</v>
      </c>
      <c r="AV658" s="15" t="s">
        <v>80</v>
      </c>
      <c r="AW658" s="15" t="s">
        <v>33</v>
      </c>
      <c r="AX658" s="15" t="s">
        <v>72</v>
      </c>
      <c r="AY658" s="268" t="s">
        <v>188</v>
      </c>
    </row>
    <row r="659" s="13" customFormat="1">
      <c r="A659" s="13"/>
      <c r="B659" s="226"/>
      <c r="C659" s="227"/>
      <c r="D659" s="228" t="s">
        <v>199</v>
      </c>
      <c r="E659" s="229" t="s">
        <v>19</v>
      </c>
      <c r="F659" s="230" t="s">
        <v>1103</v>
      </c>
      <c r="G659" s="227"/>
      <c r="H659" s="231">
        <v>31.280000000000001</v>
      </c>
      <c r="I659" s="232"/>
      <c r="J659" s="227"/>
      <c r="K659" s="227"/>
      <c r="L659" s="233"/>
      <c r="M659" s="234"/>
      <c r="N659" s="235"/>
      <c r="O659" s="235"/>
      <c r="P659" s="235"/>
      <c r="Q659" s="235"/>
      <c r="R659" s="235"/>
      <c r="S659" s="235"/>
      <c r="T659" s="23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7" t="s">
        <v>199</v>
      </c>
      <c r="AU659" s="237" t="s">
        <v>82</v>
      </c>
      <c r="AV659" s="13" t="s">
        <v>82</v>
      </c>
      <c r="AW659" s="13" t="s">
        <v>33</v>
      </c>
      <c r="AX659" s="13" t="s">
        <v>72</v>
      </c>
      <c r="AY659" s="237" t="s">
        <v>188</v>
      </c>
    </row>
    <row r="660" s="13" customFormat="1">
      <c r="A660" s="13"/>
      <c r="B660" s="226"/>
      <c r="C660" s="227"/>
      <c r="D660" s="228" t="s">
        <v>199</v>
      </c>
      <c r="E660" s="229" t="s">
        <v>19</v>
      </c>
      <c r="F660" s="230" t="s">
        <v>1104</v>
      </c>
      <c r="G660" s="227"/>
      <c r="H660" s="231">
        <v>104.74500000000001</v>
      </c>
      <c r="I660" s="232"/>
      <c r="J660" s="227"/>
      <c r="K660" s="227"/>
      <c r="L660" s="233"/>
      <c r="M660" s="234"/>
      <c r="N660" s="235"/>
      <c r="O660" s="235"/>
      <c r="P660" s="235"/>
      <c r="Q660" s="235"/>
      <c r="R660" s="235"/>
      <c r="S660" s="235"/>
      <c r="T660" s="23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7" t="s">
        <v>199</v>
      </c>
      <c r="AU660" s="237" t="s">
        <v>82</v>
      </c>
      <c r="AV660" s="13" t="s">
        <v>82</v>
      </c>
      <c r="AW660" s="13" t="s">
        <v>33</v>
      </c>
      <c r="AX660" s="13" t="s">
        <v>72</v>
      </c>
      <c r="AY660" s="237" t="s">
        <v>188</v>
      </c>
    </row>
    <row r="661" s="14" customFormat="1">
      <c r="A661" s="14"/>
      <c r="B661" s="238"/>
      <c r="C661" s="239"/>
      <c r="D661" s="228" t="s">
        <v>199</v>
      </c>
      <c r="E661" s="240" t="s">
        <v>19</v>
      </c>
      <c r="F661" s="241" t="s">
        <v>214</v>
      </c>
      <c r="G661" s="239"/>
      <c r="H661" s="242">
        <v>136.02500000000001</v>
      </c>
      <c r="I661" s="243"/>
      <c r="J661" s="239"/>
      <c r="K661" s="239"/>
      <c r="L661" s="244"/>
      <c r="M661" s="245"/>
      <c r="N661" s="246"/>
      <c r="O661" s="246"/>
      <c r="P661" s="246"/>
      <c r="Q661" s="246"/>
      <c r="R661" s="246"/>
      <c r="S661" s="246"/>
      <c r="T661" s="24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8" t="s">
        <v>199</v>
      </c>
      <c r="AU661" s="248" t="s">
        <v>82</v>
      </c>
      <c r="AV661" s="14" t="s">
        <v>195</v>
      </c>
      <c r="AW661" s="14" t="s">
        <v>33</v>
      </c>
      <c r="AX661" s="14" t="s">
        <v>80</v>
      </c>
      <c r="AY661" s="248" t="s">
        <v>188</v>
      </c>
    </row>
    <row r="662" s="2" customFormat="1" ht="44.25" customHeight="1">
      <c r="A662" s="41"/>
      <c r="B662" s="42"/>
      <c r="C662" s="208" t="s">
        <v>1105</v>
      </c>
      <c r="D662" s="208" t="s">
        <v>190</v>
      </c>
      <c r="E662" s="209" t="s">
        <v>1106</v>
      </c>
      <c r="F662" s="210" t="s">
        <v>1107</v>
      </c>
      <c r="G662" s="211" t="s">
        <v>193</v>
      </c>
      <c r="H662" s="212">
        <v>70.400000000000006</v>
      </c>
      <c r="I662" s="213"/>
      <c r="J662" s="214">
        <f>ROUND(I662*H662,2)</f>
        <v>0</v>
      </c>
      <c r="K662" s="210" t="s">
        <v>194</v>
      </c>
      <c r="L662" s="47"/>
      <c r="M662" s="215" t="s">
        <v>19</v>
      </c>
      <c r="N662" s="216" t="s">
        <v>43</v>
      </c>
      <c r="O662" s="87"/>
      <c r="P662" s="217">
        <f>O662*H662</f>
        <v>0</v>
      </c>
      <c r="Q662" s="217">
        <v>0.00024000000000000001</v>
      </c>
      <c r="R662" s="217">
        <f>Q662*H662</f>
        <v>0.016896000000000001</v>
      </c>
      <c r="S662" s="217">
        <v>0</v>
      </c>
      <c r="T662" s="218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9" t="s">
        <v>290</v>
      </c>
      <c r="AT662" s="219" t="s">
        <v>190</v>
      </c>
      <c r="AU662" s="219" t="s">
        <v>82</v>
      </c>
      <c r="AY662" s="20" t="s">
        <v>188</v>
      </c>
      <c r="BE662" s="220">
        <f>IF(N662="základní",J662,0)</f>
        <v>0</v>
      </c>
      <c r="BF662" s="220">
        <f>IF(N662="snížená",J662,0)</f>
        <v>0</v>
      </c>
      <c r="BG662" s="220">
        <f>IF(N662="zákl. přenesená",J662,0)</f>
        <v>0</v>
      </c>
      <c r="BH662" s="220">
        <f>IF(N662="sníž. přenesená",J662,0)</f>
        <v>0</v>
      </c>
      <c r="BI662" s="220">
        <f>IF(N662="nulová",J662,0)</f>
        <v>0</v>
      </c>
      <c r="BJ662" s="20" t="s">
        <v>80</v>
      </c>
      <c r="BK662" s="220">
        <f>ROUND(I662*H662,2)</f>
        <v>0</v>
      </c>
      <c r="BL662" s="20" t="s">
        <v>290</v>
      </c>
      <c r="BM662" s="219" t="s">
        <v>1108</v>
      </c>
    </row>
    <row r="663" s="2" customFormat="1">
      <c r="A663" s="41"/>
      <c r="B663" s="42"/>
      <c r="C663" s="43"/>
      <c r="D663" s="221" t="s">
        <v>197</v>
      </c>
      <c r="E663" s="43"/>
      <c r="F663" s="222" t="s">
        <v>1109</v>
      </c>
      <c r="G663" s="43"/>
      <c r="H663" s="43"/>
      <c r="I663" s="223"/>
      <c r="J663" s="43"/>
      <c r="K663" s="43"/>
      <c r="L663" s="47"/>
      <c r="M663" s="224"/>
      <c r="N663" s="225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197</v>
      </c>
      <c r="AU663" s="20" t="s">
        <v>82</v>
      </c>
    </row>
    <row r="664" s="13" customFormat="1">
      <c r="A664" s="13"/>
      <c r="B664" s="226"/>
      <c r="C664" s="227"/>
      <c r="D664" s="228" t="s">
        <v>199</v>
      </c>
      <c r="E664" s="229" t="s">
        <v>19</v>
      </c>
      <c r="F664" s="230" t="s">
        <v>394</v>
      </c>
      <c r="G664" s="227"/>
      <c r="H664" s="231">
        <v>70.400000000000006</v>
      </c>
      <c r="I664" s="232"/>
      <c r="J664" s="227"/>
      <c r="K664" s="227"/>
      <c r="L664" s="233"/>
      <c r="M664" s="234"/>
      <c r="N664" s="235"/>
      <c r="O664" s="235"/>
      <c r="P664" s="235"/>
      <c r="Q664" s="235"/>
      <c r="R664" s="235"/>
      <c r="S664" s="235"/>
      <c r="T664" s="23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7" t="s">
        <v>199</v>
      </c>
      <c r="AU664" s="237" t="s">
        <v>82</v>
      </c>
      <c r="AV664" s="13" t="s">
        <v>82</v>
      </c>
      <c r="AW664" s="13" t="s">
        <v>33</v>
      </c>
      <c r="AX664" s="13" t="s">
        <v>80</v>
      </c>
      <c r="AY664" s="237" t="s">
        <v>188</v>
      </c>
    </row>
    <row r="665" s="2" customFormat="1" ht="24.15" customHeight="1">
      <c r="A665" s="41"/>
      <c r="B665" s="42"/>
      <c r="C665" s="249" t="s">
        <v>1110</v>
      </c>
      <c r="D665" s="249" t="s">
        <v>264</v>
      </c>
      <c r="E665" s="250" t="s">
        <v>1111</v>
      </c>
      <c r="F665" s="251" t="s">
        <v>1112</v>
      </c>
      <c r="G665" s="252" t="s">
        <v>193</v>
      </c>
      <c r="H665" s="253">
        <v>73.920000000000002</v>
      </c>
      <c r="I665" s="254"/>
      <c r="J665" s="255">
        <f>ROUND(I665*H665,2)</f>
        <v>0</v>
      </c>
      <c r="K665" s="251" t="s">
        <v>194</v>
      </c>
      <c r="L665" s="256"/>
      <c r="M665" s="257" t="s">
        <v>19</v>
      </c>
      <c r="N665" s="258" t="s">
        <v>43</v>
      </c>
      <c r="O665" s="87"/>
      <c r="P665" s="217">
        <f>O665*H665</f>
        <v>0</v>
      </c>
      <c r="Q665" s="217">
        <v>0.0030000000000000001</v>
      </c>
      <c r="R665" s="217">
        <f>Q665*H665</f>
        <v>0.22176000000000001</v>
      </c>
      <c r="S665" s="217">
        <v>0</v>
      </c>
      <c r="T665" s="218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19" t="s">
        <v>389</v>
      </c>
      <c r="AT665" s="219" t="s">
        <v>264</v>
      </c>
      <c r="AU665" s="219" t="s">
        <v>82</v>
      </c>
      <c r="AY665" s="20" t="s">
        <v>188</v>
      </c>
      <c r="BE665" s="220">
        <f>IF(N665="základní",J665,0)</f>
        <v>0</v>
      </c>
      <c r="BF665" s="220">
        <f>IF(N665="snížená",J665,0)</f>
        <v>0</v>
      </c>
      <c r="BG665" s="220">
        <f>IF(N665="zákl. přenesená",J665,0)</f>
        <v>0</v>
      </c>
      <c r="BH665" s="220">
        <f>IF(N665="sníž. přenesená",J665,0)</f>
        <v>0</v>
      </c>
      <c r="BI665" s="220">
        <f>IF(N665="nulová",J665,0)</f>
        <v>0</v>
      </c>
      <c r="BJ665" s="20" t="s">
        <v>80</v>
      </c>
      <c r="BK665" s="220">
        <f>ROUND(I665*H665,2)</f>
        <v>0</v>
      </c>
      <c r="BL665" s="20" t="s">
        <v>290</v>
      </c>
      <c r="BM665" s="219" t="s">
        <v>1113</v>
      </c>
    </row>
    <row r="666" s="13" customFormat="1">
      <c r="A666" s="13"/>
      <c r="B666" s="226"/>
      <c r="C666" s="227"/>
      <c r="D666" s="228" t="s">
        <v>199</v>
      </c>
      <c r="E666" s="227"/>
      <c r="F666" s="230" t="s">
        <v>1114</v>
      </c>
      <c r="G666" s="227"/>
      <c r="H666" s="231">
        <v>73.920000000000002</v>
      </c>
      <c r="I666" s="232"/>
      <c r="J666" s="227"/>
      <c r="K666" s="227"/>
      <c r="L666" s="233"/>
      <c r="M666" s="234"/>
      <c r="N666" s="235"/>
      <c r="O666" s="235"/>
      <c r="P666" s="235"/>
      <c r="Q666" s="235"/>
      <c r="R666" s="235"/>
      <c r="S666" s="235"/>
      <c r="T666" s="23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7" t="s">
        <v>199</v>
      </c>
      <c r="AU666" s="237" t="s">
        <v>82</v>
      </c>
      <c r="AV666" s="13" t="s">
        <v>82</v>
      </c>
      <c r="AW666" s="13" t="s">
        <v>4</v>
      </c>
      <c r="AX666" s="13" t="s">
        <v>80</v>
      </c>
      <c r="AY666" s="237" t="s">
        <v>188</v>
      </c>
    </row>
    <row r="667" s="2" customFormat="1" ht="33" customHeight="1">
      <c r="A667" s="41"/>
      <c r="B667" s="42"/>
      <c r="C667" s="208" t="s">
        <v>1115</v>
      </c>
      <c r="D667" s="208" t="s">
        <v>190</v>
      </c>
      <c r="E667" s="209" t="s">
        <v>1116</v>
      </c>
      <c r="F667" s="210" t="s">
        <v>1117</v>
      </c>
      <c r="G667" s="211" t="s">
        <v>193</v>
      </c>
      <c r="H667" s="212">
        <v>456.43299999999999</v>
      </c>
      <c r="I667" s="213"/>
      <c r="J667" s="214">
        <f>ROUND(I667*H667,2)</f>
        <v>0</v>
      </c>
      <c r="K667" s="210" t="s">
        <v>194</v>
      </c>
      <c r="L667" s="47"/>
      <c r="M667" s="215" t="s">
        <v>19</v>
      </c>
      <c r="N667" s="216" t="s">
        <v>43</v>
      </c>
      <c r="O667" s="87"/>
      <c r="P667" s="217">
        <f>O667*H667</f>
        <v>0</v>
      </c>
      <c r="Q667" s="217">
        <v>0</v>
      </c>
      <c r="R667" s="217">
        <f>Q667*H667</f>
        <v>0</v>
      </c>
      <c r="S667" s="217">
        <v>0.0019</v>
      </c>
      <c r="T667" s="218">
        <f>S667*H667</f>
        <v>0.86722270000000001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9" t="s">
        <v>290</v>
      </c>
      <c r="AT667" s="219" t="s">
        <v>190</v>
      </c>
      <c r="AU667" s="219" t="s">
        <v>82</v>
      </c>
      <c r="AY667" s="20" t="s">
        <v>188</v>
      </c>
      <c r="BE667" s="220">
        <f>IF(N667="základní",J667,0)</f>
        <v>0</v>
      </c>
      <c r="BF667" s="220">
        <f>IF(N667="snížená",J667,0)</f>
        <v>0</v>
      </c>
      <c r="BG667" s="220">
        <f>IF(N667="zákl. přenesená",J667,0)</f>
        <v>0</v>
      </c>
      <c r="BH667" s="220">
        <f>IF(N667="sníž. přenesená",J667,0)</f>
        <v>0</v>
      </c>
      <c r="BI667" s="220">
        <f>IF(N667="nulová",J667,0)</f>
        <v>0</v>
      </c>
      <c r="BJ667" s="20" t="s">
        <v>80</v>
      </c>
      <c r="BK667" s="220">
        <f>ROUND(I667*H667,2)</f>
        <v>0</v>
      </c>
      <c r="BL667" s="20" t="s">
        <v>290</v>
      </c>
      <c r="BM667" s="219" t="s">
        <v>1118</v>
      </c>
    </row>
    <row r="668" s="2" customFormat="1">
      <c r="A668" s="41"/>
      <c r="B668" s="42"/>
      <c r="C668" s="43"/>
      <c r="D668" s="221" t="s">
        <v>197</v>
      </c>
      <c r="E668" s="43"/>
      <c r="F668" s="222" t="s">
        <v>1119</v>
      </c>
      <c r="G668" s="43"/>
      <c r="H668" s="43"/>
      <c r="I668" s="223"/>
      <c r="J668" s="43"/>
      <c r="K668" s="43"/>
      <c r="L668" s="47"/>
      <c r="M668" s="224"/>
      <c r="N668" s="225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197</v>
      </c>
      <c r="AU668" s="20" t="s">
        <v>82</v>
      </c>
    </row>
    <row r="669" s="13" customFormat="1">
      <c r="A669" s="13"/>
      <c r="B669" s="226"/>
      <c r="C669" s="227"/>
      <c r="D669" s="228" t="s">
        <v>199</v>
      </c>
      <c r="E669" s="229" t="s">
        <v>19</v>
      </c>
      <c r="F669" s="230" t="s">
        <v>1120</v>
      </c>
      <c r="G669" s="227"/>
      <c r="H669" s="231">
        <v>456.43299999999999</v>
      </c>
      <c r="I669" s="232"/>
      <c r="J669" s="227"/>
      <c r="K669" s="227"/>
      <c r="L669" s="233"/>
      <c r="M669" s="234"/>
      <c r="N669" s="235"/>
      <c r="O669" s="235"/>
      <c r="P669" s="235"/>
      <c r="Q669" s="235"/>
      <c r="R669" s="235"/>
      <c r="S669" s="235"/>
      <c r="T669" s="236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7" t="s">
        <v>199</v>
      </c>
      <c r="AU669" s="237" t="s">
        <v>82</v>
      </c>
      <c r="AV669" s="13" t="s">
        <v>82</v>
      </c>
      <c r="AW669" s="13" t="s">
        <v>33</v>
      </c>
      <c r="AX669" s="13" t="s">
        <v>80</v>
      </c>
      <c r="AY669" s="237" t="s">
        <v>188</v>
      </c>
    </row>
    <row r="670" s="2" customFormat="1" ht="37.8" customHeight="1">
      <c r="A670" s="41"/>
      <c r="B670" s="42"/>
      <c r="C670" s="208" t="s">
        <v>1121</v>
      </c>
      <c r="D670" s="208" t="s">
        <v>190</v>
      </c>
      <c r="E670" s="209" t="s">
        <v>1122</v>
      </c>
      <c r="F670" s="210" t="s">
        <v>1123</v>
      </c>
      <c r="G670" s="211" t="s">
        <v>193</v>
      </c>
      <c r="H670" s="212">
        <v>585.39400000000001</v>
      </c>
      <c r="I670" s="213"/>
      <c r="J670" s="214">
        <f>ROUND(I670*H670,2)</f>
        <v>0</v>
      </c>
      <c r="K670" s="210" t="s">
        <v>194</v>
      </c>
      <c r="L670" s="47"/>
      <c r="M670" s="215" t="s">
        <v>19</v>
      </c>
      <c r="N670" s="216" t="s">
        <v>43</v>
      </c>
      <c r="O670" s="87"/>
      <c r="P670" s="217">
        <f>O670*H670</f>
        <v>0</v>
      </c>
      <c r="Q670" s="217">
        <v>0.00012</v>
      </c>
      <c r="R670" s="217">
        <f>Q670*H670</f>
        <v>0.070247280000000009</v>
      </c>
      <c r="S670" s="217">
        <v>0</v>
      </c>
      <c r="T670" s="218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9" t="s">
        <v>290</v>
      </c>
      <c r="AT670" s="219" t="s">
        <v>190</v>
      </c>
      <c r="AU670" s="219" t="s">
        <v>82</v>
      </c>
      <c r="AY670" s="20" t="s">
        <v>188</v>
      </c>
      <c r="BE670" s="220">
        <f>IF(N670="základní",J670,0)</f>
        <v>0</v>
      </c>
      <c r="BF670" s="220">
        <f>IF(N670="snížená",J670,0)</f>
        <v>0</v>
      </c>
      <c r="BG670" s="220">
        <f>IF(N670="zákl. přenesená",J670,0)</f>
        <v>0</v>
      </c>
      <c r="BH670" s="220">
        <f>IF(N670="sníž. přenesená",J670,0)</f>
        <v>0</v>
      </c>
      <c r="BI670" s="220">
        <f>IF(N670="nulová",J670,0)</f>
        <v>0</v>
      </c>
      <c r="BJ670" s="20" t="s">
        <v>80</v>
      </c>
      <c r="BK670" s="220">
        <f>ROUND(I670*H670,2)</f>
        <v>0</v>
      </c>
      <c r="BL670" s="20" t="s">
        <v>290</v>
      </c>
      <c r="BM670" s="219" t="s">
        <v>1124</v>
      </c>
    </row>
    <row r="671" s="2" customFormat="1">
      <c r="A671" s="41"/>
      <c r="B671" s="42"/>
      <c r="C671" s="43"/>
      <c r="D671" s="221" t="s">
        <v>197</v>
      </c>
      <c r="E671" s="43"/>
      <c r="F671" s="222" t="s">
        <v>1125</v>
      </c>
      <c r="G671" s="43"/>
      <c r="H671" s="43"/>
      <c r="I671" s="223"/>
      <c r="J671" s="43"/>
      <c r="K671" s="43"/>
      <c r="L671" s="47"/>
      <c r="M671" s="224"/>
      <c r="N671" s="225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197</v>
      </c>
      <c r="AU671" s="20" t="s">
        <v>82</v>
      </c>
    </row>
    <row r="672" s="13" customFormat="1">
      <c r="A672" s="13"/>
      <c r="B672" s="226"/>
      <c r="C672" s="227"/>
      <c r="D672" s="228" t="s">
        <v>199</v>
      </c>
      <c r="E672" s="229" t="s">
        <v>19</v>
      </c>
      <c r="F672" s="230" t="s">
        <v>1126</v>
      </c>
      <c r="G672" s="227"/>
      <c r="H672" s="231">
        <v>215.79300000000001</v>
      </c>
      <c r="I672" s="232"/>
      <c r="J672" s="227"/>
      <c r="K672" s="227"/>
      <c r="L672" s="233"/>
      <c r="M672" s="234"/>
      <c r="N672" s="235"/>
      <c r="O672" s="235"/>
      <c r="P672" s="235"/>
      <c r="Q672" s="235"/>
      <c r="R672" s="235"/>
      <c r="S672" s="235"/>
      <c r="T672" s="23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7" t="s">
        <v>199</v>
      </c>
      <c r="AU672" s="237" t="s">
        <v>82</v>
      </c>
      <c r="AV672" s="13" t="s">
        <v>82</v>
      </c>
      <c r="AW672" s="13" t="s">
        <v>33</v>
      </c>
      <c r="AX672" s="13" t="s">
        <v>72</v>
      </c>
      <c r="AY672" s="237" t="s">
        <v>188</v>
      </c>
    </row>
    <row r="673" s="16" customFormat="1">
      <c r="A673" s="16"/>
      <c r="B673" s="269"/>
      <c r="C673" s="270"/>
      <c r="D673" s="228" t="s">
        <v>199</v>
      </c>
      <c r="E673" s="271" t="s">
        <v>130</v>
      </c>
      <c r="F673" s="272" t="s">
        <v>403</v>
      </c>
      <c r="G673" s="270"/>
      <c r="H673" s="273">
        <v>215.79300000000001</v>
      </c>
      <c r="I673" s="274"/>
      <c r="J673" s="270"/>
      <c r="K673" s="270"/>
      <c r="L673" s="275"/>
      <c r="M673" s="276"/>
      <c r="N673" s="277"/>
      <c r="O673" s="277"/>
      <c r="P673" s="277"/>
      <c r="Q673" s="277"/>
      <c r="R673" s="277"/>
      <c r="S673" s="277"/>
      <c r="T673" s="278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79" t="s">
        <v>199</v>
      </c>
      <c r="AU673" s="279" t="s">
        <v>82</v>
      </c>
      <c r="AV673" s="16" t="s">
        <v>206</v>
      </c>
      <c r="AW673" s="16" t="s">
        <v>33</v>
      </c>
      <c r="AX673" s="16" t="s">
        <v>72</v>
      </c>
      <c r="AY673" s="279" t="s">
        <v>188</v>
      </c>
    </row>
    <row r="674" s="13" customFormat="1">
      <c r="A674" s="13"/>
      <c r="B674" s="226"/>
      <c r="C674" s="227"/>
      <c r="D674" s="228" t="s">
        <v>199</v>
      </c>
      <c r="E674" s="229" t="s">
        <v>19</v>
      </c>
      <c r="F674" s="230" t="s">
        <v>1127</v>
      </c>
      <c r="G674" s="227"/>
      <c r="H674" s="231">
        <v>291.56999999999999</v>
      </c>
      <c r="I674" s="232"/>
      <c r="J674" s="227"/>
      <c r="K674" s="227"/>
      <c r="L674" s="233"/>
      <c r="M674" s="234"/>
      <c r="N674" s="235"/>
      <c r="O674" s="235"/>
      <c r="P674" s="235"/>
      <c r="Q674" s="235"/>
      <c r="R674" s="235"/>
      <c r="S674" s="235"/>
      <c r="T674" s="23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7" t="s">
        <v>199</v>
      </c>
      <c r="AU674" s="237" t="s">
        <v>82</v>
      </c>
      <c r="AV674" s="13" t="s">
        <v>82</v>
      </c>
      <c r="AW674" s="13" t="s">
        <v>33</v>
      </c>
      <c r="AX674" s="13" t="s">
        <v>72</v>
      </c>
      <c r="AY674" s="237" t="s">
        <v>188</v>
      </c>
    </row>
    <row r="675" s="16" customFormat="1">
      <c r="A675" s="16"/>
      <c r="B675" s="269"/>
      <c r="C675" s="270"/>
      <c r="D675" s="228" t="s">
        <v>199</v>
      </c>
      <c r="E675" s="271" t="s">
        <v>136</v>
      </c>
      <c r="F675" s="272" t="s">
        <v>403</v>
      </c>
      <c r="G675" s="270"/>
      <c r="H675" s="273">
        <v>291.56999999999999</v>
      </c>
      <c r="I675" s="274"/>
      <c r="J675" s="270"/>
      <c r="K675" s="270"/>
      <c r="L675" s="275"/>
      <c r="M675" s="276"/>
      <c r="N675" s="277"/>
      <c r="O675" s="277"/>
      <c r="P675" s="277"/>
      <c r="Q675" s="277"/>
      <c r="R675" s="277"/>
      <c r="S675" s="277"/>
      <c r="T675" s="278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T675" s="279" t="s">
        <v>199</v>
      </c>
      <c r="AU675" s="279" t="s">
        <v>82</v>
      </c>
      <c r="AV675" s="16" t="s">
        <v>206</v>
      </c>
      <c r="AW675" s="16" t="s">
        <v>33</v>
      </c>
      <c r="AX675" s="16" t="s">
        <v>72</v>
      </c>
      <c r="AY675" s="279" t="s">
        <v>188</v>
      </c>
    </row>
    <row r="676" s="13" customFormat="1">
      <c r="A676" s="13"/>
      <c r="B676" s="226"/>
      <c r="C676" s="227"/>
      <c r="D676" s="228" t="s">
        <v>199</v>
      </c>
      <c r="E676" s="229" t="s">
        <v>19</v>
      </c>
      <c r="F676" s="230" t="s">
        <v>1128</v>
      </c>
      <c r="G676" s="227"/>
      <c r="H676" s="231">
        <v>21.390000000000001</v>
      </c>
      <c r="I676" s="232"/>
      <c r="J676" s="227"/>
      <c r="K676" s="227"/>
      <c r="L676" s="233"/>
      <c r="M676" s="234"/>
      <c r="N676" s="235"/>
      <c r="O676" s="235"/>
      <c r="P676" s="235"/>
      <c r="Q676" s="235"/>
      <c r="R676" s="235"/>
      <c r="S676" s="235"/>
      <c r="T676" s="23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7" t="s">
        <v>199</v>
      </c>
      <c r="AU676" s="237" t="s">
        <v>82</v>
      </c>
      <c r="AV676" s="13" t="s">
        <v>82</v>
      </c>
      <c r="AW676" s="13" t="s">
        <v>33</v>
      </c>
      <c r="AX676" s="13" t="s">
        <v>72</v>
      </c>
      <c r="AY676" s="237" t="s">
        <v>188</v>
      </c>
    </row>
    <row r="677" s="13" customFormat="1">
      <c r="A677" s="13"/>
      <c r="B677" s="226"/>
      <c r="C677" s="227"/>
      <c r="D677" s="228" t="s">
        <v>199</v>
      </c>
      <c r="E677" s="229" t="s">
        <v>19</v>
      </c>
      <c r="F677" s="230" t="s">
        <v>1129</v>
      </c>
      <c r="G677" s="227"/>
      <c r="H677" s="231">
        <v>10.313000000000001</v>
      </c>
      <c r="I677" s="232"/>
      <c r="J677" s="227"/>
      <c r="K677" s="227"/>
      <c r="L677" s="233"/>
      <c r="M677" s="234"/>
      <c r="N677" s="235"/>
      <c r="O677" s="235"/>
      <c r="P677" s="235"/>
      <c r="Q677" s="235"/>
      <c r="R677" s="235"/>
      <c r="S677" s="235"/>
      <c r="T677" s="23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7" t="s">
        <v>199</v>
      </c>
      <c r="AU677" s="237" t="s">
        <v>82</v>
      </c>
      <c r="AV677" s="13" t="s">
        <v>82</v>
      </c>
      <c r="AW677" s="13" t="s">
        <v>33</v>
      </c>
      <c r="AX677" s="13" t="s">
        <v>72</v>
      </c>
      <c r="AY677" s="237" t="s">
        <v>188</v>
      </c>
    </row>
    <row r="678" s="16" customFormat="1">
      <c r="A678" s="16"/>
      <c r="B678" s="269"/>
      <c r="C678" s="270"/>
      <c r="D678" s="228" t="s">
        <v>199</v>
      </c>
      <c r="E678" s="271" t="s">
        <v>142</v>
      </c>
      <c r="F678" s="272" t="s">
        <v>403</v>
      </c>
      <c r="G678" s="270"/>
      <c r="H678" s="273">
        <v>31.702999999999999</v>
      </c>
      <c r="I678" s="274"/>
      <c r="J678" s="270"/>
      <c r="K678" s="270"/>
      <c r="L678" s="275"/>
      <c r="M678" s="276"/>
      <c r="N678" s="277"/>
      <c r="O678" s="277"/>
      <c r="P678" s="277"/>
      <c r="Q678" s="277"/>
      <c r="R678" s="277"/>
      <c r="S678" s="277"/>
      <c r="T678" s="278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79" t="s">
        <v>199</v>
      </c>
      <c r="AU678" s="279" t="s">
        <v>82</v>
      </c>
      <c r="AV678" s="16" t="s">
        <v>206</v>
      </c>
      <c r="AW678" s="16" t="s">
        <v>33</v>
      </c>
      <c r="AX678" s="16" t="s">
        <v>72</v>
      </c>
      <c r="AY678" s="279" t="s">
        <v>188</v>
      </c>
    </row>
    <row r="679" s="13" customFormat="1">
      <c r="A679" s="13"/>
      <c r="B679" s="226"/>
      <c r="C679" s="227"/>
      <c r="D679" s="228" t="s">
        <v>199</v>
      </c>
      <c r="E679" s="229" t="s">
        <v>19</v>
      </c>
      <c r="F679" s="230" t="s">
        <v>367</v>
      </c>
      <c r="G679" s="227"/>
      <c r="H679" s="231">
        <v>46.328000000000003</v>
      </c>
      <c r="I679" s="232"/>
      <c r="J679" s="227"/>
      <c r="K679" s="227"/>
      <c r="L679" s="233"/>
      <c r="M679" s="234"/>
      <c r="N679" s="235"/>
      <c r="O679" s="235"/>
      <c r="P679" s="235"/>
      <c r="Q679" s="235"/>
      <c r="R679" s="235"/>
      <c r="S679" s="235"/>
      <c r="T679" s="23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7" t="s">
        <v>199</v>
      </c>
      <c r="AU679" s="237" t="s">
        <v>82</v>
      </c>
      <c r="AV679" s="13" t="s">
        <v>82</v>
      </c>
      <c r="AW679" s="13" t="s">
        <v>33</v>
      </c>
      <c r="AX679" s="13" t="s">
        <v>72</v>
      </c>
      <c r="AY679" s="237" t="s">
        <v>188</v>
      </c>
    </row>
    <row r="680" s="14" customFormat="1">
      <c r="A680" s="14"/>
      <c r="B680" s="238"/>
      <c r="C680" s="239"/>
      <c r="D680" s="228" t="s">
        <v>199</v>
      </c>
      <c r="E680" s="240" t="s">
        <v>19</v>
      </c>
      <c r="F680" s="241" t="s">
        <v>214</v>
      </c>
      <c r="G680" s="239"/>
      <c r="H680" s="242">
        <v>585.39400000000001</v>
      </c>
      <c r="I680" s="243"/>
      <c r="J680" s="239"/>
      <c r="K680" s="239"/>
      <c r="L680" s="244"/>
      <c r="M680" s="245"/>
      <c r="N680" s="246"/>
      <c r="O680" s="246"/>
      <c r="P680" s="246"/>
      <c r="Q680" s="246"/>
      <c r="R680" s="246"/>
      <c r="S680" s="246"/>
      <c r="T680" s="24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8" t="s">
        <v>199</v>
      </c>
      <c r="AU680" s="248" t="s">
        <v>82</v>
      </c>
      <c r="AV680" s="14" t="s">
        <v>195</v>
      </c>
      <c r="AW680" s="14" t="s">
        <v>33</v>
      </c>
      <c r="AX680" s="14" t="s">
        <v>80</v>
      </c>
      <c r="AY680" s="248" t="s">
        <v>188</v>
      </c>
    </row>
    <row r="681" s="2" customFormat="1" ht="24.15" customHeight="1">
      <c r="A681" s="41"/>
      <c r="B681" s="42"/>
      <c r="C681" s="249" t="s">
        <v>1130</v>
      </c>
      <c r="D681" s="249" t="s">
        <v>264</v>
      </c>
      <c r="E681" s="250" t="s">
        <v>1131</v>
      </c>
      <c r="F681" s="251" t="s">
        <v>1132</v>
      </c>
      <c r="G681" s="252" t="s">
        <v>193</v>
      </c>
      <c r="H681" s="253">
        <v>48.643999999999998</v>
      </c>
      <c r="I681" s="254"/>
      <c r="J681" s="255">
        <f>ROUND(I681*H681,2)</f>
        <v>0</v>
      </c>
      <c r="K681" s="251" t="s">
        <v>194</v>
      </c>
      <c r="L681" s="256"/>
      <c r="M681" s="257" t="s">
        <v>19</v>
      </c>
      <c r="N681" s="258" t="s">
        <v>43</v>
      </c>
      <c r="O681" s="87"/>
      <c r="P681" s="217">
        <f>O681*H681</f>
        <v>0</v>
      </c>
      <c r="Q681" s="217">
        <v>0.0030000000000000001</v>
      </c>
      <c r="R681" s="217">
        <f>Q681*H681</f>
        <v>0.14593200000000001</v>
      </c>
      <c r="S681" s="217">
        <v>0</v>
      </c>
      <c r="T681" s="218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19" t="s">
        <v>389</v>
      </c>
      <c r="AT681" s="219" t="s">
        <v>264</v>
      </c>
      <c r="AU681" s="219" t="s">
        <v>82</v>
      </c>
      <c r="AY681" s="20" t="s">
        <v>188</v>
      </c>
      <c r="BE681" s="220">
        <f>IF(N681="základní",J681,0)</f>
        <v>0</v>
      </c>
      <c r="BF681" s="220">
        <f>IF(N681="snížená",J681,0)</f>
        <v>0</v>
      </c>
      <c r="BG681" s="220">
        <f>IF(N681="zákl. přenesená",J681,0)</f>
        <v>0</v>
      </c>
      <c r="BH681" s="220">
        <f>IF(N681="sníž. přenesená",J681,0)</f>
        <v>0</v>
      </c>
      <c r="BI681" s="220">
        <f>IF(N681="nulová",J681,0)</f>
        <v>0</v>
      </c>
      <c r="BJ681" s="20" t="s">
        <v>80</v>
      </c>
      <c r="BK681" s="220">
        <f>ROUND(I681*H681,2)</f>
        <v>0</v>
      </c>
      <c r="BL681" s="20" t="s">
        <v>290</v>
      </c>
      <c r="BM681" s="219" t="s">
        <v>1133</v>
      </c>
    </row>
    <row r="682" s="13" customFormat="1">
      <c r="A682" s="13"/>
      <c r="B682" s="226"/>
      <c r="C682" s="227"/>
      <c r="D682" s="228" t="s">
        <v>199</v>
      </c>
      <c r="E682" s="229" t="s">
        <v>19</v>
      </c>
      <c r="F682" s="230" t="s">
        <v>1134</v>
      </c>
      <c r="G682" s="227"/>
      <c r="H682" s="231">
        <v>48.643999999999998</v>
      </c>
      <c r="I682" s="232"/>
      <c r="J682" s="227"/>
      <c r="K682" s="227"/>
      <c r="L682" s="233"/>
      <c r="M682" s="234"/>
      <c r="N682" s="235"/>
      <c r="O682" s="235"/>
      <c r="P682" s="235"/>
      <c r="Q682" s="235"/>
      <c r="R682" s="235"/>
      <c r="S682" s="235"/>
      <c r="T682" s="23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7" t="s">
        <v>199</v>
      </c>
      <c r="AU682" s="237" t="s">
        <v>82</v>
      </c>
      <c r="AV682" s="13" t="s">
        <v>82</v>
      </c>
      <c r="AW682" s="13" t="s">
        <v>33</v>
      </c>
      <c r="AX682" s="13" t="s">
        <v>80</v>
      </c>
      <c r="AY682" s="237" t="s">
        <v>188</v>
      </c>
    </row>
    <row r="683" s="2" customFormat="1" ht="24.15" customHeight="1">
      <c r="A683" s="41"/>
      <c r="B683" s="42"/>
      <c r="C683" s="249" t="s">
        <v>1135</v>
      </c>
      <c r="D683" s="249" t="s">
        <v>264</v>
      </c>
      <c r="E683" s="250" t="s">
        <v>1136</v>
      </c>
      <c r="F683" s="251" t="s">
        <v>1137</v>
      </c>
      <c r="G683" s="252" t="s">
        <v>193</v>
      </c>
      <c r="H683" s="253">
        <v>566.01900000000001</v>
      </c>
      <c r="I683" s="254"/>
      <c r="J683" s="255">
        <f>ROUND(I683*H683,2)</f>
        <v>0</v>
      </c>
      <c r="K683" s="251" t="s">
        <v>194</v>
      </c>
      <c r="L683" s="256"/>
      <c r="M683" s="257" t="s">
        <v>19</v>
      </c>
      <c r="N683" s="258" t="s">
        <v>43</v>
      </c>
      <c r="O683" s="87"/>
      <c r="P683" s="217">
        <f>O683*H683</f>
        <v>0</v>
      </c>
      <c r="Q683" s="217">
        <v>0.0066</v>
      </c>
      <c r="R683" s="217">
        <f>Q683*H683</f>
        <v>3.7357254000000002</v>
      </c>
      <c r="S683" s="217">
        <v>0</v>
      </c>
      <c r="T683" s="218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19" t="s">
        <v>389</v>
      </c>
      <c r="AT683" s="219" t="s">
        <v>264</v>
      </c>
      <c r="AU683" s="219" t="s">
        <v>82</v>
      </c>
      <c r="AY683" s="20" t="s">
        <v>188</v>
      </c>
      <c r="BE683" s="220">
        <f>IF(N683="základní",J683,0)</f>
        <v>0</v>
      </c>
      <c r="BF683" s="220">
        <f>IF(N683="snížená",J683,0)</f>
        <v>0</v>
      </c>
      <c r="BG683" s="220">
        <f>IF(N683="zákl. přenesená",J683,0)</f>
        <v>0</v>
      </c>
      <c r="BH683" s="220">
        <f>IF(N683="sníž. přenesená",J683,0)</f>
        <v>0</v>
      </c>
      <c r="BI683" s="220">
        <f>IF(N683="nulová",J683,0)</f>
        <v>0</v>
      </c>
      <c r="BJ683" s="20" t="s">
        <v>80</v>
      </c>
      <c r="BK683" s="220">
        <f>ROUND(I683*H683,2)</f>
        <v>0</v>
      </c>
      <c r="BL683" s="20" t="s">
        <v>290</v>
      </c>
      <c r="BM683" s="219" t="s">
        <v>1138</v>
      </c>
    </row>
    <row r="684" s="13" customFormat="1">
      <c r="A684" s="13"/>
      <c r="B684" s="226"/>
      <c r="C684" s="227"/>
      <c r="D684" s="228" t="s">
        <v>199</v>
      </c>
      <c r="E684" s="229" t="s">
        <v>19</v>
      </c>
      <c r="F684" s="230" t="s">
        <v>1139</v>
      </c>
      <c r="G684" s="227"/>
      <c r="H684" s="231">
        <v>566.01900000000001</v>
      </c>
      <c r="I684" s="232"/>
      <c r="J684" s="227"/>
      <c r="K684" s="227"/>
      <c r="L684" s="233"/>
      <c r="M684" s="234"/>
      <c r="N684" s="235"/>
      <c r="O684" s="235"/>
      <c r="P684" s="235"/>
      <c r="Q684" s="235"/>
      <c r="R684" s="235"/>
      <c r="S684" s="235"/>
      <c r="T684" s="23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7" t="s">
        <v>199</v>
      </c>
      <c r="AU684" s="237" t="s">
        <v>82</v>
      </c>
      <c r="AV684" s="13" t="s">
        <v>82</v>
      </c>
      <c r="AW684" s="13" t="s">
        <v>33</v>
      </c>
      <c r="AX684" s="13" t="s">
        <v>80</v>
      </c>
      <c r="AY684" s="237" t="s">
        <v>188</v>
      </c>
    </row>
    <row r="685" s="2" customFormat="1" ht="33" customHeight="1">
      <c r="A685" s="41"/>
      <c r="B685" s="42"/>
      <c r="C685" s="208" t="s">
        <v>1140</v>
      </c>
      <c r="D685" s="208" t="s">
        <v>190</v>
      </c>
      <c r="E685" s="209" t="s">
        <v>1141</v>
      </c>
      <c r="F685" s="210" t="s">
        <v>1142</v>
      </c>
      <c r="G685" s="211" t="s">
        <v>922</v>
      </c>
      <c r="H685" s="280"/>
      <c r="I685" s="213"/>
      <c r="J685" s="214">
        <f>ROUND(I685*H685,2)</f>
        <v>0</v>
      </c>
      <c r="K685" s="210" t="s">
        <v>194</v>
      </c>
      <c r="L685" s="47"/>
      <c r="M685" s="215" t="s">
        <v>19</v>
      </c>
      <c r="N685" s="216" t="s">
        <v>43</v>
      </c>
      <c r="O685" s="87"/>
      <c r="P685" s="217">
        <f>O685*H685</f>
        <v>0</v>
      </c>
      <c r="Q685" s="217">
        <v>0</v>
      </c>
      <c r="R685" s="217">
        <f>Q685*H685</f>
        <v>0</v>
      </c>
      <c r="S685" s="217">
        <v>0</v>
      </c>
      <c r="T685" s="218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9" t="s">
        <v>290</v>
      </c>
      <c r="AT685" s="219" t="s">
        <v>190</v>
      </c>
      <c r="AU685" s="219" t="s">
        <v>82</v>
      </c>
      <c r="AY685" s="20" t="s">
        <v>188</v>
      </c>
      <c r="BE685" s="220">
        <f>IF(N685="základní",J685,0)</f>
        <v>0</v>
      </c>
      <c r="BF685" s="220">
        <f>IF(N685="snížená",J685,0)</f>
        <v>0</v>
      </c>
      <c r="BG685" s="220">
        <f>IF(N685="zákl. přenesená",J685,0)</f>
        <v>0</v>
      </c>
      <c r="BH685" s="220">
        <f>IF(N685="sníž. přenesená",J685,0)</f>
        <v>0</v>
      </c>
      <c r="BI685" s="220">
        <f>IF(N685="nulová",J685,0)</f>
        <v>0</v>
      </c>
      <c r="BJ685" s="20" t="s">
        <v>80</v>
      </c>
      <c r="BK685" s="220">
        <f>ROUND(I685*H685,2)</f>
        <v>0</v>
      </c>
      <c r="BL685" s="20" t="s">
        <v>290</v>
      </c>
      <c r="BM685" s="219" t="s">
        <v>1143</v>
      </c>
    </row>
    <row r="686" s="2" customFormat="1">
      <c r="A686" s="41"/>
      <c r="B686" s="42"/>
      <c r="C686" s="43"/>
      <c r="D686" s="221" t="s">
        <v>197</v>
      </c>
      <c r="E686" s="43"/>
      <c r="F686" s="222" t="s">
        <v>1144</v>
      </c>
      <c r="G686" s="43"/>
      <c r="H686" s="43"/>
      <c r="I686" s="223"/>
      <c r="J686" s="43"/>
      <c r="K686" s="43"/>
      <c r="L686" s="47"/>
      <c r="M686" s="224"/>
      <c r="N686" s="225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197</v>
      </c>
      <c r="AU686" s="20" t="s">
        <v>82</v>
      </c>
    </row>
    <row r="687" s="12" customFormat="1" ht="22.8" customHeight="1">
      <c r="A687" s="12"/>
      <c r="B687" s="192"/>
      <c r="C687" s="193"/>
      <c r="D687" s="194" t="s">
        <v>71</v>
      </c>
      <c r="E687" s="206" t="s">
        <v>1145</v>
      </c>
      <c r="F687" s="206" t="s">
        <v>1146</v>
      </c>
      <c r="G687" s="193"/>
      <c r="H687" s="193"/>
      <c r="I687" s="196"/>
      <c r="J687" s="207">
        <f>BK687</f>
        <v>0</v>
      </c>
      <c r="K687" s="193"/>
      <c r="L687" s="198"/>
      <c r="M687" s="199"/>
      <c r="N687" s="200"/>
      <c r="O687" s="200"/>
      <c r="P687" s="201">
        <f>SUM(P688:P689)</f>
        <v>0</v>
      </c>
      <c r="Q687" s="200"/>
      <c r="R687" s="201">
        <f>SUM(R688:R689)</f>
        <v>0</v>
      </c>
      <c r="S687" s="200"/>
      <c r="T687" s="202">
        <f>SUM(T688:T689)</f>
        <v>0.04614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03" t="s">
        <v>82</v>
      </c>
      <c r="AT687" s="204" t="s">
        <v>71</v>
      </c>
      <c r="AU687" s="204" t="s">
        <v>80</v>
      </c>
      <c r="AY687" s="203" t="s">
        <v>188</v>
      </c>
      <c r="BK687" s="205">
        <f>SUM(BK688:BK689)</f>
        <v>0</v>
      </c>
    </row>
    <row r="688" s="2" customFormat="1" ht="16.5" customHeight="1">
      <c r="A688" s="41"/>
      <c r="B688" s="42"/>
      <c r="C688" s="208" t="s">
        <v>1147</v>
      </c>
      <c r="D688" s="208" t="s">
        <v>190</v>
      </c>
      <c r="E688" s="209" t="s">
        <v>1148</v>
      </c>
      <c r="F688" s="210" t="s">
        <v>1149</v>
      </c>
      <c r="G688" s="211" t="s">
        <v>260</v>
      </c>
      <c r="H688" s="212">
        <v>2</v>
      </c>
      <c r="I688" s="213"/>
      <c r="J688" s="214">
        <f>ROUND(I688*H688,2)</f>
        <v>0</v>
      </c>
      <c r="K688" s="210" t="s">
        <v>194</v>
      </c>
      <c r="L688" s="47"/>
      <c r="M688" s="215" t="s">
        <v>19</v>
      </c>
      <c r="N688" s="216" t="s">
        <v>43</v>
      </c>
      <c r="O688" s="87"/>
      <c r="P688" s="217">
        <f>O688*H688</f>
        <v>0</v>
      </c>
      <c r="Q688" s="217">
        <v>0</v>
      </c>
      <c r="R688" s="217">
        <f>Q688*H688</f>
        <v>0</v>
      </c>
      <c r="S688" s="217">
        <v>0.02307</v>
      </c>
      <c r="T688" s="218">
        <f>S688*H688</f>
        <v>0.04614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9" t="s">
        <v>290</v>
      </c>
      <c r="AT688" s="219" t="s">
        <v>190</v>
      </c>
      <c r="AU688" s="219" t="s">
        <v>82</v>
      </c>
      <c r="AY688" s="20" t="s">
        <v>188</v>
      </c>
      <c r="BE688" s="220">
        <f>IF(N688="základní",J688,0)</f>
        <v>0</v>
      </c>
      <c r="BF688" s="220">
        <f>IF(N688="snížená",J688,0)</f>
        <v>0</v>
      </c>
      <c r="BG688" s="220">
        <f>IF(N688="zákl. přenesená",J688,0)</f>
        <v>0</v>
      </c>
      <c r="BH688" s="220">
        <f>IF(N688="sníž. přenesená",J688,0)</f>
        <v>0</v>
      </c>
      <c r="BI688" s="220">
        <f>IF(N688="nulová",J688,0)</f>
        <v>0</v>
      </c>
      <c r="BJ688" s="20" t="s">
        <v>80</v>
      </c>
      <c r="BK688" s="220">
        <f>ROUND(I688*H688,2)</f>
        <v>0</v>
      </c>
      <c r="BL688" s="20" t="s">
        <v>290</v>
      </c>
      <c r="BM688" s="219" t="s">
        <v>1150</v>
      </c>
    </row>
    <row r="689" s="2" customFormat="1">
      <c r="A689" s="41"/>
      <c r="B689" s="42"/>
      <c r="C689" s="43"/>
      <c r="D689" s="221" t="s">
        <v>197</v>
      </c>
      <c r="E689" s="43"/>
      <c r="F689" s="222" t="s">
        <v>1151</v>
      </c>
      <c r="G689" s="43"/>
      <c r="H689" s="43"/>
      <c r="I689" s="223"/>
      <c r="J689" s="43"/>
      <c r="K689" s="43"/>
      <c r="L689" s="47"/>
      <c r="M689" s="224"/>
      <c r="N689" s="225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197</v>
      </c>
      <c r="AU689" s="20" t="s">
        <v>82</v>
      </c>
    </row>
    <row r="690" s="12" customFormat="1" ht="22.8" customHeight="1">
      <c r="A690" s="12"/>
      <c r="B690" s="192"/>
      <c r="C690" s="193"/>
      <c r="D690" s="194" t="s">
        <v>71</v>
      </c>
      <c r="E690" s="206" t="s">
        <v>1152</v>
      </c>
      <c r="F690" s="206" t="s">
        <v>1153</v>
      </c>
      <c r="G690" s="193"/>
      <c r="H690" s="193"/>
      <c r="I690" s="196"/>
      <c r="J690" s="207">
        <f>BK690</f>
        <v>0</v>
      </c>
      <c r="K690" s="193"/>
      <c r="L690" s="198"/>
      <c r="M690" s="199"/>
      <c r="N690" s="200"/>
      <c r="O690" s="200"/>
      <c r="P690" s="201">
        <f>SUM(P691:P699)</f>
        <v>0</v>
      </c>
      <c r="Q690" s="200"/>
      <c r="R690" s="201">
        <f>SUM(R691:R699)</f>
        <v>2.16091056</v>
      </c>
      <c r="S690" s="200"/>
      <c r="T690" s="202">
        <f>SUM(T691:T699)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03" t="s">
        <v>82</v>
      </c>
      <c r="AT690" s="204" t="s">
        <v>71</v>
      </c>
      <c r="AU690" s="204" t="s">
        <v>80</v>
      </c>
      <c r="AY690" s="203" t="s">
        <v>188</v>
      </c>
      <c r="BK690" s="205">
        <f>SUM(BK691:BK699)</f>
        <v>0</v>
      </c>
    </row>
    <row r="691" s="2" customFormat="1" ht="24.15" customHeight="1">
      <c r="A691" s="41"/>
      <c r="B691" s="42"/>
      <c r="C691" s="208" t="s">
        <v>1154</v>
      </c>
      <c r="D691" s="208" t="s">
        <v>190</v>
      </c>
      <c r="E691" s="209" t="s">
        <v>1155</v>
      </c>
      <c r="F691" s="210" t="s">
        <v>1156</v>
      </c>
      <c r="G691" s="211" t="s">
        <v>193</v>
      </c>
      <c r="H691" s="212">
        <v>190.221</v>
      </c>
      <c r="I691" s="213"/>
      <c r="J691" s="214">
        <f>ROUND(I691*H691,2)</f>
        <v>0</v>
      </c>
      <c r="K691" s="210" t="s">
        <v>194</v>
      </c>
      <c r="L691" s="47"/>
      <c r="M691" s="215" t="s">
        <v>19</v>
      </c>
      <c r="N691" s="216" t="s">
        <v>43</v>
      </c>
      <c r="O691" s="87"/>
      <c r="P691" s="217">
        <f>O691*H691</f>
        <v>0</v>
      </c>
      <c r="Q691" s="217">
        <v>0.01136</v>
      </c>
      <c r="R691" s="217">
        <f>Q691*H691</f>
        <v>2.16091056</v>
      </c>
      <c r="S691" s="217">
        <v>0</v>
      </c>
      <c r="T691" s="218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19" t="s">
        <v>290</v>
      </c>
      <c r="AT691" s="219" t="s">
        <v>190</v>
      </c>
      <c r="AU691" s="219" t="s">
        <v>82</v>
      </c>
      <c r="AY691" s="20" t="s">
        <v>188</v>
      </c>
      <c r="BE691" s="220">
        <f>IF(N691="základní",J691,0)</f>
        <v>0</v>
      </c>
      <c r="BF691" s="220">
        <f>IF(N691="snížená",J691,0)</f>
        <v>0</v>
      </c>
      <c r="BG691" s="220">
        <f>IF(N691="zákl. přenesená",J691,0)</f>
        <v>0</v>
      </c>
      <c r="BH691" s="220">
        <f>IF(N691="sníž. přenesená",J691,0)</f>
        <v>0</v>
      </c>
      <c r="BI691" s="220">
        <f>IF(N691="nulová",J691,0)</f>
        <v>0</v>
      </c>
      <c r="BJ691" s="20" t="s">
        <v>80</v>
      </c>
      <c r="BK691" s="220">
        <f>ROUND(I691*H691,2)</f>
        <v>0</v>
      </c>
      <c r="BL691" s="20" t="s">
        <v>290</v>
      </c>
      <c r="BM691" s="219" t="s">
        <v>1157</v>
      </c>
    </row>
    <row r="692" s="2" customFormat="1">
      <c r="A692" s="41"/>
      <c r="B692" s="42"/>
      <c r="C692" s="43"/>
      <c r="D692" s="221" t="s">
        <v>197</v>
      </c>
      <c r="E692" s="43"/>
      <c r="F692" s="222" t="s">
        <v>1158</v>
      </c>
      <c r="G692" s="43"/>
      <c r="H692" s="43"/>
      <c r="I692" s="223"/>
      <c r="J692" s="43"/>
      <c r="K692" s="43"/>
      <c r="L692" s="47"/>
      <c r="M692" s="224"/>
      <c r="N692" s="225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197</v>
      </c>
      <c r="AU692" s="20" t="s">
        <v>82</v>
      </c>
    </row>
    <row r="693" s="13" customFormat="1">
      <c r="A693" s="13"/>
      <c r="B693" s="226"/>
      <c r="C693" s="227"/>
      <c r="D693" s="228" t="s">
        <v>199</v>
      </c>
      <c r="E693" s="229" t="s">
        <v>19</v>
      </c>
      <c r="F693" s="230" t="s">
        <v>142</v>
      </c>
      <c r="G693" s="227"/>
      <c r="H693" s="231">
        <v>31.702999999999999</v>
      </c>
      <c r="I693" s="232"/>
      <c r="J693" s="227"/>
      <c r="K693" s="227"/>
      <c r="L693" s="233"/>
      <c r="M693" s="234"/>
      <c r="N693" s="235"/>
      <c r="O693" s="235"/>
      <c r="P693" s="235"/>
      <c r="Q693" s="235"/>
      <c r="R693" s="235"/>
      <c r="S693" s="235"/>
      <c r="T693" s="23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7" t="s">
        <v>199</v>
      </c>
      <c r="AU693" s="237" t="s">
        <v>82</v>
      </c>
      <c r="AV693" s="13" t="s">
        <v>82</v>
      </c>
      <c r="AW693" s="13" t="s">
        <v>33</v>
      </c>
      <c r="AX693" s="13" t="s">
        <v>72</v>
      </c>
      <c r="AY693" s="237" t="s">
        <v>188</v>
      </c>
    </row>
    <row r="694" s="13" customFormat="1">
      <c r="A694" s="13"/>
      <c r="B694" s="226"/>
      <c r="C694" s="227"/>
      <c r="D694" s="228" t="s">
        <v>199</v>
      </c>
      <c r="E694" s="229" t="s">
        <v>19</v>
      </c>
      <c r="F694" s="230" t="s">
        <v>367</v>
      </c>
      <c r="G694" s="227"/>
      <c r="H694" s="231">
        <v>46.328000000000003</v>
      </c>
      <c r="I694" s="232"/>
      <c r="J694" s="227"/>
      <c r="K694" s="227"/>
      <c r="L694" s="233"/>
      <c r="M694" s="234"/>
      <c r="N694" s="235"/>
      <c r="O694" s="235"/>
      <c r="P694" s="235"/>
      <c r="Q694" s="235"/>
      <c r="R694" s="235"/>
      <c r="S694" s="235"/>
      <c r="T694" s="23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7" t="s">
        <v>199</v>
      </c>
      <c r="AU694" s="237" t="s">
        <v>82</v>
      </c>
      <c r="AV694" s="13" t="s">
        <v>82</v>
      </c>
      <c r="AW694" s="13" t="s">
        <v>33</v>
      </c>
      <c r="AX694" s="13" t="s">
        <v>72</v>
      </c>
      <c r="AY694" s="237" t="s">
        <v>188</v>
      </c>
    </row>
    <row r="695" s="13" customFormat="1">
      <c r="A695" s="13"/>
      <c r="B695" s="226"/>
      <c r="C695" s="227"/>
      <c r="D695" s="228" t="s">
        <v>199</v>
      </c>
      <c r="E695" s="229" t="s">
        <v>19</v>
      </c>
      <c r="F695" s="230" t="s">
        <v>1159</v>
      </c>
      <c r="G695" s="227"/>
      <c r="H695" s="231">
        <v>87.040000000000006</v>
      </c>
      <c r="I695" s="232"/>
      <c r="J695" s="227"/>
      <c r="K695" s="227"/>
      <c r="L695" s="233"/>
      <c r="M695" s="234"/>
      <c r="N695" s="235"/>
      <c r="O695" s="235"/>
      <c r="P695" s="235"/>
      <c r="Q695" s="235"/>
      <c r="R695" s="235"/>
      <c r="S695" s="235"/>
      <c r="T695" s="23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7" t="s">
        <v>199</v>
      </c>
      <c r="AU695" s="237" t="s">
        <v>82</v>
      </c>
      <c r="AV695" s="13" t="s">
        <v>82</v>
      </c>
      <c r="AW695" s="13" t="s">
        <v>33</v>
      </c>
      <c r="AX695" s="13" t="s">
        <v>72</v>
      </c>
      <c r="AY695" s="237" t="s">
        <v>188</v>
      </c>
    </row>
    <row r="696" s="13" customFormat="1">
      <c r="A696" s="13"/>
      <c r="B696" s="226"/>
      <c r="C696" s="227"/>
      <c r="D696" s="228" t="s">
        <v>199</v>
      </c>
      <c r="E696" s="229" t="s">
        <v>19</v>
      </c>
      <c r="F696" s="230" t="s">
        <v>1160</v>
      </c>
      <c r="G696" s="227"/>
      <c r="H696" s="231">
        <v>25.149999999999999</v>
      </c>
      <c r="I696" s="232"/>
      <c r="J696" s="227"/>
      <c r="K696" s="227"/>
      <c r="L696" s="233"/>
      <c r="M696" s="234"/>
      <c r="N696" s="235"/>
      <c r="O696" s="235"/>
      <c r="P696" s="235"/>
      <c r="Q696" s="235"/>
      <c r="R696" s="235"/>
      <c r="S696" s="235"/>
      <c r="T696" s="23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7" t="s">
        <v>199</v>
      </c>
      <c r="AU696" s="237" t="s">
        <v>82</v>
      </c>
      <c r="AV696" s="13" t="s">
        <v>82</v>
      </c>
      <c r="AW696" s="13" t="s">
        <v>33</v>
      </c>
      <c r="AX696" s="13" t="s">
        <v>72</v>
      </c>
      <c r="AY696" s="237" t="s">
        <v>188</v>
      </c>
    </row>
    <row r="697" s="14" customFormat="1">
      <c r="A697" s="14"/>
      <c r="B697" s="238"/>
      <c r="C697" s="239"/>
      <c r="D697" s="228" t="s">
        <v>199</v>
      </c>
      <c r="E697" s="240" t="s">
        <v>19</v>
      </c>
      <c r="F697" s="241" t="s">
        <v>214</v>
      </c>
      <c r="G697" s="239"/>
      <c r="H697" s="242">
        <v>190.221</v>
      </c>
      <c r="I697" s="243"/>
      <c r="J697" s="239"/>
      <c r="K697" s="239"/>
      <c r="L697" s="244"/>
      <c r="M697" s="245"/>
      <c r="N697" s="246"/>
      <c r="O697" s="246"/>
      <c r="P697" s="246"/>
      <c r="Q697" s="246"/>
      <c r="R697" s="246"/>
      <c r="S697" s="246"/>
      <c r="T697" s="247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8" t="s">
        <v>199</v>
      </c>
      <c r="AU697" s="248" t="s">
        <v>82</v>
      </c>
      <c r="AV697" s="14" t="s">
        <v>195</v>
      </c>
      <c r="AW697" s="14" t="s">
        <v>33</v>
      </c>
      <c r="AX697" s="14" t="s">
        <v>80</v>
      </c>
      <c r="AY697" s="248" t="s">
        <v>188</v>
      </c>
    </row>
    <row r="698" s="2" customFormat="1" ht="33" customHeight="1">
      <c r="A698" s="41"/>
      <c r="B698" s="42"/>
      <c r="C698" s="208" t="s">
        <v>1161</v>
      </c>
      <c r="D698" s="208" t="s">
        <v>190</v>
      </c>
      <c r="E698" s="209" t="s">
        <v>1162</v>
      </c>
      <c r="F698" s="210" t="s">
        <v>1163</v>
      </c>
      <c r="G698" s="211" t="s">
        <v>922</v>
      </c>
      <c r="H698" s="280"/>
      <c r="I698" s="213"/>
      <c r="J698" s="214">
        <f>ROUND(I698*H698,2)</f>
        <v>0</v>
      </c>
      <c r="K698" s="210" t="s">
        <v>194</v>
      </c>
      <c r="L698" s="47"/>
      <c r="M698" s="215" t="s">
        <v>19</v>
      </c>
      <c r="N698" s="216" t="s">
        <v>43</v>
      </c>
      <c r="O698" s="87"/>
      <c r="P698" s="217">
        <f>O698*H698</f>
        <v>0</v>
      </c>
      <c r="Q698" s="217">
        <v>0</v>
      </c>
      <c r="R698" s="217">
        <f>Q698*H698</f>
        <v>0</v>
      </c>
      <c r="S698" s="217">
        <v>0</v>
      </c>
      <c r="T698" s="218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19" t="s">
        <v>290</v>
      </c>
      <c r="AT698" s="219" t="s">
        <v>190</v>
      </c>
      <c r="AU698" s="219" t="s">
        <v>82</v>
      </c>
      <c r="AY698" s="20" t="s">
        <v>188</v>
      </c>
      <c r="BE698" s="220">
        <f>IF(N698="základní",J698,0)</f>
        <v>0</v>
      </c>
      <c r="BF698" s="220">
        <f>IF(N698="snížená",J698,0)</f>
        <v>0</v>
      </c>
      <c r="BG698" s="220">
        <f>IF(N698="zákl. přenesená",J698,0)</f>
        <v>0</v>
      </c>
      <c r="BH698" s="220">
        <f>IF(N698="sníž. přenesená",J698,0)</f>
        <v>0</v>
      </c>
      <c r="BI698" s="220">
        <f>IF(N698="nulová",J698,0)</f>
        <v>0</v>
      </c>
      <c r="BJ698" s="20" t="s">
        <v>80</v>
      </c>
      <c r="BK698" s="220">
        <f>ROUND(I698*H698,2)</f>
        <v>0</v>
      </c>
      <c r="BL698" s="20" t="s">
        <v>290</v>
      </c>
      <c r="BM698" s="219" t="s">
        <v>1164</v>
      </c>
    </row>
    <row r="699" s="2" customFormat="1">
      <c r="A699" s="41"/>
      <c r="B699" s="42"/>
      <c r="C699" s="43"/>
      <c r="D699" s="221" t="s">
        <v>197</v>
      </c>
      <c r="E699" s="43"/>
      <c r="F699" s="222" t="s">
        <v>1165</v>
      </c>
      <c r="G699" s="43"/>
      <c r="H699" s="43"/>
      <c r="I699" s="223"/>
      <c r="J699" s="43"/>
      <c r="K699" s="43"/>
      <c r="L699" s="47"/>
      <c r="M699" s="224"/>
      <c r="N699" s="225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197</v>
      </c>
      <c r="AU699" s="20" t="s">
        <v>82</v>
      </c>
    </row>
    <row r="700" s="12" customFormat="1" ht="22.8" customHeight="1">
      <c r="A700" s="12"/>
      <c r="B700" s="192"/>
      <c r="C700" s="193"/>
      <c r="D700" s="194" t="s">
        <v>71</v>
      </c>
      <c r="E700" s="206" t="s">
        <v>1166</v>
      </c>
      <c r="F700" s="206" t="s">
        <v>1167</v>
      </c>
      <c r="G700" s="193"/>
      <c r="H700" s="193"/>
      <c r="I700" s="196"/>
      <c r="J700" s="207">
        <f>BK700</f>
        <v>0</v>
      </c>
      <c r="K700" s="193"/>
      <c r="L700" s="198"/>
      <c r="M700" s="199"/>
      <c r="N700" s="200"/>
      <c r="O700" s="200"/>
      <c r="P700" s="201">
        <f>SUM(P701:P705)</f>
        <v>0</v>
      </c>
      <c r="Q700" s="200"/>
      <c r="R700" s="201">
        <f>SUM(R701:R705)</f>
        <v>0.73260000000000003</v>
      </c>
      <c r="S700" s="200"/>
      <c r="T700" s="202">
        <f>SUM(T701:T705)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03" t="s">
        <v>82</v>
      </c>
      <c r="AT700" s="204" t="s">
        <v>71</v>
      </c>
      <c r="AU700" s="204" t="s">
        <v>80</v>
      </c>
      <c r="AY700" s="203" t="s">
        <v>188</v>
      </c>
      <c r="BK700" s="205">
        <f>SUM(BK701:BK705)</f>
        <v>0</v>
      </c>
    </row>
    <row r="701" s="2" customFormat="1" ht="44.25" customHeight="1">
      <c r="A701" s="41"/>
      <c r="B701" s="42"/>
      <c r="C701" s="208" t="s">
        <v>1168</v>
      </c>
      <c r="D701" s="208" t="s">
        <v>190</v>
      </c>
      <c r="E701" s="209" t="s">
        <v>1169</v>
      </c>
      <c r="F701" s="210" t="s">
        <v>1170</v>
      </c>
      <c r="G701" s="211" t="s">
        <v>193</v>
      </c>
      <c r="H701" s="212">
        <v>60</v>
      </c>
      <c r="I701" s="213"/>
      <c r="J701" s="214">
        <f>ROUND(I701*H701,2)</f>
        <v>0</v>
      </c>
      <c r="K701" s="210" t="s">
        <v>194</v>
      </c>
      <c r="L701" s="47"/>
      <c r="M701" s="215" t="s">
        <v>19</v>
      </c>
      <c r="N701" s="216" t="s">
        <v>43</v>
      </c>
      <c r="O701" s="87"/>
      <c r="P701" s="217">
        <f>O701*H701</f>
        <v>0</v>
      </c>
      <c r="Q701" s="217">
        <v>0.01221</v>
      </c>
      <c r="R701" s="217">
        <f>Q701*H701</f>
        <v>0.73260000000000003</v>
      </c>
      <c r="S701" s="217">
        <v>0</v>
      </c>
      <c r="T701" s="218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19" t="s">
        <v>290</v>
      </c>
      <c r="AT701" s="219" t="s">
        <v>190</v>
      </c>
      <c r="AU701" s="219" t="s">
        <v>82</v>
      </c>
      <c r="AY701" s="20" t="s">
        <v>188</v>
      </c>
      <c r="BE701" s="220">
        <f>IF(N701="základní",J701,0)</f>
        <v>0</v>
      </c>
      <c r="BF701" s="220">
        <f>IF(N701="snížená",J701,0)</f>
        <v>0</v>
      </c>
      <c r="BG701" s="220">
        <f>IF(N701="zákl. přenesená",J701,0)</f>
        <v>0</v>
      </c>
      <c r="BH701" s="220">
        <f>IF(N701="sníž. přenesená",J701,0)</f>
        <v>0</v>
      </c>
      <c r="BI701" s="220">
        <f>IF(N701="nulová",J701,0)</f>
        <v>0</v>
      </c>
      <c r="BJ701" s="20" t="s">
        <v>80</v>
      </c>
      <c r="BK701" s="220">
        <f>ROUND(I701*H701,2)</f>
        <v>0</v>
      </c>
      <c r="BL701" s="20" t="s">
        <v>290</v>
      </c>
      <c r="BM701" s="219" t="s">
        <v>1171</v>
      </c>
    </row>
    <row r="702" s="2" customFormat="1">
      <c r="A702" s="41"/>
      <c r="B702" s="42"/>
      <c r="C702" s="43"/>
      <c r="D702" s="221" t="s">
        <v>197</v>
      </c>
      <c r="E702" s="43"/>
      <c r="F702" s="222" t="s">
        <v>1172</v>
      </c>
      <c r="G702" s="43"/>
      <c r="H702" s="43"/>
      <c r="I702" s="223"/>
      <c r="J702" s="43"/>
      <c r="K702" s="43"/>
      <c r="L702" s="47"/>
      <c r="M702" s="224"/>
      <c r="N702" s="225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20" t="s">
        <v>197</v>
      </c>
      <c r="AU702" s="20" t="s">
        <v>82</v>
      </c>
    </row>
    <row r="703" s="13" customFormat="1">
      <c r="A703" s="13"/>
      <c r="B703" s="226"/>
      <c r="C703" s="227"/>
      <c r="D703" s="228" t="s">
        <v>199</v>
      </c>
      <c r="E703" s="229" t="s">
        <v>19</v>
      </c>
      <c r="F703" s="230" t="s">
        <v>1173</v>
      </c>
      <c r="G703" s="227"/>
      <c r="H703" s="231">
        <v>60</v>
      </c>
      <c r="I703" s="232"/>
      <c r="J703" s="227"/>
      <c r="K703" s="227"/>
      <c r="L703" s="233"/>
      <c r="M703" s="234"/>
      <c r="N703" s="235"/>
      <c r="O703" s="235"/>
      <c r="P703" s="235"/>
      <c r="Q703" s="235"/>
      <c r="R703" s="235"/>
      <c r="S703" s="235"/>
      <c r="T703" s="23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7" t="s">
        <v>199</v>
      </c>
      <c r="AU703" s="237" t="s">
        <v>82</v>
      </c>
      <c r="AV703" s="13" t="s">
        <v>82</v>
      </c>
      <c r="AW703" s="13" t="s">
        <v>33</v>
      </c>
      <c r="AX703" s="13" t="s">
        <v>80</v>
      </c>
      <c r="AY703" s="237" t="s">
        <v>188</v>
      </c>
    </row>
    <row r="704" s="2" customFormat="1" ht="37.8" customHeight="1">
      <c r="A704" s="41"/>
      <c r="B704" s="42"/>
      <c r="C704" s="208" t="s">
        <v>1174</v>
      </c>
      <c r="D704" s="208" t="s">
        <v>190</v>
      </c>
      <c r="E704" s="209" t="s">
        <v>1175</v>
      </c>
      <c r="F704" s="210" t="s">
        <v>1176</v>
      </c>
      <c r="G704" s="211" t="s">
        <v>922</v>
      </c>
      <c r="H704" s="280"/>
      <c r="I704" s="213"/>
      <c r="J704" s="214">
        <f>ROUND(I704*H704,2)</f>
        <v>0</v>
      </c>
      <c r="K704" s="210" t="s">
        <v>194</v>
      </c>
      <c r="L704" s="47"/>
      <c r="M704" s="215" t="s">
        <v>19</v>
      </c>
      <c r="N704" s="216" t="s">
        <v>43</v>
      </c>
      <c r="O704" s="87"/>
      <c r="P704" s="217">
        <f>O704*H704</f>
        <v>0</v>
      </c>
      <c r="Q704" s="217">
        <v>0</v>
      </c>
      <c r="R704" s="217">
        <f>Q704*H704</f>
        <v>0</v>
      </c>
      <c r="S704" s="217">
        <v>0</v>
      </c>
      <c r="T704" s="218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19" t="s">
        <v>290</v>
      </c>
      <c r="AT704" s="219" t="s">
        <v>190</v>
      </c>
      <c r="AU704" s="219" t="s">
        <v>82</v>
      </c>
      <c r="AY704" s="20" t="s">
        <v>188</v>
      </c>
      <c r="BE704" s="220">
        <f>IF(N704="základní",J704,0)</f>
        <v>0</v>
      </c>
      <c r="BF704" s="220">
        <f>IF(N704="snížená",J704,0)</f>
        <v>0</v>
      </c>
      <c r="BG704" s="220">
        <f>IF(N704="zákl. přenesená",J704,0)</f>
        <v>0</v>
      </c>
      <c r="BH704" s="220">
        <f>IF(N704="sníž. přenesená",J704,0)</f>
        <v>0</v>
      </c>
      <c r="BI704" s="220">
        <f>IF(N704="nulová",J704,0)</f>
        <v>0</v>
      </c>
      <c r="BJ704" s="20" t="s">
        <v>80</v>
      </c>
      <c r="BK704" s="220">
        <f>ROUND(I704*H704,2)</f>
        <v>0</v>
      </c>
      <c r="BL704" s="20" t="s">
        <v>290</v>
      </c>
      <c r="BM704" s="219" t="s">
        <v>1177</v>
      </c>
    </row>
    <row r="705" s="2" customFormat="1">
      <c r="A705" s="41"/>
      <c r="B705" s="42"/>
      <c r="C705" s="43"/>
      <c r="D705" s="221" t="s">
        <v>197</v>
      </c>
      <c r="E705" s="43"/>
      <c r="F705" s="222" t="s">
        <v>1178</v>
      </c>
      <c r="G705" s="43"/>
      <c r="H705" s="43"/>
      <c r="I705" s="223"/>
      <c r="J705" s="43"/>
      <c r="K705" s="43"/>
      <c r="L705" s="47"/>
      <c r="M705" s="224"/>
      <c r="N705" s="225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197</v>
      </c>
      <c r="AU705" s="20" t="s">
        <v>82</v>
      </c>
    </row>
    <row r="706" s="12" customFormat="1" ht="22.8" customHeight="1">
      <c r="A706" s="12"/>
      <c r="B706" s="192"/>
      <c r="C706" s="193"/>
      <c r="D706" s="194" t="s">
        <v>71</v>
      </c>
      <c r="E706" s="206" t="s">
        <v>1179</v>
      </c>
      <c r="F706" s="206" t="s">
        <v>1180</v>
      </c>
      <c r="G706" s="193"/>
      <c r="H706" s="193"/>
      <c r="I706" s="196"/>
      <c r="J706" s="207">
        <f>BK706</f>
        <v>0</v>
      </c>
      <c r="K706" s="193"/>
      <c r="L706" s="198"/>
      <c r="M706" s="199"/>
      <c r="N706" s="200"/>
      <c r="O706" s="200"/>
      <c r="P706" s="201">
        <f>SUM(P707:P802)</f>
        <v>0</v>
      </c>
      <c r="Q706" s="200"/>
      <c r="R706" s="201">
        <f>SUM(R707:R802)</f>
        <v>2.7689704600000002</v>
      </c>
      <c r="S706" s="200"/>
      <c r="T706" s="202">
        <f>SUM(T707:T802)</f>
        <v>0.95133505000000018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03" t="s">
        <v>82</v>
      </c>
      <c r="AT706" s="204" t="s">
        <v>71</v>
      </c>
      <c r="AU706" s="204" t="s">
        <v>80</v>
      </c>
      <c r="AY706" s="203" t="s">
        <v>188</v>
      </c>
      <c r="BK706" s="205">
        <f>SUM(BK707:BK802)</f>
        <v>0</v>
      </c>
    </row>
    <row r="707" s="2" customFormat="1" ht="24.15" customHeight="1">
      <c r="A707" s="41"/>
      <c r="B707" s="42"/>
      <c r="C707" s="208" t="s">
        <v>1181</v>
      </c>
      <c r="D707" s="208" t="s">
        <v>190</v>
      </c>
      <c r="E707" s="209" t="s">
        <v>1182</v>
      </c>
      <c r="F707" s="210" t="s">
        <v>1183</v>
      </c>
      <c r="G707" s="211" t="s">
        <v>248</v>
      </c>
      <c r="H707" s="212">
        <v>27.52</v>
      </c>
      <c r="I707" s="213"/>
      <c r="J707" s="214">
        <f>ROUND(I707*H707,2)</f>
        <v>0</v>
      </c>
      <c r="K707" s="210" t="s">
        <v>194</v>
      </c>
      <c r="L707" s="47"/>
      <c r="M707" s="215" t="s">
        <v>19</v>
      </c>
      <c r="N707" s="216" t="s">
        <v>43</v>
      </c>
      <c r="O707" s="87"/>
      <c r="P707" s="217">
        <f>O707*H707</f>
        <v>0</v>
      </c>
      <c r="Q707" s="217">
        <v>0</v>
      </c>
      <c r="R707" s="217">
        <f>Q707*H707</f>
        <v>0</v>
      </c>
      <c r="S707" s="217">
        <v>0.0017700000000000001</v>
      </c>
      <c r="T707" s="218">
        <f>S707*H707</f>
        <v>0.048710400000000001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19" t="s">
        <v>290</v>
      </c>
      <c r="AT707" s="219" t="s">
        <v>190</v>
      </c>
      <c r="AU707" s="219" t="s">
        <v>82</v>
      </c>
      <c r="AY707" s="20" t="s">
        <v>188</v>
      </c>
      <c r="BE707" s="220">
        <f>IF(N707="základní",J707,0)</f>
        <v>0</v>
      </c>
      <c r="BF707" s="220">
        <f>IF(N707="snížená",J707,0)</f>
        <v>0</v>
      </c>
      <c r="BG707" s="220">
        <f>IF(N707="zákl. přenesená",J707,0)</f>
        <v>0</v>
      </c>
      <c r="BH707" s="220">
        <f>IF(N707="sníž. přenesená",J707,0)</f>
        <v>0</v>
      </c>
      <c r="BI707" s="220">
        <f>IF(N707="nulová",J707,0)</f>
        <v>0</v>
      </c>
      <c r="BJ707" s="20" t="s">
        <v>80</v>
      </c>
      <c r="BK707" s="220">
        <f>ROUND(I707*H707,2)</f>
        <v>0</v>
      </c>
      <c r="BL707" s="20" t="s">
        <v>290</v>
      </c>
      <c r="BM707" s="219" t="s">
        <v>1184</v>
      </c>
    </row>
    <row r="708" s="2" customFormat="1">
      <c r="A708" s="41"/>
      <c r="B708" s="42"/>
      <c r="C708" s="43"/>
      <c r="D708" s="221" t="s">
        <v>197</v>
      </c>
      <c r="E708" s="43"/>
      <c r="F708" s="222" t="s">
        <v>1185</v>
      </c>
      <c r="G708" s="43"/>
      <c r="H708" s="43"/>
      <c r="I708" s="223"/>
      <c r="J708" s="43"/>
      <c r="K708" s="43"/>
      <c r="L708" s="47"/>
      <c r="M708" s="224"/>
      <c r="N708" s="225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197</v>
      </c>
      <c r="AU708" s="20" t="s">
        <v>82</v>
      </c>
    </row>
    <row r="709" s="2" customFormat="1" ht="24.15" customHeight="1">
      <c r="A709" s="41"/>
      <c r="B709" s="42"/>
      <c r="C709" s="208" t="s">
        <v>1186</v>
      </c>
      <c r="D709" s="208" t="s">
        <v>190</v>
      </c>
      <c r="E709" s="209" t="s">
        <v>1187</v>
      </c>
      <c r="F709" s="210" t="s">
        <v>1188</v>
      </c>
      <c r="G709" s="211" t="s">
        <v>248</v>
      </c>
      <c r="H709" s="212">
        <v>133.73500000000001</v>
      </c>
      <c r="I709" s="213"/>
      <c r="J709" s="214">
        <f>ROUND(I709*H709,2)</f>
        <v>0</v>
      </c>
      <c r="K709" s="210" t="s">
        <v>194</v>
      </c>
      <c r="L709" s="47"/>
      <c r="M709" s="215" t="s">
        <v>19</v>
      </c>
      <c r="N709" s="216" t="s">
        <v>43</v>
      </c>
      <c r="O709" s="87"/>
      <c r="P709" s="217">
        <f>O709*H709</f>
        <v>0</v>
      </c>
      <c r="Q709" s="217">
        <v>0</v>
      </c>
      <c r="R709" s="217">
        <f>Q709*H709</f>
        <v>0</v>
      </c>
      <c r="S709" s="217">
        <v>0.00191</v>
      </c>
      <c r="T709" s="218">
        <f>S709*H709</f>
        <v>0.25543385000000002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19" t="s">
        <v>290</v>
      </c>
      <c r="AT709" s="219" t="s">
        <v>190</v>
      </c>
      <c r="AU709" s="219" t="s">
        <v>82</v>
      </c>
      <c r="AY709" s="20" t="s">
        <v>188</v>
      </c>
      <c r="BE709" s="220">
        <f>IF(N709="základní",J709,0)</f>
        <v>0</v>
      </c>
      <c r="BF709" s="220">
        <f>IF(N709="snížená",J709,0)</f>
        <v>0</v>
      </c>
      <c r="BG709" s="220">
        <f>IF(N709="zákl. přenesená",J709,0)</f>
        <v>0</v>
      </c>
      <c r="BH709" s="220">
        <f>IF(N709="sníž. přenesená",J709,0)</f>
        <v>0</v>
      </c>
      <c r="BI709" s="220">
        <f>IF(N709="nulová",J709,0)</f>
        <v>0</v>
      </c>
      <c r="BJ709" s="20" t="s">
        <v>80</v>
      </c>
      <c r="BK709" s="220">
        <f>ROUND(I709*H709,2)</f>
        <v>0</v>
      </c>
      <c r="BL709" s="20" t="s">
        <v>290</v>
      </c>
      <c r="BM709" s="219" t="s">
        <v>1189</v>
      </c>
    </row>
    <row r="710" s="2" customFormat="1">
      <c r="A710" s="41"/>
      <c r="B710" s="42"/>
      <c r="C710" s="43"/>
      <c r="D710" s="221" t="s">
        <v>197</v>
      </c>
      <c r="E710" s="43"/>
      <c r="F710" s="222" t="s">
        <v>1190</v>
      </c>
      <c r="G710" s="43"/>
      <c r="H710" s="43"/>
      <c r="I710" s="223"/>
      <c r="J710" s="43"/>
      <c r="K710" s="43"/>
      <c r="L710" s="47"/>
      <c r="M710" s="224"/>
      <c r="N710" s="225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197</v>
      </c>
      <c r="AU710" s="20" t="s">
        <v>82</v>
      </c>
    </row>
    <row r="711" s="15" customFormat="1">
      <c r="A711" s="15"/>
      <c r="B711" s="259"/>
      <c r="C711" s="260"/>
      <c r="D711" s="228" t="s">
        <v>199</v>
      </c>
      <c r="E711" s="261" t="s">
        <v>19</v>
      </c>
      <c r="F711" s="262" t="s">
        <v>1102</v>
      </c>
      <c r="G711" s="260"/>
      <c r="H711" s="261" t="s">
        <v>19</v>
      </c>
      <c r="I711" s="263"/>
      <c r="J711" s="260"/>
      <c r="K711" s="260"/>
      <c r="L711" s="264"/>
      <c r="M711" s="265"/>
      <c r="N711" s="266"/>
      <c r="O711" s="266"/>
      <c r="P711" s="266"/>
      <c r="Q711" s="266"/>
      <c r="R711" s="266"/>
      <c r="S711" s="266"/>
      <c r="T711" s="267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8" t="s">
        <v>199</v>
      </c>
      <c r="AU711" s="268" t="s">
        <v>82</v>
      </c>
      <c r="AV711" s="15" t="s">
        <v>80</v>
      </c>
      <c r="AW711" s="15" t="s">
        <v>33</v>
      </c>
      <c r="AX711" s="15" t="s">
        <v>72</v>
      </c>
      <c r="AY711" s="268" t="s">
        <v>188</v>
      </c>
    </row>
    <row r="712" s="13" customFormat="1">
      <c r="A712" s="13"/>
      <c r="B712" s="226"/>
      <c r="C712" s="227"/>
      <c r="D712" s="228" t="s">
        <v>199</v>
      </c>
      <c r="E712" s="229" t="s">
        <v>19</v>
      </c>
      <c r="F712" s="230" t="s">
        <v>1191</v>
      </c>
      <c r="G712" s="227"/>
      <c r="H712" s="231">
        <v>43.805</v>
      </c>
      <c r="I712" s="232"/>
      <c r="J712" s="227"/>
      <c r="K712" s="227"/>
      <c r="L712" s="233"/>
      <c r="M712" s="234"/>
      <c r="N712" s="235"/>
      <c r="O712" s="235"/>
      <c r="P712" s="235"/>
      <c r="Q712" s="235"/>
      <c r="R712" s="235"/>
      <c r="S712" s="235"/>
      <c r="T712" s="23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7" t="s">
        <v>199</v>
      </c>
      <c r="AU712" s="237" t="s">
        <v>82</v>
      </c>
      <c r="AV712" s="13" t="s">
        <v>82</v>
      </c>
      <c r="AW712" s="13" t="s">
        <v>33</v>
      </c>
      <c r="AX712" s="13" t="s">
        <v>72</v>
      </c>
      <c r="AY712" s="237" t="s">
        <v>188</v>
      </c>
    </row>
    <row r="713" s="13" customFormat="1">
      <c r="A713" s="13"/>
      <c r="B713" s="226"/>
      <c r="C713" s="227"/>
      <c r="D713" s="228" t="s">
        <v>199</v>
      </c>
      <c r="E713" s="229" t="s">
        <v>19</v>
      </c>
      <c r="F713" s="230" t="s">
        <v>1192</v>
      </c>
      <c r="G713" s="227"/>
      <c r="H713" s="231">
        <v>69.829999999999998</v>
      </c>
      <c r="I713" s="232"/>
      <c r="J713" s="227"/>
      <c r="K713" s="227"/>
      <c r="L713" s="233"/>
      <c r="M713" s="234"/>
      <c r="N713" s="235"/>
      <c r="O713" s="235"/>
      <c r="P713" s="235"/>
      <c r="Q713" s="235"/>
      <c r="R713" s="235"/>
      <c r="S713" s="235"/>
      <c r="T713" s="23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7" t="s">
        <v>199</v>
      </c>
      <c r="AU713" s="237" t="s">
        <v>82</v>
      </c>
      <c r="AV713" s="13" t="s">
        <v>82</v>
      </c>
      <c r="AW713" s="13" t="s">
        <v>33</v>
      </c>
      <c r="AX713" s="13" t="s">
        <v>72</v>
      </c>
      <c r="AY713" s="237" t="s">
        <v>188</v>
      </c>
    </row>
    <row r="714" s="13" customFormat="1">
      <c r="A714" s="13"/>
      <c r="B714" s="226"/>
      <c r="C714" s="227"/>
      <c r="D714" s="228" t="s">
        <v>199</v>
      </c>
      <c r="E714" s="229" t="s">
        <v>19</v>
      </c>
      <c r="F714" s="230" t="s">
        <v>1193</v>
      </c>
      <c r="G714" s="227"/>
      <c r="H714" s="231">
        <v>20.100000000000001</v>
      </c>
      <c r="I714" s="232"/>
      <c r="J714" s="227"/>
      <c r="K714" s="227"/>
      <c r="L714" s="233"/>
      <c r="M714" s="234"/>
      <c r="N714" s="235"/>
      <c r="O714" s="235"/>
      <c r="P714" s="235"/>
      <c r="Q714" s="235"/>
      <c r="R714" s="235"/>
      <c r="S714" s="235"/>
      <c r="T714" s="23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7" t="s">
        <v>199</v>
      </c>
      <c r="AU714" s="237" t="s">
        <v>82</v>
      </c>
      <c r="AV714" s="13" t="s">
        <v>82</v>
      </c>
      <c r="AW714" s="13" t="s">
        <v>33</v>
      </c>
      <c r="AX714" s="13" t="s">
        <v>72</v>
      </c>
      <c r="AY714" s="237" t="s">
        <v>188</v>
      </c>
    </row>
    <row r="715" s="14" customFormat="1">
      <c r="A715" s="14"/>
      <c r="B715" s="238"/>
      <c r="C715" s="239"/>
      <c r="D715" s="228" t="s">
        <v>199</v>
      </c>
      <c r="E715" s="240" t="s">
        <v>19</v>
      </c>
      <c r="F715" s="241" t="s">
        <v>214</v>
      </c>
      <c r="G715" s="239"/>
      <c r="H715" s="242">
        <v>133.73500000000001</v>
      </c>
      <c r="I715" s="243"/>
      <c r="J715" s="239"/>
      <c r="K715" s="239"/>
      <c r="L715" s="244"/>
      <c r="M715" s="245"/>
      <c r="N715" s="246"/>
      <c r="O715" s="246"/>
      <c r="P715" s="246"/>
      <c r="Q715" s="246"/>
      <c r="R715" s="246"/>
      <c r="S715" s="246"/>
      <c r="T715" s="24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8" t="s">
        <v>199</v>
      </c>
      <c r="AU715" s="248" t="s">
        <v>82</v>
      </c>
      <c r="AV715" s="14" t="s">
        <v>195</v>
      </c>
      <c r="AW715" s="14" t="s">
        <v>33</v>
      </c>
      <c r="AX715" s="14" t="s">
        <v>80</v>
      </c>
      <c r="AY715" s="248" t="s">
        <v>188</v>
      </c>
    </row>
    <row r="716" s="2" customFormat="1" ht="16.5" customHeight="1">
      <c r="A716" s="41"/>
      <c r="B716" s="42"/>
      <c r="C716" s="208" t="s">
        <v>1194</v>
      </c>
      <c r="D716" s="208" t="s">
        <v>190</v>
      </c>
      <c r="E716" s="209" t="s">
        <v>1195</v>
      </c>
      <c r="F716" s="210" t="s">
        <v>1196</v>
      </c>
      <c r="G716" s="211" t="s">
        <v>248</v>
      </c>
      <c r="H716" s="212">
        <v>193.74000000000001</v>
      </c>
      <c r="I716" s="213"/>
      <c r="J716" s="214">
        <f>ROUND(I716*H716,2)</f>
        <v>0</v>
      </c>
      <c r="K716" s="210" t="s">
        <v>194</v>
      </c>
      <c r="L716" s="47"/>
      <c r="M716" s="215" t="s">
        <v>19</v>
      </c>
      <c r="N716" s="216" t="s">
        <v>43</v>
      </c>
      <c r="O716" s="87"/>
      <c r="P716" s="217">
        <f>O716*H716</f>
        <v>0</v>
      </c>
      <c r="Q716" s="217">
        <v>0</v>
      </c>
      <c r="R716" s="217">
        <f>Q716*H716</f>
        <v>0</v>
      </c>
      <c r="S716" s="217">
        <v>0.00167</v>
      </c>
      <c r="T716" s="218">
        <f>S716*H716</f>
        <v>0.32354580000000005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19" t="s">
        <v>290</v>
      </c>
      <c r="AT716" s="219" t="s">
        <v>190</v>
      </c>
      <c r="AU716" s="219" t="s">
        <v>82</v>
      </c>
      <c r="AY716" s="20" t="s">
        <v>188</v>
      </c>
      <c r="BE716" s="220">
        <f>IF(N716="základní",J716,0)</f>
        <v>0</v>
      </c>
      <c r="BF716" s="220">
        <f>IF(N716="snížená",J716,0)</f>
        <v>0</v>
      </c>
      <c r="BG716" s="220">
        <f>IF(N716="zákl. přenesená",J716,0)</f>
        <v>0</v>
      </c>
      <c r="BH716" s="220">
        <f>IF(N716="sníž. přenesená",J716,0)</f>
        <v>0</v>
      </c>
      <c r="BI716" s="220">
        <f>IF(N716="nulová",J716,0)</f>
        <v>0</v>
      </c>
      <c r="BJ716" s="20" t="s">
        <v>80</v>
      </c>
      <c r="BK716" s="220">
        <f>ROUND(I716*H716,2)</f>
        <v>0</v>
      </c>
      <c r="BL716" s="20" t="s">
        <v>290</v>
      </c>
      <c r="BM716" s="219" t="s">
        <v>1197</v>
      </c>
    </row>
    <row r="717" s="2" customFormat="1">
      <c r="A717" s="41"/>
      <c r="B717" s="42"/>
      <c r="C717" s="43"/>
      <c r="D717" s="221" t="s">
        <v>197</v>
      </c>
      <c r="E717" s="43"/>
      <c r="F717" s="222" t="s">
        <v>1198</v>
      </c>
      <c r="G717" s="43"/>
      <c r="H717" s="43"/>
      <c r="I717" s="223"/>
      <c r="J717" s="43"/>
      <c r="K717" s="43"/>
      <c r="L717" s="47"/>
      <c r="M717" s="224"/>
      <c r="N717" s="225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197</v>
      </c>
      <c r="AU717" s="20" t="s">
        <v>82</v>
      </c>
    </row>
    <row r="718" s="13" customFormat="1">
      <c r="A718" s="13"/>
      <c r="B718" s="226"/>
      <c r="C718" s="227"/>
      <c r="D718" s="228" t="s">
        <v>199</v>
      </c>
      <c r="E718" s="229" t="s">
        <v>19</v>
      </c>
      <c r="F718" s="230" t="s">
        <v>1199</v>
      </c>
      <c r="G718" s="227"/>
      <c r="H718" s="231">
        <v>25.899999999999999</v>
      </c>
      <c r="I718" s="232"/>
      <c r="J718" s="227"/>
      <c r="K718" s="227"/>
      <c r="L718" s="233"/>
      <c r="M718" s="234"/>
      <c r="N718" s="235"/>
      <c r="O718" s="235"/>
      <c r="P718" s="235"/>
      <c r="Q718" s="235"/>
      <c r="R718" s="235"/>
      <c r="S718" s="235"/>
      <c r="T718" s="23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7" t="s">
        <v>199</v>
      </c>
      <c r="AU718" s="237" t="s">
        <v>82</v>
      </c>
      <c r="AV718" s="13" t="s">
        <v>82</v>
      </c>
      <c r="AW718" s="13" t="s">
        <v>33</v>
      </c>
      <c r="AX718" s="13" t="s">
        <v>72</v>
      </c>
      <c r="AY718" s="237" t="s">
        <v>188</v>
      </c>
    </row>
    <row r="719" s="13" customFormat="1">
      <c r="A719" s="13"/>
      <c r="B719" s="226"/>
      <c r="C719" s="227"/>
      <c r="D719" s="228" t="s">
        <v>199</v>
      </c>
      <c r="E719" s="229" t="s">
        <v>19</v>
      </c>
      <c r="F719" s="230" t="s">
        <v>1200</v>
      </c>
      <c r="G719" s="227"/>
      <c r="H719" s="231">
        <v>33.57</v>
      </c>
      <c r="I719" s="232"/>
      <c r="J719" s="227"/>
      <c r="K719" s="227"/>
      <c r="L719" s="233"/>
      <c r="M719" s="234"/>
      <c r="N719" s="235"/>
      <c r="O719" s="235"/>
      <c r="P719" s="235"/>
      <c r="Q719" s="235"/>
      <c r="R719" s="235"/>
      <c r="S719" s="235"/>
      <c r="T719" s="23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7" t="s">
        <v>199</v>
      </c>
      <c r="AU719" s="237" t="s">
        <v>82</v>
      </c>
      <c r="AV719" s="13" t="s">
        <v>82</v>
      </c>
      <c r="AW719" s="13" t="s">
        <v>33</v>
      </c>
      <c r="AX719" s="13" t="s">
        <v>72</v>
      </c>
      <c r="AY719" s="237" t="s">
        <v>188</v>
      </c>
    </row>
    <row r="720" s="13" customFormat="1">
      <c r="A720" s="13"/>
      <c r="B720" s="226"/>
      <c r="C720" s="227"/>
      <c r="D720" s="228" t="s">
        <v>199</v>
      </c>
      <c r="E720" s="229" t="s">
        <v>19</v>
      </c>
      <c r="F720" s="230" t="s">
        <v>1201</v>
      </c>
      <c r="G720" s="227"/>
      <c r="H720" s="231">
        <v>37.969999999999999</v>
      </c>
      <c r="I720" s="232"/>
      <c r="J720" s="227"/>
      <c r="K720" s="227"/>
      <c r="L720" s="233"/>
      <c r="M720" s="234"/>
      <c r="N720" s="235"/>
      <c r="O720" s="235"/>
      <c r="P720" s="235"/>
      <c r="Q720" s="235"/>
      <c r="R720" s="235"/>
      <c r="S720" s="235"/>
      <c r="T720" s="23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7" t="s">
        <v>199</v>
      </c>
      <c r="AU720" s="237" t="s">
        <v>82</v>
      </c>
      <c r="AV720" s="13" t="s">
        <v>82</v>
      </c>
      <c r="AW720" s="13" t="s">
        <v>33</v>
      </c>
      <c r="AX720" s="13" t="s">
        <v>72</v>
      </c>
      <c r="AY720" s="237" t="s">
        <v>188</v>
      </c>
    </row>
    <row r="721" s="13" customFormat="1">
      <c r="A721" s="13"/>
      <c r="B721" s="226"/>
      <c r="C721" s="227"/>
      <c r="D721" s="228" t="s">
        <v>199</v>
      </c>
      <c r="E721" s="229" t="s">
        <v>19</v>
      </c>
      <c r="F721" s="230" t="s">
        <v>1202</v>
      </c>
      <c r="G721" s="227"/>
      <c r="H721" s="231">
        <v>76.560000000000002</v>
      </c>
      <c r="I721" s="232"/>
      <c r="J721" s="227"/>
      <c r="K721" s="227"/>
      <c r="L721" s="233"/>
      <c r="M721" s="234"/>
      <c r="N721" s="235"/>
      <c r="O721" s="235"/>
      <c r="P721" s="235"/>
      <c r="Q721" s="235"/>
      <c r="R721" s="235"/>
      <c r="S721" s="235"/>
      <c r="T721" s="23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7" t="s">
        <v>199</v>
      </c>
      <c r="AU721" s="237" t="s">
        <v>82</v>
      </c>
      <c r="AV721" s="13" t="s">
        <v>82</v>
      </c>
      <c r="AW721" s="13" t="s">
        <v>33</v>
      </c>
      <c r="AX721" s="13" t="s">
        <v>72</v>
      </c>
      <c r="AY721" s="237" t="s">
        <v>188</v>
      </c>
    </row>
    <row r="722" s="13" customFormat="1">
      <c r="A722" s="13"/>
      <c r="B722" s="226"/>
      <c r="C722" s="227"/>
      <c r="D722" s="228" t="s">
        <v>199</v>
      </c>
      <c r="E722" s="229" t="s">
        <v>19</v>
      </c>
      <c r="F722" s="230" t="s">
        <v>1203</v>
      </c>
      <c r="G722" s="227"/>
      <c r="H722" s="231">
        <v>19.140000000000001</v>
      </c>
      <c r="I722" s="232"/>
      <c r="J722" s="227"/>
      <c r="K722" s="227"/>
      <c r="L722" s="233"/>
      <c r="M722" s="234"/>
      <c r="N722" s="235"/>
      <c r="O722" s="235"/>
      <c r="P722" s="235"/>
      <c r="Q722" s="235"/>
      <c r="R722" s="235"/>
      <c r="S722" s="235"/>
      <c r="T722" s="236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7" t="s">
        <v>199</v>
      </c>
      <c r="AU722" s="237" t="s">
        <v>82</v>
      </c>
      <c r="AV722" s="13" t="s">
        <v>82</v>
      </c>
      <c r="AW722" s="13" t="s">
        <v>33</v>
      </c>
      <c r="AX722" s="13" t="s">
        <v>72</v>
      </c>
      <c r="AY722" s="237" t="s">
        <v>188</v>
      </c>
    </row>
    <row r="723" s="13" customFormat="1">
      <c r="A723" s="13"/>
      <c r="B723" s="226"/>
      <c r="C723" s="227"/>
      <c r="D723" s="228" t="s">
        <v>199</v>
      </c>
      <c r="E723" s="229" t="s">
        <v>19</v>
      </c>
      <c r="F723" s="230" t="s">
        <v>1204</v>
      </c>
      <c r="G723" s="227"/>
      <c r="H723" s="231">
        <v>0.59999999999999998</v>
      </c>
      <c r="I723" s="232"/>
      <c r="J723" s="227"/>
      <c r="K723" s="227"/>
      <c r="L723" s="233"/>
      <c r="M723" s="234"/>
      <c r="N723" s="235"/>
      <c r="O723" s="235"/>
      <c r="P723" s="235"/>
      <c r="Q723" s="235"/>
      <c r="R723" s="235"/>
      <c r="S723" s="235"/>
      <c r="T723" s="23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7" t="s">
        <v>199</v>
      </c>
      <c r="AU723" s="237" t="s">
        <v>82</v>
      </c>
      <c r="AV723" s="13" t="s">
        <v>82</v>
      </c>
      <c r="AW723" s="13" t="s">
        <v>33</v>
      </c>
      <c r="AX723" s="13" t="s">
        <v>72</v>
      </c>
      <c r="AY723" s="237" t="s">
        <v>188</v>
      </c>
    </row>
    <row r="724" s="14" customFormat="1">
      <c r="A724" s="14"/>
      <c r="B724" s="238"/>
      <c r="C724" s="239"/>
      <c r="D724" s="228" t="s">
        <v>199</v>
      </c>
      <c r="E724" s="240" t="s">
        <v>19</v>
      </c>
      <c r="F724" s="241" t="s">
        <v>214</v>
      </c>
      <c r="G724" s="239"/>
      <c r="H724" s="242">
        <v>193.74000000000001</v>
      </c>
      <c r="I724" s="243"/>
      <c r="J724" s="239"/>
      <c r="K724" s="239"/>
      <c r="L724" s="244"/>
      <c r="M724" s="245"/>
      <c r="N724" s="246"/>
      <c r="O724" s="246"/>
      <c r="P724" s="246"/>
      <c r="Q724" s="246"/>
      <c r="R724" s="246"/>
      <c r="S724" s="246"/>
      <c r="T724" s="24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8" t="s">
        <v>199</v>
      </c>
      <c r="AU724" s="248" t="s">
        <v>82</v>
      </c>
      <c r="AV724" s="14" t="s">
        <v>195</v>
      </c>
      <c r="AW724" s="14" t="s">
        <v>33</v>
      </c>
      <c r="AX724" s="14" t="s">
        <v>80</v>
      </c>
      <c r="AY724" s="248" t="s">
        <v>188</v>
      </c>
    </row>
    <row r="725" s="2" customFormat="1" ht="21.75" customHeight="1">
      <c r="A725" s="41"/>
      <c r="B725" s="42"/>
      <c r="C725" s="208" t="s">
        <v>1205</v>
      </c>
      <c r="D725" s="208" t="s">
        <v>190</v>
      </c>
      <c r="E725" s="209" t="s">
        <v>1206</v>
      </c>
      <c r="F725" s="210" t="s">
        <v>1207</v>
      </c>
      <c r="G725" s="211" t="s">
        <v>248</v>
      </c>
      <c r="H725" s="212">
        <v>30</v>
      </c>
      <c r="I725" s="213"/>
      <c r="J725" s="214">
        <f>ROUND(I725*H725,2)</f>
        <v>0</v>
      </c>
      <c r="K725" s="210" t="s">
        <v>194</v>
      </c>
      <c r="L725" s="47"/>
      <c r="M725" s="215" t="s">
        <v>19</v>
      </c>
      <c r="N725" s="216" t="s">
        <v>43</v>
      </c>
      <c r="O725" s="87"/>
      <c r="P725" s="217">
        <f>O725*H725</f>
        <v>0</v>
      </c>
      <c r="Q725" s="217">
        <v>0</v>
      </c>
      <c r="R725" s="217">
        <f>Q725*H725</f>
        <v>0</v>
      </c>
      <c r="S725" s="217">
        <v>0.0022300000000000002</v>
      </c>
      <c r="T725" s="218">
        <f>S725*H725</f>
        <v>0.066900000000000001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19" t="s">
        <v>290</v>
      </c>
      <c r="AT725" s="219" t="s">
        <v>190</v>
      </c>
      <c r="AU725" s="219" t="s">
        <v>82</v>
      </c>
      <c r="AY725" s="20" t="s">
        <v>188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20" t="s">
        <v>80</v>
      </c>
      <c r="BK725" s="220">
        <f>ROUND(I725*H725,2)</f>
        <v>0</v>
      </c>
      <c r="BL725" s="20" t="s">
        <v>290</v>
      </c>
      <c r="BM725" s="219" t="s">
        <v>1208</v>
      </c>
    </row>
    <row r="726" s="2" customFormat="1">
      <c r="A726" s="41"/>
      <c r="B726" s="42"/>
      <c r="C726" s="43"/>
      <c r="D726" s="221" t="s">
        <v>197</v>
      </c>
      <c r="E726" s="43"/>
      <c r="F726" s="222" t="s">
        <v>1209</v>
      </c>
      <c r="G726" s="43"/>
      <c r="H726" s="43"/>
      <c r="I726" s="223"/>
      <c r="J726" s="43"/>
      <c r="K726" s="43"/>
      <c r="L726" s="47"/>
      <c r="M726" s="224"/>
      <c r="N726" s="225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197</v>
      </c>
      <c r="AU726" s="20" t="s">
        <v>82</v>
      </c>
    </row>
    <row r="727" s="13" customFormat="1">
      <c r="A727" s="13"/>
      <c r="B727" s="226"/>
      <c r="C727" s="227"/>
      <c r="D727" s="228" t="s">
        <v>199</v>
      </c>
      <c r="E727" s="229" t="s">
        <v>19</v>
      </c>
      <c r="F727" s="230" t="s">
        <v>1210</v>
      </c>
      <c r="G727" s="227"/>
      <c r="H727" s="231">
        <v>30</v>
      </c>
      <c r="I727" s="232"/>
      <c r="J727" s="227"/>
      <c r="K727" s="227"/>
      <c r="L727" s="233"/>
      <c r="M727" s="234"/>
      <c r="N727" s="235"/>
      <c r="O727" s="235"/>
      <c r="P727" s="235"/>
      <c r="Q727" s="235"/>
      <c r="R727" s="235"/>
      <c r="S727" s="235"/>
      <c r="T727" s="23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7" t="s">
        <v>199</v>
      </c>
      <c r="AU727" s="237" t="s">
        <v>82</v>
      </c>
      <c r="AV727" s="13" t="s">
        <v>82</v>
      </c>
      <c r="AW727" s="13" t="s">
        <v>33</v>
      </c>
      <c r="AX727" s="13" t="s">
        <v>80</v>
      </c>
      <c r="AY727" s="237" t="s">
        <v>188</v>
      </c>
    </row>
    <row r="728" s="2" customFormat="1" ht="16.5" customHeight="1">
      <c r="A728" s="41"/>
      <c r="B728" s="42"/>
      <c r="C728" s="208" t="s">
        <v>1211</v>
      </c>
      <c r="D728" s="208" t="s">
        <v>190</v>
      </c>
      <c r="E728" s="209" t="s">
        <v>1212</v>
      </c>
      <c r="F728" s="210" t="s">
        <v>1213</v>
      </c>
      <c r="G728" s="211" t="s">
        <v>248</v>
      </c>
      <c r="H728" s="212">
        <v>19.899999999999999</v>
      </c>
      <c r="I728" s="213"/>
      <c r="J728" s="214">
        <f>ROUND(I728*H728,2)</f>
        <v>0</v>
      </c>
      <c r="K728" s="210" t="s">
        <v>194</v>
      </c>
      <c r="L728" s="47"/>
      <c r="M728" s="215" t="s">
        <v>19</v>
      </c>
      <c r="N728" s="216" t="s">
        <v>43</v>
      </c>
      <c r="O728" s="87"/>
      <c r="P728" s="217">
        <f>O728*H728</f>
        <v>0</v>
      </c>
      <c r="Q728" s="217">
        <v>0</v>
      </c>
      <c r="R728" s="217">
        <f>Q728*H728</f>
        <v>0</v>
      </c>
      <c r="S728" s="217">
        <v>0.00175</v>
      </c>
      <c r="T728" s="218">
        <f>S728*H728</f>
        <v>0.034824999999999995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19" t="s">
        <v>290</v>
      </c>
      <c r="AT728" s="219" t="s">
        <v>190</v>
      </c>
      <c r="AU728" s="219" t="s">
        <v>82</v>
      </c>
      <c r="AY728" s="20" t="s">
        <v>188</v>
      </c>
      <c r="BE728" s="220">
        <f>IF(N728="základní",J728,0)</f>
        <v>0</v>
      </c>
      <c r="BF728" s="220">
        <f>IF(N728="snížená",J728,0)</f>
        <v>0</v>
      </c>
      <c r="BG728" s="220">
        <f>IF(N728="zákl. přenesená",J728,0)</f>
        <v>0</v>
      </c>
      <c r="BH728" s="220">
        <f>IF(N728="sníž. přenesená",J728,0)</f>
        <v>0</v>
      </c>
      <c r="BI728" s="220">
        <f>IF(N728="nulová",J728,0)</f>
        <v>0</v>
      </c>
      <c r="BJ728" s="20" t="s">
        <v>80</v>
      </c>
      <c r="BK728" s="220">
        <f>ROUND(I728*H728,2)</f>
        <v>0</v>
      </c>
      <c r="BL728" s="20" t="s">
        <v>290</v>
      </c>
      <c r="BM728" s="219" t="s">
        <v>1214</v>
      </c>
    </row>
    <row r="729" s="2" customFormat="1">
      <c r="A729" s="41"/>
      <c r="B729" s="42"/>
      <c r="C729" s="43"/>
      <c r="D729" s="221" t="s">
        <v>197</v>
      </c>
      <c r="E729" s="43"/>
      <c r="F729" s="222" t="s">
        <v>1215</v>
      </c>
      <c r="G729" s="43"/>
      <c r="H729" s="43"/>
      <c r="I729" s="223"/>
      <c r="J729" s="43"/>
      <c r="K729" s="43"/>
      <c r="L729" s="47"/>
      <c r="M729" s="224"/>
      <c r="N729" s="225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197</v>
      </c>
      <c r="AU729" s="20" t="s">
        <v>82</v>
      </c>
    </row>
    <row r="730" s="13" customFormat="1">
      <c r="A730" s="13"/>
      <c r="B730" s="226"/>
      <c r="C730" s="227"/>
      <c r="D730" s="228" t="s">
        <v>199</v>
      </c>
      <c r="E730" s="229" t="s">
        <v>19</v>
      </c>
      <c r="F730" s="230" t="s">
        <v>1216</v>
      </c>
      <c r="G730" s="227"/>
      <c r="H730" s="231">
        <v>9.5</v>
      </c>
      <c r="I730" s="232"/>
      <c r="J730" s="227"/>
      <c r="K730" s="227"/>
      <c r="L730" s="233"/>
      <c r="M730" s="234"/>
      <c r="N730" s="235"/>
      <c r="O730" s="235"/>
      <c r="P730" s="235"/>
      <c r="Q730" s="235"/>
      <c r="R730" s="235"/>
      <c r="S730" s="235"/>
      <c r="T730" s="23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7" t="s">
        <v>199</v>
      </c>
      <c r="AU730" s="237" t="s">
        <v>82</v>
      </c>
      <c r="AV730" s="13" t="s">
        <v>82</v>
      </c>
      <c r="AW730" s="13" t="s">
        <v>33</v>
      </c>
      <c r="AX730" s="13" t="s">
        <v>72</v>
      </c>
      <c r="AY730" s="237" t="s">
        <v>188</v>
      </c>
    </row>
    <row r="731" s="13" customFormat="1">
      <c r="A731" s="13"/>
      <c r="B731" s="226"/>
      <c r="C731" s="227"/>
      <c r="D731" s="228" t="s">
        <v>199</v>
      </c>
      <c r="E731" s="229" t="s">
        <v>19</v>
      </c>
      <c r="F731" s="230" t="s">
        <v>1217</v>
      </c>
      <c r="G731" s="227"/>
      <c r="H731" s="231">
        <v>10.4</v>
      </c>
      <c r="I731" s="232"/>
      <c r="J731" s="227"/>
      <c r="K731" s="227"/>
      <c r="L731" s="233"/>
      <c r="M731" s="234"/>
      <c r="N731" s="235"/>
      <c r="O731" s="235"/>
      <c r="P731" s="235"/>
      <c r="Q731" s="235"/>
      <c r="R731" s="235"/>
      <c r="S731" s="235"/>
      <c r="T731" s="23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7" t="s">
        <v>199</v>
      </c>
      <c r="AU731" s="237" t="s">
        <v>82</v>
      </c>
      <c r="AV731" s="13" t="s">
        <v>82</v>
      </c>
      <c r="AW731" s="13" t="s">
        <v>33</v>
      </c>
      <c r="AX731" s="13" t="s">
        <v>72</v>
      </c>
      <c r="AY731" s="237" t="s">
        <v>188</v>
      </c>
    </row>
    <row r="732" s="14" customFormat="1">
      <c r="A732" s="14"/>
      <c r="B732" s="238"/>
      <c r="C732" s="239"/>
      <c r="D732" s="228" t="s">
        <v>199</v>
      </c>
      <c r="E732" s="240" t="s">
        <v>19</v>
      </c>
      <c r="F732" s="241" t="s">
        <v>214</v>
      </c>
      <c r="G732" s="239"/>
      <c r="H732" s="242">
        <v>19.899999999999999</v>
      </c>
      <c r="I732" s="243"/>
      <c r="J732" s="239"/>
      <c r="K732" s="239"/>
      <c r="L732" s="244"/>
      <c r="M732" s="245"/>
      <c r="N732" s="246"/>
      <c r="O732" s="246"/>
      <c r="P732" s="246"/>
      <c r="Q732" s="246"/>
      <c r="R732" s="246"/>
      <c r="S732" s="246"/>
      <c r="T732" s="247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8" t="s">
        <v>199</v>
      </c>
      <c r="AU732" s="248" t="s">
        <v>82</v>
      </c>
      <c r="AV732" s="14" t="s">
        <v>195</v>
      </c>
      <c r="AW732" s="14" t="s">
        <v>33</v>
      </c>
      <c r="AX732" s="14" t="s">
        <v>80</v>
      </c>
      <c r="AY732" s="248" t="s">
        <v>188</v>
      </c>
    </row>
    <row r="733" s="2" customFormat="1" ht="16.5" customHeight="1">
      <c r="A733" s="41"/>
      <c r="B733" s="42"/>
      <c r="C733" s="208" t="s">
        <v>1218</v>
      </c>
      <c r="D733" s="208" t="s">
        <v>190</v>
      </c>
      <c r="E733" s="209" t="s">
        <v>1219</v>
      </c>
      <c r="F733" s="210" t="s">
        <v>1220</v>
      </c>
      <c r="G733" s="211" t="s">
        <v>248</v>
      </c>
      <c r="H733" s="212">
        <v>50.5</v>
      </c>
      <c r="I733" s="213"/>
      <c r="J733" s="214">
        <f>ROUND(I733*H733,2)</f>
        <v>0</v>
      </c>
      <c r="K733" s="210" t="s">
        <v>194</v>
      </c>
      <c r="L733" s="47"/>
      <c r="M733" s="215" t="s">
        <v>19</v>
      </c>
      <c r="N733" s="216" t="s">
        <v>43</v>
      </c>
      <c r="O733" s="87"/>
      <c r="P733" s="217">
        <f>O733*H733</f>
        <v>0</v>
      </c>
      <c r="Q733" s="217">
        <v>0</v>
      </c>
      <c r="R733" s="217">
        <f>Q733*H733</f>
        <v>0</v>
      </c>
      <c r="S733" s="217">
        <v>0.0025999999999999999</v>
      </c>
      <c r="T733" s="218">
        <f>S733*H733</f>
        <v>0.1313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19" t="s">
        <v>290</v>
      </c>
      <c r="AT733" s="219" t="s">
        <v>190</v>
      </c>
      <c r="AU733" s="219" t="s">
        <v>82</v>
      </c>
      <c r="AY733" s="20" t="s">
        <v>188</v>
      </c>
      <c r="BE733" s="220">
        <f>IF(N733="základní",J733,0)</f>
        <v>0</v>
      </c>
      <c r="BF733" s="220">
        <f>IF(N733="snížená",J733,0)</f>
        <v>0</v>
      </c>
      <c r="BG733" s="220">
        <f>IF(N733="zákl. přenesená",J733,0)</f>
        <v>0</v>
      </c>
      <c r="BH733" s="220">
        <f>IF(N733="sníž. přenesená",J733,0)</f>
        <v>0</v>
      </c>
      <c r="BI733" s="220">
        <f>IF(N733="nulová",J733,0)</f>
        <v>0</v>
      </c>
      <c r="BJ733" s="20" t="s">
        <v>80</v>
      </c>
      <c r="BK733" s="220">
        <f>ROUND(I733*H733,2)</f>
        <v>0</v>
      </c>
      <c r="BL733" s="20" t="s">
        <v>290</v>
      </c>
      <c r="BM733" s="219" t="s">
        <v>1221</v>
      </c>
    </row>
    <row r="734" s="2" customFormat="1">
      <c r="A734" s="41"/>
      <c r="B734" s="42"/>
      <c r="C734" s="43"/>
      <c r="D734" s="221" t="s">
        <v>197</v>
      </c>
      <c r="E734" s="43"/>
      <c r="F734" s="222" t="s">
        <v>1222</v>
      </c>
      <c r="G734" s="43"/>
      <c r="H734" s="43"/>
      <c r="I734" s="223"/>
      <c r="J734" s="43"/>
      <c r="K734" s="43"/>
      <c r="L734" s="47"/>
      <c r="M734" s="224"/>
      <c r="N734" s="225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197</v>
      </c>
      <c r="AU734" s="20" t="s">
        <v>82</v>
      </c>
    </row>
    <row r="735" s="13" customFormat="1">
      <c r="A735" s="13"/>
      <c r="B735" s="226"/>
      <c r="C735" s="227"/>
      <c r="D735" s="228" t="s">
        <v>199</v>
      </c>
      <c r="E735" s="229" t="s">
        <v>19</v>
      </c>
      <c r="F735" s="230" t="s">
        <v>1223</v>
      </c>
      <c r="G735" s="227"/>
      <c r="H735" s="231">
        <v>50.5</v>
      </c>
      <c r="I735" s="232"/>
      <c r="J735" s="227"/>
      <c r="K735" s="227"/>
      <c r="L735" s="233"/>
      <c r="M735" s="234"/>
      <c r="N735" s="235"/>
      <c r="O735" s="235"/>
      <c r="P735" s="235"/>
      <c r="Q735" s="235"/>
      <c r="R735" s="235"/>
      <c r="S735" s="235"/>
      <c r="T735" s="23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7" t="s">
        <v>199</v>
      </c>
      <c r="AU735" s="237" t="s">
        <v>82</v>
      </c>
      <c r="AV735" s="13" t="s">
        <v>82</v>
      </c>
      <c r="AW735" s="13" t="s">
        <v>33</v>
      </c>
      <c r="AX735" s="13" t="s">
        <v>72</v>
      </c>
      <c r="AY735" s="237" t="s">
        <v>188</v>
      </c>
    </row>
    <row r="736" s="14" customFormat="1">
      <c r="A736" s="14"/>
      <c r="B736" s="238"/>
      <c r="C736" s="239"/>
      <c r="D736" s="228" t="s">
        <v>199</v>
      </c>
      <c r="E736" s="240" t="s">
        <v>19</v>
      </c>
      <c r="F736" s="241" t="s">
        <v>214</v>
      </c>
      <c r="G736" s="239"/>
      <c r="H736" s="242">
        <v>50.5</v>
      </c>
      <c r="I736" s="243"/>
      <c r="J736" s="239"/>
      <c r="K736" s="239"/>
      <c r="L736" s="244"/>
      <c r="M736" s="245"/>
      <c r="N736" s="246"/>
      <c r="O736" s="246"/>
      <c r="P736" s="246"/>
      <c r="Q736" s="246"/>
      <c r="R736" s="246"/>
      <c r="S736" s="246"/>
      <c r="T736" s="24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8" t="s">
        <v>199</v>
      </c>
      <c r="AU736" s="248" t="s">
        <v>82</v>
      </c>
      <c r="AV736" s="14" t="s">
        <v>195</v>
      </c>
      <c r="AW736" s="14" t="s">
        <v>33</v>
      </c>
      <c r="AX736" s="14" t="s">
        <v>80</v>
      </c>
      <c r="AY736" s="248" t="s">
        <v>188</v>
      </c>
    </row>
    <row r="737" s="2" customFormat="1" ht="16.5" customHeight="1">
      <c r="A737" s="41"/>
      <c r="B737" s="42"/>
      <c r="C737" s="208" t="s">
        <v>1224</v>
      </c>
      <c r="D737" s="208" t="s">
        <v>190</v>
      </c>
      <c r="E737" s="209" t="s">
        <v>1225</v>
      </c>
      <c r="F737" s="210" t="s">
        <v>1226</v>
      </c>
      <c r="G737" s="211" t="s">
        <v>248</v>
      </c>
      <c r="H737" s="212">
        <v>23</v>
      </c>
      <c r="I737" s="213"/>
      <c r="J737" s="214">
        <f>ROUND(I737*H737,2)</f>
        <v>0</v>
      </c>
      <c r="K737" s="210" t="s">
        <v>194</v>
      </c>
      <c r="L737" s="47"/>
      <c r="M737" s="215" t="s">
        <v>19</v>
      </c>
      <c r="N737" s="216" t="s">
        <v>43</v>
      </c>
      <c r="O737" s="87"/>
      <c r="P737" s="217">
        <f>O737*H737</f>
        <v>0</v>
      </c>
      <c r="Q737" s="217">
        <v>0</v>
      </c>
      <c r="R737" s="217">
        <f>Q737*H737</f>
        <v>0</v>
      </c>
      <c r="S737" s="217">
        <v>0.0039399999999999999</v>
      </c>
      <c r="T737" s="218">
        <f>S737*H737</f>
        <v>0.090619999999999992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19" t="s">
        <v>290</v>
      </c>
      <c r="AT737" s="219" t="s">
        <v>190</v>
      </c>
      <c r="AU737" s="219" t="s">
        <v>82</v>
      </c>
      <c r="AY737" s="20" t="s">
        <v>188</v>
      </c>
      <c r="BE737" s="220">
        <f>IF(N737="základní",J737,0)</f>
        <v>0</v>
      </c>
      <c r="BF737" s="220">
        <f>IF(N737="snížená",J737,0)</f>
        <v>0</v>
      </c>
      <c r="BG737" s="220">
        <f>IF(N737="zákl. přenesená",J737,0)</f>
        <v>0</v>
      </c>
      <c r="BH737" s="220">
        <f>IF(N737="sníž. přenesená",J737,0)</f>
        <v>0</v>
      </c>
      <c r="BI737" s="220">
        <f>IF(N737="nulová",J737,0)</f>
        <v>0</v>
      </c>
      <c r="BJ737" s="20" t="s">
        <v>80</v>
      </c>
      <c r="BK737" s="220">
        <f>ROUND(I737*H737,2)</f>
        <v>0</v>
      </c>
      <c r="BL737" s="20" t="s">
        <v>290</v>
      </c>
      <c r="BM737" s="219" t="s">
        <v>1227</v>
      </c>
    </row>
    <row r="738" s="2" customFormat="1">
      <c r="A738" s="41"/>
      <c r="B738" s="42"/>
      <c r="C738" s="43"/>
      <c r="D738" s="221" t="s">
        <v>197</v>
      </c>
      <c r="E738" s="43"/>
      <c r="F738" s="222" t="s">
        <v>1228</v>
      </c>
      <c r="G738" s="43"/>
      <c r="H738" s="43"/>
      <c r="I738" s="223"/>
      <c r="J738" s="43"/>
      <c r="K738" s="43"/>
      <c r="L738" s="47"/>
      <c r="M738" s="224"/>
      <c r="N738" s="225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197</v>
      </c>
      <c r="AU738" s="20" t="s">
        <v>82</v>
      </c>
    </row>
    <row r="739" s="13" customFormat="1">
      <c r="A739" s="13"/>
      <c r="B739" s="226"/>
      <c r="C739" s="227"/>
      <c r="D739" s="228" t="s">
        <v>199</v>
      </c>
      <c r="E739" s="229" t="s">
        <v>19</v>
      </c>
      <c r="F739" s="230" t="s">
        <v>1229</v>
      </c>
      <c r="G739" s="227"/>
      <c r="H739" s="231">
        <v>23</v>
      </c>
      <c r="I739" s="232"/>
      <c r="J739" s="227"/>
      <c r="K739" s="227"/>
      <c r="L739" s="233"/>
      <c r="M739" s="234"/>
      <c r="N739" s="235"/>
      <c r="O739" s="235"/>
      <c r="P739" s="235"/>
      <c r="Q739" s="235"/>
      <c r="R739" s="235"/>
      <c r="S739" s="235"/>
      <c r="T739" s="23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7" t="s">
        <v>199</v>
      </c>
      <c r="AU739" s="237" t="s">
        <v>82</v>
      </c>
      <c r="AV739" s="13" t="s">
        <v>82</v>
      </c>
      <c r="AW739" s="13" t="s">
        <v>33</v>
      </c>
      <c r="AX739" s="13" t="s">
        <v>80</v>
      </c>
      <c r="AY739" s="237" t="s">
        <v>188</v>
      </c>
    </row>
    <row r="740" s="2" customFormat="1" ht="33" customHeight="1">
      <c r="A740" s="41"/>
      <c r="B740" s="42"/>
      <c r="C740" s="208" t="s">
        <v>1230</v>
      </c>
      <c r="D740" s="208" t="s">
        <v>190</v>
      </c>
      <c r="E740" s="209" t="s">
        <v>1231</v>
      </c>
      <c r="F740" s="210" t="s">
        <v>1232</v>
      </c>
      <c r="G740" s="211" t="s">
        <v>193</v>
      </c>
      <c r="H740" s="212">
        <v>78.031000000000006</v>
      </c>
      <c r="I740" s="213"/>
      <c r="J740" s="214">
        <f>ROUND(I740*H740,2)</f>
        <v>0</v>
      </c>
      <c r="K740" s="210" t="s">
        <v>194</v>
      </c>
      <c r="L740" s="47"/>
      <c r="M740" s="215" t="s">
        <v>19</v>
      </c>
      <c r="N740" s="216" t="s">
        <v>43</v>
      </c>
      <c r="O740" s="87"/>
      <c r="P740" s="217">
        <f>O740*H740</f>
        <v>0</v>
      </c>
      <c r="Q740" s="217">
        <v>0.0066100000000000004</v>
      </c>
      <c r="R740" s="217">
        <f>Q740*H740</f>
        <v>0.51578491000000004</v>
      </c>
      <c r="S740" s="217">
        <v>0</v>
      </c>
      <c r="T740" s="218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9" t="s">
        <v>290</v>
      </c>
      <c r="AT740" s="219" t="s">
        <v>190</v>
      </c>
      <c r="AU740" s="219" t="s">
        <v>82</v>
      </c>
      <c r="AY740" s="20" t="s">
        <v>188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20" t="s">
        <v>80</v>
      </c>
      <c r="BK740" s="220">
        <f>ROUND(I740*H740,2)</f>
        <v>0</v>
      </c>
      <c r="BL740" s="20" t="s">
        <v>290</v>
      </c>
      <c r="BM740" s="219" t="s">
        <v>1233</v>
      </c>
    </row>
    <row r="741" s="2" customFormat="1">
      <c r="A741" s="41"/>
      <c r="B741" s="42"/>
      <c r="C741" s="43"/>
      <c r="D741" s="221" t="s">
        <v>197</v>
      </c>
      <c r="E741" s="43"/>
      <c r="F741" s="222" t="s">
        <v>1234</v>
      </c>
      <c r="G741" s="43"/>
      <c r="H741" s="43"/>
      <c r="I741" s="223"/>
      <c r="J741" s="43"/>
      <c r="K741" s="43"/>
      <c r="L741" s="47"/>
      <c r="M741" s="224"/>
      <c r="N741" s="225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197</v>
      </c>
      <c r="AU741" s="20" t="s">
        <v>82</v>
      </c>
    </row>
    <row r="742" s="13" customFormat="1">
      <c r="A742" s="13"/>
      <c r="B742" s="226"/>
      <c r="C742" s="227"/>
      <c r="D742" s="228" t="s">
        <v>199</v>
      </c>
      <c r="E742" s="229" t="s">
        <v>19</v>
      </c>
      <c r="F742" s="230" t="s">
        <v>1235</v>
      </c>
      <c r="G742" s="227"/>
      <c r="H742" s="231">
        <v>78.031000000000006</v>
      </c>
      <c r="I742" s="232"/>
      <c r="J742" s="227"/>
      <c r="K742" s="227"/>
      <c r="L742" s="233"/>
      <c r="M742" s="234"/>
      <c r="N742" s="235"/>
      <c r="O742" s="235"/>
      <c r="P742" s="235"/>
      <c r="Q742" s="235"/>
      <c r="R742" s="235"/>
      <c r="S742" s="235"/>
      <c r="T742" s="23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7" t="s">
        <v>199</v>
      </c>
      <c r="AU742" s="237" t="s">
        <v>82</v>
      </c>
      <c r="AV742" s="13" t="s">
        <v>82</v>
      </c>
      <c r="AW742" s="13" t="s">
        <v>33</v>
      </c>
      <c r="AX742" s="13" t="s">
        <v>80</v>
      </c>
      <c r="AY742" s="237" t="s">
        <v>188</v>
      </c>
    </row>
    <row r="743" s="2" customFormat="1" ht="33" customHeight="1">
      <c r="A743" s="41"/>
      <c r="B743" s="42"/>
      <c r="C743" s="208" t="s">
        <v>1236</v>
      </c>
      <c r="D743" s="208" t="s">
        <v>190</v>
      </c>
      <c r="E743" s="209" t="s">
        <v>1237</v>
      </c>
      <c r="F743" s="210" t="s">
        <v>1238</v>
      </c>
      <c r="G743" s="211" t="s">
        <v>193</v>
      </c>
      <c r="H743" s="212">
        <v>78.031000000000006</v>
      </c>
      <c r="I743" s="213"/>
      <c r="J743" s="214">
        <f>ROUND(I743*H743,2)</f>
        <v>0</v>
      </c>
      <c r="K743" s="210" t="s">
        <v>194</v>
      </c>
      <c r="L743" s="47"/>
      <c r="M743" s="215" t="s">
        <v>19</v>
      </c>
      <c r="N743" s="216" t="s">
        <v>43</v>
      </c>
      <c r="O743" s="87"/>
      <c r="P743" s="217">
        <f>O743*H743</f>
        <v>0</v>
      </c>
      <c r="Q743" s="217">
        <v>0.00035</v>
      </c>
      <c r="R743" s="217">
        <f>Q743*H743</f>
        <v>0.027310850000000001</v>
      </c>
      <c r="S743" s="217">
        <v>0</v>
      </c>
      <c r="T743" s="218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19" t="s">
        <v>290</v>
      </c>
      <c r="AT743" s="219" t="s">
        <v>190</v>
      </c>
      <c r="AU743" s="219" t="s">
        <v>82</v>
      </c>
      <c r="AY743" s="20" t="s">
        <v>188</v>
      </c>
      <c r="BE743" s="220">
        <f>IF(N743="základní",J743,0)</f>
        <v>0</v>
      </c>
      <c r="BF743" s="220">
        <f>IF(N743="snížená",J743,0)</f>
        <v>0</v>
      </c>
      <c r="BG743" s="220">
        <f>IF(N743="zákl. přenesená",J743,0)</f>
        <v>0</v>
      </c>
      <c r="BH743" s="220">
        <f>IF(N743="sníž. přenesená",J743,0)</f>
        <v>0</v>
      </c>
      <c r="BI743" s="220">
        <f>IF(N743="nulová",J743,0)</f>
        <v>0</v>
      </c>
      <c r="BJ743" s="20" t="s">
        <v>80</v>
      </c>
      <c r="BK743" s="220">
        <f>ROUND(I743*H743,2)</f>
        <v>0</v>
      </c>
      <c r="BL743" s="20" t="s">
        <v>290</v>
      </c>
      <c r="BM743" s="219" t="s">
        <v>1239</v>
      </c>
    </row>
    <row r="744" s="2" customFormat="1">
      <c r="A744" s="41"/>
      <c r="B744" s="42"/>
      <c r="C744" s="43"/>
      <c r="D744" s="221" t="s">
        <v>197</v>
      </c>
      <c r="E744" s="43"/>
      <c r="F744" s="222" t="s">
        <v>1240</v>
      </c>
      <c r="G744" s="43"/>
      <c r="H744" s="43"/>
      <c r="I744" s="223"/>
      <c r="J744" s="43"/>
      <c r="K744" s="43"/>
      <c r="L744" s="47"/>
      <c r="M744" s="224"/>
      <c r="N744" s="225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197</v>
      </c>
      <c r="AU744" s="20" t="s">
        <v>82</v>
      </c>
    </row>
    <row r="745" s="13" customFormat="1">
      <c r="A745" s="13"/>
      <c r="B745" s="226"/>
      <c r="C745" s="227"/>
      <c r="D745" s="228" t="s">
        <v>199</v>
      </c>
      <c r="E745" s="229" t="s">
        <v>19</v>
      </c>
      <c r="F745" s="230" t="s">
        <v>1235</v>
      </c>
      <c r="G745" s="227"/>
      <c r="H745" s="231">
        <v>78.031000000000006</v>
      </c>
      <c r="I745" s="232"/>
      <c r="J745" s="227"/>
      <c r="K745" s="227"/>
      <c r="L745" s="233"/>
      <c r="M745" s="234"/>
      <c r="N745" s="235"/>
      <c r="O745" s="235"/>
      <c r="P745" s="235"/>
      <c r="Q745" s="235"/>
      <c r="R745" s="235"/>
      <c r="S745" s="235"/>
      <c r="T745" s="23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7" t="s">
        <v>199</v>
      </c>
      <c r="AU745" s="237" t="s">
        <v>82</v>
      </c>
      <c r="AV745" s="13" t="s">
        <v>82</v>
      </c>
      <c r="AW745" s="13" t="s">
        <v>33</v>
      </c>
      <c r="AX745" s="13" t="s">
        <v>80</v>
      </c>
      <c r="AY745" s="237" t="s">
        <v>188</v>
      </c>
    </row>
    <row r="746" s="2" customFormat="1" ht="24.15" customHeight="1">
      <c r="A746" s="41"/>
      <c r="B746" s="42"/>
      <c r="C746" s="208" t="s">
        <v>1241</v>
      </c>
      <c r="D746" s="208" t="s">
        <v>190</v>
      </c>
      <c r="E746" s="209" t="s">
        <v>1242</v>
      </c>
      <c r="F746" s="210" t="s">
        <v>1243</v>
      </c>
      <c r="G746" s="211" t="s">
        <v>248</v>
      </c>
      <c r="H746" s="212">
        <v>25</v>
      </c>
      <c r="I746" s="213"/>
      <c r="J746" s="214">
        <f>ROUND(I746*H746,2)</f>
        <v>0</v>
      </c>
      <c r="K746" s="210" t="s">
        <v>194</v>
      </c>
      <c r="L746" s="47"/>
      <c r="M746" s="215" t="s">
        <v>19</v>
      </c>
      <c r="N746" s="216" t="s">
        <v>43</v>
      </c>
      <c r="O746" s="87"/>
      <c r="P746" s="217">
        <f>O746*H746</f>
        <v>0</v>
      </c>
      <c r="Q746" s="217">
        <v>0.00297</v>
      </c>
      <c r="R746" s="217">
        <f>Q746*H746</f>
        <v>0.074249999999999997</v>
      </c>
      <c r="S746" s="217">
        <v>0</v>
      </c>
      <c r="T746" s="218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19" t="s">
        <v>290</v>
      </c>
      <c r="AT746" s="219" t="s">
        <v>190</v>
      </c>
      <c r="AU746" s="219" t="s">
        <v>82</v>
      </c>
      <c r="AY746" s="20" t="s">
        <v>188</v>
      </c>
      <c r="BE746" s="220">
        <f>IF(N746="základní",J746,0)</f>
        <v>0</v>
      </c>
      <c r="BF746" s="220">
        <f>IF(N746="snížená",J746,0)</f>
        <v>0</v>
      </c>
      <c r="BG746" s="220">
        <f>IF(N746="zákl. přenesená",J746,0)</f>
        <v>0</v>
      </c>
      <c r="BH746" s="220">
        <f>IF(N746="sníž. přenesená",J746,0)</f>
        <v>0</v>
      </c>
      <c r="BI746" s="220">
        <f>IF(N746="nulová",J746,0)</f>
        <v>0</v>
      </c>
      <c r="BJ746" s="20" t="s">
        <v>80</v>
      </c>
      <c r="BK746" s="220">
        <f>ROUND(I746*H746,2)</f>
        <v>0</v>
      </c>
      <c r="BL746" s="20" t="s">
        <v>290</v>
      </c>
      <c r="BM746" s="219" t="s">
        <v>1244</v>
      </c>
    </row>
    <row r="747" s="2" customFormat="1">
      <c r="A747" s="41"/>
      <c r="B747" s="42"/>
      <c r="C747" s="43"/>
      <c r="D747" s="221" t="s">
        <v>197</v>
      </c>
      <c r="E747" s="43"/>
      <c r="F747" s="222" t="s">
        <v>1245</v>
      </c>
      <c r="G747" s="43"/>
      <c r="H747" s="43"/>
      <c r="I747" s="223"/>
      <c r="J747" s="43"/>
      <c r="K747" s="43"/>
      <c r="L747" s="47"/>
      <c r="M747" s="224"/>
      <c r="N747" s="225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197</v>
      </c>
      <c r="AU747" s="20" t="s">
        <v>82</v>
      </c>
    </row>
    <row r="748" s="13" customFormat="1">
      <c r="A748" s="13"/>
      <c r="B748" s="226"/>
      <c r="C748" s="227"/>
      <c r="D748" s="228" t="s">
        <v>199</v>
      </c>
      <c r="E748" s="229" t="s">
        <v>19</v>
      </c>
      <c r="F748" s="230" t="s">
        <v>1246</v>
      </c>
      <c r="G748" s="227"/>
      <c r="H748" s="231">
        <v>25</v>
      </c>
      <c r="I748" s="232"/>
      <c r="J748" s="227"/>
      <c r="K748" s="227"/>
      <c r="L748" s="233"/>
      <c r="M748" s="234"/>
      <c r="N748" s="235"/>
      <c r="O748" s="235"/>
      <c r="P748" s="235"/>
      <c r="Q748" s="235"/>
      <c r="R748" s="235"/>
      <c r="S748" s="235"/>
      <c r="T748" s="23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7" t="s">
        <v>199</v>
      </c>
      <c r="AU748" s="237" t="s">
        <v>82</v>
      </c>
      <c r="AV748" s="13" t="s">
        <v>82</v>
      </c>
      <c r="AW748" s="13" t="s">
        <v>33</v>
      </c>
      <c r="AX748" s="13" t="s">
        <v>80</v>
      </c>
      <c r="AY748" s="237" t="s">
        <v>188</v>
      </c>
    </row>
    <row r="749" s="2" customFormat="1" ht="24.15" customHeight="1">
      <c r="A749" s="41"/>
      <c r="B749" s="42"/>
      <c r="C749" s="208" t="s">
        <v>1247</v>
      </c>
      <c r="D749" s="208" t="s">
        <v>190</v>
      </c>
      <c r="E749" s="209" t="s">
        <v>1248</v>
      </c>
      <c r="F749" s="210" t="s">
        <v>1249</v>
      </c>
      <c r="G749" s="211" t="s">
        <v>248</v>
      </c>
      <c r="H749" s="212">
        <v>11</v>
      </c>
      <c r="I749" s="213"/>
      <c r="J749" s="214">
        <f>ROUND(I749*H749,2)</f>
        <v>0</v>
      </c>
      <c r="K749" s="210" t="s">
        <v>194</v>
      </c>
      <c r="L749" s="47"/>
      <c r="M749" s="215" t="s">
        <v>19</v>
      </c>
      <c r="N749" s="216" t="s">
        <v>43</v>
      </c>
      <c r="O749" s="87"/>
      <c r="P749" s="217">
        <f>O749*H749</f>
        <v>0</v>
      </c>
      <c r="Q749" s="217">
        <v>0.0044400000000000004</v>
      </c>
      <c r="R749" s="217">
        <f>Q749*H749</f>
        <v>0.048840000000000001</v>
      </c>
      <c r="S749" s="217">
        <v>0</v>
      </c>
      <c r="T749" s="218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19" t="s">
        <v>290</v>
      </c>
      <c r="AT749" s="219" t="s">
        <v>190</v>
      </c>
      <c r="AU749" s="219" t="s">
        <v>82</v>
      </c>
      <c r="AY749" s="20" t="s">
        <v>188</v>
      </c>
      <c r="BE749" s="220">
        <f>IF(N749="základní",J749,0)</f>
        <v>0</v>
      </c>
      <c r="BF749" s="220">
        <f>IF(N749="snížená",J749,0)</f>
        <v>0</v>
      </c>
      <c r="BG749" s="220">
        <f>IF(N749="zákl. přenesená",J749,0)</f>
        <v>0</v>
      </c>
      <c r="BH749" s="220">
        <f>IF(N749="sníž. přenesená",J749,0)</f>
        <v>0</v>
      </c>
      <c r="BI749" s="220">
        <f>IF(N749="nulová",J749,0)</f>
        <v>0</v>
      </c>
      <c r="BJ749" s="20" t="s">
        <v>80</v>
      </c>
      <c r="BK749" s="220">
        <f>ROUND(I749*H749,2)</f>
        <v>0</v>
      </c>
      <c r="BL749" s="20" t="s">
        <v>290</v>
      </c>
      <c r="BM749" s="219" t="s">
        <v>1250</v>
      </c>
    </row>
    <row r="750" s="2" customFormat="1">
      <c r="A750" s="41"/>
      <c r="B750" s="42"/>
      <c r="C750" s="43"/>
      <c r="D750" s="221" t="s">
        <v>197</v>
      </c>
      <c r="E750" s="43"/>
      <c r="F750" s="222" t="s">
        <v>1251</v>
      </c>
      <c r="G750" s="43"/>
      <c r="H750" s="43"/>
      <c r="I750" s="223"/>
      <c r="J750" s="43"/>
      <c r="K750" s="43"/>
      <c r="L750" s="47"/>
      <c r="M750" s="224"/>
      <c r="N750" s="225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197</v>
      </c>
      <c r="AU750" s="20" t="s">
        <v>82</v>
      </c>
    </row>
    <row r="751" s="13" customFormat="1">
      <c r="A751" s="13"/>
      <c r="B751" s="226"/>
      <c r="C751" s="227"/>
      <c r="D751" s="228" t="s">
        <v>199</v>
      </c>
      <c r="E751" s="229" t="s">
        <v>19</v>
      </c>
      <c r="F751" s="230" t="s">
        <v>1252</v>
      </c>
      <c r="G751" s="227"/>
      <c r="H751" s="231">
        <v>11</v>
      </c>
      <c r="I751" s="232"/>
      <c r="J751" s="227"/>
      <c r="K751" s="227"/>
      <c r="L751" s="233"/>
      <c r="M751" s="234"/>
      <c r="N751" s="235"/>
      <c r="O751" s="235"/>
      <c r="P751" s="235"/>
      <c r="Q751" s="235"/>
      <c r="R751" s="235"/>
      <c r="S751" s="235"/>
      <c r="T751" s="23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7" t="s">
        <v>199</v>
      </c>
      <c r="AU751" s="237" t="s">
        <v>82</v>
      </c>
      <c r="AV751" s="13" t="s">
        <v>82</v>
      </c>
      <c r="AW751" s="13" t="s">
        <v>33</v>
      </c>
      <c r="AX751" s="13" t="s">
        <v>80</v>
      </c>
      <c r="AY751" s="237" t="s">
        <v>188</v>
      </c>
    </row>
    <row r="752" s="2" customFormat="1" ht="24.15" customHeight="1">
      <c r="A752" s="41"/>
      <c r="B752" s="42"/>
      <c r="C752" s="208" t="s">
        <v>1253</v>
      </c>
      <c r="D752" s="208" t="s">
        <v>190</v>
      </c>
      <c r="E752" s="209" t="s">
        <v>1254</v>
      </c>
      <c r="F752" s="210" t="s">
        <v>1255</v>
      </c>
      <c r="G752" s="211" t="s">
        <v>248</v>
      </c>
      <c r="H752" s="212">
        <v>8</v>
      </c>
      <c r="I752" s="213"/>
      <c r="J752" s="214">
        <f>ROUND(I752*H752,2)</f>
        <v>0</v>
      </c>
      <c r="K752" s="210" t="s">
        <v>194</v>
      </c>
      <c r="L752" s="47"/>
      <c r="M752" s="215" t="s">
        <v>19</v>
      </c>
      <c r="N752" s="216" t="s">
        <v>43</v>
      </c>
      <c r="O752" s="87"/>
      <c r="P752" s="217">
        <f>O752*H752</f>
        <v>0</v>
      </c>
      <c r="Q752" s="217">
        <v>0.0059100000000000003</v>
      </c>
      <c r="R752" s="217">
        <f>Q752*H752</f>
        <v>0.047280000000000003</v>
      </c>
      <c r="S752" s="217">
        <v>0</v>
      </c>
      <c r="T752" s="218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19" t="s">
        <v>290</v>
      </c>
      <c r="AT752" s="219" t="s">
        <v>190</v>
      </c>
      <c r="AU752" s="219" t="s">
        <v>82</v>
      </c>
      <c r="AY752" s="20" t="s">
        <v>188</v>
      </c>
      <c r="BE752" s="220">
        <f>IF(N752="základní",J752,0)</f>
        <v>0</v>
      </c>
      <c r="BF752" s="220">
        <f>IF(N752="snížená",J752,0)</f>
        <v>0</v>
      </c>
      <c r="BG752" s="220">
        <f>IF(N752="zákl. přenesená",J752,0)</f>
        <v>0</v>
      </c>
      <c r="BH752" s="220">
        <f>IF(N752="sníž. přenesená",J752,0)</f>
        <v>0</v>
      </c>
      <c r="BI752" s="220">
        <f>IF(N752="nulová",J752,0)</f>
        <v>0</v>
      </c>
      <c r="BJ752" s="20" t="s">
        <v>80</v>
      </c>
      <c r="BK752" s="220">
        <f>ROUND(I752*H752,2)</f>
        <v>0</v>
      </c>
      <c r="BL752" s="20" t="s">
        <v>290</v>
      </c>
      <c r="BM752" s="219" t="s">
        <v>1256</v>
      </c>
    </row>
    <row r="753" s="2" customFormat="1">
      <c r="A753" s="41"/>
      <c r="B753" s="42"/>
      <c r="C753" s="43"/>
      <c r="D753" s="221" t="s">
        <v>197</v>
      </c>
      <c r="E753" s="43"/>
      <c r="F753" s="222" t="s">
        <v>1257</v>
      </c>
      <c r="G753" s="43"/>
      <c r="H753" s="43"/>
      <c r="I753" s="223"/>
      <c r="J753" s="43"/>
      <c r="K753" s="43"/>
      <c r="L753" s="47"/>
      <c r="M753" s="224"/>
      <c r="N753" s="225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197</v>
      </c>
      <c r="AU753" s="20" t="s">
        <v>82</v>
      </c>
    </row>
    <row r="754" s="13" customFormat="1">
      <c r="A754" s="13"/>
      <c r="B754" s="226"/>
      <c r="C754" s="227"/>
      <c r="D754" s="228" t="s">
        <v>199</v>
      </c>
      <c r="E754" s="229" t="s">
        <v>19</v>
      </c>
      <c r="F754" s="230" t="s">
        <v>1258</v>
      </c>
      <c r="G754" s="227"/>
      <c r="H754" s="231">
        <v>8</v>
      </c>
      <c r="I754" s="232"/>
      <c r="J754" s="227"/>
      <c r="K754" s="227"/>
      <c r="L754" s="233"/>
      <c r="M754" s="234"/>
      <c r="N754" s="235"/>
      <c r="O754" s="235"/>
      <c r="P754" s="235"/>
      <c r="Q754" s="235"/>
      <c r="R754" s="235"/>
      <c r="S754" s="235"/>
      <c r="T754" s="23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7" t="s">
        <v>199</v>
      </c>
      <c r="AU754" s="237" t="s">
        <v>82</v>
      </c>
      <c r="AV754" s="13" t="s">
        <v>82</v>
      </c>
      <c r="AW754" s="13" t="s">
        <v>33</v>
      </c>
      <c r="AX754" s="13" t="s">
        <v>80</v>
      </c>
      <c r="AY754" s="237" t="s">
        <v>188</v>
      </c>
    </row>
    <row r="755" s="2" customFormat="1" ht="24.15" customHeight="1">
      <c r="A755" s="41"/>
      <c r="B755" s="42"/>
      <c r="C755" s="208" t="s">
        <v>1259</v>
      </c>
      <c r="D755" s="208" t="s">
        <v>190</v>
      </c>
      <c r="E755" s="209" t="s">
        <v>1260</v>
      </c>
      <c r="F755" s="210" t="s">
        <v>1261</v>
      </c>
      <c r="G755" s="211" t="s">
        <v>248</v>
      </c>
      <c r="H755" s="212">
        <v>11.199999999999999</v>
      </c>
      <c r="I755" s="213"/>
      <c r="J755" s="214">
        <f>ROUND(I755*H755,2)</f>
        <v>0</v>
      </c>
      <c r="K755" s="210" t="s">
        <v>194</v>
      </c>
      <c r="L755" s="47"/>
      <c r="M755" s="215" t="s">
        <v>19</v>
      </c>
      <c r="N755" s="216" t="s">
        <v>43</v>
      </c>
      <c r="O755" s="87"/>
      <c r="P755" s="217">
        <f>O755*H755</f>
        <v>0</v>
      </c>
      <c r="Q755" s="217">
        <v>0.0056499999999999996</v>
      </c>
      <c r="R755" s="217">
        <f>Q755*H755</f>
        <v>0.063279999999999989</v>
      </c>
      <c r="S755" s="217">
        <v>0</v>
      </c>
      <c r="T755" s="218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19" t="s">
        <v>290</v>
      </c>
      <c r="AT755" s="219" t="s">
        <v>190</v>
      </c>
      <c r="AU755" s="219" t="s">
        <v>82</v>
      </c>
      <c r="AY755" s="20" t="s">
        <v>188</v>
      </c>
      <c r="BE755" s="220">
        <f>IF(N755="základní",J755,0)</f>
        <v>0</v>
      </c>
      <c r="BF755" s="220">
        <f>IF(N755="snížená",J755,0)</f>
        <v>0</v>
      </c>
      <c r="BG755" s="220">
        <f>IF(N755="zákl. přenesená",J755,0)</f>
        <v>0</v>
      </c>
      <c r="BH755" s="220">
        <f>IF(N755="sníž. přenesená",J755,0)</f>
        <v>0</v>
      </c>
      <c r="BI755" s="220">
        <f>IF(N755="nulová",J755,0)</f>
        <v>0</v>
      </c>
      <c r="BJ755" s="20" t="s">
        <v>80</v>
      </c>
      <c r="BK755" s="220">
        <f>ROUND(I755*H755,2)</f>
        <v>0</v>
      </c>
      <c r="BL755" s="20" t="s">
        <v>290</v>
      </c>
      <c r="BM755" s="219" t="s">
        <v>1262</v>
      </c>
    </row>
    <row r="756" s="2" customFormat="1">
      <c r="A756" s="41"/>
      <c r="B756" s="42"/>
      <c r="C756" s="43"/>
      <c r="D756" s="221" t="s">
        <v>197</v>
      </c>
      <c r="E756" s="43"/>
      <c r="F756" s="222" t="s">
        <v>1263</v>
      </c>
      <c r="G756" s="43"/>
      <c r="H756" s="43"/>
      <c r="I756" s="223"/>
      <c r="J756" s="43"/>
      <c r="K756" s="43"/>
      <c r="L756" s="47"/>
      <c r="M756" s="224"/>
      <c r="N756" s="225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197</v>
      </c>
      <c r="AU756" s="20" t="s">
        <v>82</v>
      </c>
    </row>
    <row r="757" s="13" customFormat="1">
      <c r="A757" s="13"/>
      <c r="B757" s="226"/>
      <c r="C757" s="227"/>
      <c r="D757" s="228" t="s">
        <v>199</v>
      </c>
      <c r="E757" s="229" t="s">
        <v>19</v>
      </c>
      <c r="F757" s="230" t="s">
        <v>1264</v>
      </c>
      <c r="G757" s="227"/>
      <c r="H757" s="231">
        <v>11.199999999999999</v>
      </c>
      <c r="I757" s="232"/>
      <c r="J757" s="227"/>
      <c r="K757" s="227"/>
      <c r="L757" s="233"/>
      <c r="M757" s="234"/>
      <c r="N757" s="235"/>
      <c r="O757" s="235"/>
      <c r="P757" s="235"/>
      <c r="Q757" s="235"/>
      <c r="R757" s="235"/>
      <c r="S757" s="235"/>
      <c r="T757" s="236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7" t="s">
        <v>199</v>
      </c>
      <c r="AU757" s="237" t="s">
        <v>82</v>
      </c>
      <c r="AV757" s="13" t="s">
        <v>82</v>
      </c>
      <c r="AW757" s="13" t="s">
        <v>33</v>
      </c>
      <c r="AX757" s="13" t="s">
        <v>80</v>
      </c>
      <c r="AY757" s="237" t="s">
        <v>188</v>
      </c>
    </row>
    <row r="758" s="2" customFormat="1" ht="24.15" customHeight="1">
      <c r="A758" s="41"/>
      <c r="B758" s="42"/>
      <c r="C758" s="208" t="s">
        <v>1265</v>
      </c>
      <c r="D758" s="208" t="s">
        <v>190</v>
      </c>
      <c r="E758" s="209" t="s">
        <v>1266</v>
      </c>
      <c r="F758" s="210" t="s">
        <v>1267</v>
      </c>
      <c r="G758" s="211" t="s">
        <v>248</v>
      </c>
      <c r="H758" s="212">
        <v>17</v>
      </c>
      <c r="I758" s="213"/>
      <c r="J758" s="214">
        <f>ROUND(I758*H758,2)</f>
        <v>0</v>
      </c>
      <c r="K758" s="210" t="s">
        <v>19</v>
      </c>
      <c r="L758" s="47"/>
      <c r="M758" s="215" t="s">
        <v>19</v>
      </c>
      <c r="N758" s="216" t="s">
        <v>43</v>
      </c>
      <c r="O758" s="87"/>
      <c r="P758" s="217">
        <f>O758*H758</f>
        <v>0</v>
      </c>
      <c r="Q758" s="217">
        <v>0.0056499999999999996</v>
      </c>
      <c r="R758" s="217">
        <f>Q758*H758</f>
        <v>0.096049999999999996</v>
      </c>
      <c r="S758" s="217">
        <v>0</v>
      </c>
      <c r="T758" s="218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19" t="s">
        <v>290</v>
      </c>
      <c r="AT758" s="219" t="s">
        <v>190</v>
      </c>
      <c r="AU758" s="219" t="s">
        <v>82</v>
      </c>
      <c r="AY758" s="20" t="s">
        <v>188</v>
      </c>
      <c r="BE758" s="220">
        <f>IF(N758="základní",J758,0)</f>
        <v>0</v>
      </c>
      <c r="BF758" s="220">
        <f>IF(N758="snížená",J758,0)</f>
        <v>0</v>
      </c>
      <c r="BG758" s="220">
        <f>IF(N758="zákl. přenesená",J758,0)</f>
        <v>0</v>
      </c>
      <c r="BH758" s="220">
        <f>IF(N758="sníž. přenesená",J758,0)</f>
        <v>0</v>
      </c>
      <c r="BI758" s="220">
        <f>IF(N758="nulová",J758,0)</f>
        <v>0</v>
      </c>
      <c r="BJ758" s="20" t="s">
        <v>80</v>
      </c>
      <c r="BK758" s="220">
        <f>ROUND(I758*H758,2)</f>
        <v>0</v>
      </c>
      <c r="BL758" s="20" t="s">
        <v>290</v>
      </c>
      <c r="BM758" s="219" t="s">
        <v>1268</v>
      </c>
    </row>
    <row r="759" s="13" customFormat="1">
      <c r="A759" s="13"/>
      <c r="B759" s="226"/>
      <c r="C759" s="227"/>
      <c r="D759" s="228" t="s">
        <v>199</v>
      </c>
      <c r="E759" s="229" t="s">
        <v>19</v>
      </c>
      <c r="F759" s="230" t="s">
        <v>1269</v>
      </c>
      <c r="G759" s="227"/>
      <c r="H759" s="231">
        <v>17</v>
      </c>
      <c r="I759" s="232"/>
      <c r="J759" s="227"/>
      <c r="K759" s="227"/>
      <c r="L759" s="233"/>
      <c r="M759" s="234"/>
      <c r="N759" s="235"/>
      <c r="O759" s="235"/>
      <c r="P759" s="235"/>
      <c r="Q759" s="235"/>
      <c r="R759" s="235"/>
      <c r="S759" s="235"/>
      <c r="T759" s="23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7" t="s">
        <v>199</v>
      </c>
      <c r="AU759" s="237" t="s">
        <v>82</v>
      </c>
      <c r="AV759" s="13" t="s">
        <v>82</v>
      </c>
      <c r="AW759" s="13" t="s">
        <v>33</v>
      </c>
      <c r="AX759" s="13" t="s">
        <v>80</v>
      </c>
      <c r="AY759" s="237" t="s">
        <v>188</v>
      </c>
    </row>
    <row r="760" s="2" customFormat="1" ht="24.15" customHeight="1">
      <c r="A760" s="41"/>
      <c r="B760" s="42"/>
      <c r="C760" s="208" t="s">
        <v>1270</v>
      </c>
      <c r="D760" s="208" t="s">
        <v>190</v>
      </c>
      <c r="E760" s="209" t="s">
        <v>1271</v>
      </c>
      <c r="F760" s="210" t="s">
        <v>1272</v>
      </c>
      <c r="G760" s="211" t="s">
        <v>248</v>
      </c>
      <c r="H760" s="212">
        <v>43</v>
      </c>
      <c r="I760" s="213"/>
      <c r="J760" s="214">
        <f>ROUND(I760*H760,2)</f>
        <v>0</v>
      </c>
      <c r="K760" s="210" t="s">
        <v>194</v>
      </c>
      <c r="L760" s="47"/>
      <c r="M760" s="215" t="s">
        <v>19</v>
      </c>
      <c r="N760" s="216" t="s">
        <v>43</v>
      </c>
      <c r="O760" s="87"/>
      <c r="P760" s="217">
        <f>O760*H760</f>
        <v>0</v>
      </c>
      <c r="Q760" s="217">
        <v>0.0085000000000000006</v>
      </c>
      <c r="R760" s="217">
        <f>Q760*H760</f>
        <v>0.36550000000000005</v>
      </c>
      <c r="S760" s="217">
        <v>0</v>
      </c>
      <c r="T760" s="218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19" t="s">
        <v>290</v>
      </c>
      <c r="AT760" s="219" t="s">
        <v>190</v>
      </c>
      <c r="AU760" s="219" t="s">
        <v>82</v>
      </c>
      <c r="AY760" s="20" t="s">
        <v>188</v>
      </c>
      <c r="BE760" s="220">
        <f>IF(N760="základní",J760,0)</f>
        <v>0</v>
      </c>
      <c r="BF760" s="220">
        <f>IF(N760="snížená",J760,0)</f>
        <v>0</v>
      </c>
      <c r="BG760" s="220">
        <f>IF(N760="zákl. přenesená",J760,0)</f>
        <v>0</v>
      </c>
      <c r="BH760" s="220">
        <f>IF(N760="sníž. přenesená",J760,0)</f>
        <v>0</v>
      </c>
      <c r="BI760" s="220">
        <f>IF(N760="nulová",J760,0)</f>
        <v>0</v>
      </c>
      <c r="BJ760" s="20" t="s">
        <v>80</v>
      </c>
      <c r="BK760" s="220">
        <f>ROUND(I760*H760,2)</f>
        <v>0</v>
      </c>
      <c r="BL760" s="20" t="s">
        <v>290</v>
      </c>
      <c r="BM760" s="219" t="s">
        <v>1273</v>
      </c>
    </row>
    <row r="761" s="2" customFormat="1">
      <c r="A761" s="41"/>
      <c r="B761" s="42"/>
      <c r="C761" s="43"/>
      <c r="D761" s="221" t="s">
        <v>197</v>
      </c>
      <c r="E761" s="43"/>
      <c r="F761" s="222" t="s">
        <v>1274</v>
      </c>
      <c r="G761" s="43"/>
      <c r="H761" s="43"/>
      <c r="I761" s="223"/>
      <c r="J761" s="43"/>
      <c r="K761" s="43"/>
      <c r="L761" s="47"/>
      <c r="M761" s="224"/>
      <c r="N761" s="225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197</v>
      </c>
      <c r="AU761" s="20" t="s">
        <v>82</v>
      </c>
    </row>
    <row r="762" s="13" customFormat="1">
      <c r="A762" s="13"/>
      <c r="B762" s="226"/>
      <c r="C762" s="227"/>
      <c r="D762" s="228" t="s">
        <v>199</v>
      </c>
      <c r="E762" s="229" t="s">
        <v>19</v>
      </c>
      <c r="F762" s="230" t="s">
        <v>1275</v>
      </c>
      <c r="G762" s="227"/>
      <c r="H762" s="231">
        <v>43</v>
      </c>
      <c r="I762" s="232"/>
      <c r="J762" s="227"/>
      <c r="K762" s="227"/>
      <c r="L762" s="233"/>
      <c r="M762" s="234"/>
      <c r="N762" s="235"/>
      <c r="O762" s="235"/>
      <c r="P762" s="235"/>
      <c r="Q762" s="235"/>
      <c r="R762" s="235"/>
      <c r="S762" s="235"/>
      <c r="T762" s="23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7" t="s">
        <v>199</v>
      </c>
      <c r="AU762" s="237" t="s">
        <v>82</v>
      </c>
      <c r="AV762" s="13" t="s">
        <v>82</v>
      </c>
      <c r="AW762" s="13" t="s">
        <v>33</v>
      </c>
      <c r="AX762" s="13" t="s">
        <v>80</v>
      </c>
      <c r="AY762" s="237" t="s">
        <v>188</v>
      </c>
    </row>
    <row r="763" s="2" customFormat="1" ht="24.15" customHeight="1">
      <c r="A763" s="41"/>
      <c r="B763" s="42"/>
      <c r="C763" s="208" t="s">
        <v>1276</v>
      </c>
      <c r="D763" s="208" t="s">
        <v>190</v>
      </c>
      <c r="E763" s="209" t="s">
        <v>1277</v>
      </c>
      <c r="F763" s="210" t="s">
        <v>1278</v>
      </c>
      <c r="G763" s="211" t="s">
        <v>193</v>
      </c>
      <c r="H763" s="212">
        <v>57.119999999999997</v>
      </c>
      <c r="I763" s="213"/>
      <c r="J763" s="214">
        <f>ROUND(I763*H763,2)</f>
        <v>0</v>
      </c>
      <c r="K763" s="210" t="s">
        <v>194</v>
      </c>
      <c r="L763" s="47"/>
      <c r="M763" s="215" t="s">
        <v>19</v>
      </c>
      <c r="N763" s="216" t="s">
        <v>43</v>
      </c>
      <c r="O763" s="87"/>
      <c r="P763" s="217">
        <f>O763*H763</f>
        <v>0</v>
      </c>
      <c r="Q763" s="217">
        <v>0.0097599999999999996</v>
      </c>
      <c r="R763" s="217">
        <f>Q763*H763</f>
        <v>0.55749119999999996</v>
      </c>
      <c r="S763" s="217">
        <v>0</v>
      </c>
      <c r="T763" s="218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9" t="s">
        <v>290</v>
      </c>
      <c r="AT763" s="219" t="s">
        <v>190</v>
      </c>
      <c r="AU763" s="219" t="s">
        <v>82</v>
      </c>
      <c r="AY763" s="20" t="s">
        <v>188</v>
      </c>
      <c r="BE763" s="220">
        <f>IF(N763="základní",J763,0)</f>
        <v>0</v>
      </c>
      <c r="BF763" s="220">
        <f>IF(N763="snížená",J763,0)</f>
        <v>0</v>
      </c>
      <c r="BG763" s="220">
        <f>IF(N763="zákl. přenesená",J763,0)</f>
        <v>0</v>
      </c>
      <c r="BH763" s="220">
        <f>IF(N763="sníž. přenesená",J763,0)</f>
        <v>0</v>
      </c>
      <c r="BI763" s="220">
        <f>IF(N763="nulová",J763,0)</f>
        <v>0</v>
      </c>
      <c r="BJ763" s="20" t="s">
        <v>80</v>
      </c>
      <c r="BK763" s="220">
        <f>ROUND(I763*H763,2)</f>
        <v>0</v>
      </c>
      <c r="BL763" s="20" t="s">
        <v>290</v>
      </c>
      <c r="BM763" s="219" t="s">
        <v>1279</v>
      </c>
    </row>
    <row r="764" s="2" customFormat="1">
      <c r="A764" s="41"/>
      <c r="B764" s="42"/>
      <c r="C764" s="43"/>
      <c r="D764" s="221" t="s">
        <v>197</v>
      </c>
      <c r="E764" s="43"/>
      <c r="F764" s="222" t="s">
        <v>1280</v>
      </c>
      <c r="G764" s="43"/>
      <c r="H764" s="43"/>
      <c r="I764" s="223"/>
      <c r="J764" s="43"/>
      <c r="K764" s="43"/>
      <c r="L764" s="47"/>
      <c r="M764" s="224"/>
      <c r="N764" s="225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197</v>
      </c>
      <c r="AU764" s="20" t="s">
        <v>82</v>
      </c>
    </row>
    <row r="765" s="13" customFormat="1">
      <c r="A765" s="13"/>
      <c r="B765" s="226"/>
      <c r="C765" s="227"/>
      <c r="D765" s="228" t="s">
        <v>199</v>
      </c>
      <c r="E765" s="229" t="s">
        <v>19</v>
      </c>
      <c r="F765" s="230" t="s">
        <v>1281</v>
      </c>
      <c r="G765" s="227"/>
      <c r="H765" s="231">
        <v>57.119999999999997</v>
      </c>
      <c r="I765" s="232"/>
      <c r="J765" s="227"/>
      <c r="K765" s="227"/>
      <c r="L765" s="233"/>
      <c r="M765" s="234"/>
      <c r="N765" s="235"/>
      <c r="O765" s="235"/>
      <c r="P765" s="235"/>
      <c r="Q765" s="235"/>
      <c r="R765" s="235"/>
      <c r="S765" s="235"/>
      <c r="T765" s="23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7" t="s">
        <v>199</v>
      </c>
      <c r="AU765" s="237" t="s">
        <v>82</v>
      </c>
      <c r="AV765" s="13" t="s">
        <v>82</v>
      </c>
      <c r="AW765" s="13" t="s">
        <v>33</v>
      </c>
      <c r="AX765" s="13" t="s">
        <v>80</v>
      </c>
      <c r="AY765" s="237" t="s">
        <v>188</v>
      </c>
    </row>
    <row r="766" s="2" customFormat="1" ht="33" customHeight="1">
      <c r="A766" s="41"/>
      <c r="B766" s="42"/>
      <c r="C766" s="208" t="s">
        <v>1282</v>
      </c>
      <c r="D766" s="208" t="s">
        <v>190</v>
      </c>
      <c r="E766" s="209" t="s">
        <v>1283</v>
      </c>
      <c r="F766" s="210" t="s">
        <v>1284</v>
      </c>
      <c r="G766" s="211" t="s">
        <v>260</v>
      </c>
      <c r="H766" s="212">
        <v>10</v>
      </c>
      <c r="I766" s="213"/>
      <c r="J766" s="214">
        <f>ROUND(I766*H766,2)</f>
        <v>0</v>
      </c>
      <c r="K766" s="210" t="s">
        <v>194</v>
      </c>
      <c r="L766" s="47"/>
      <c r="M766" s="215" t="s">
        <v>19</v>
      </c>
      <c r="N766" s="216" t="s">
        <v>43</v>
      </c>
      <c r="O766" s="87"/>
      <c r="P766" s="217">
        <f>O766*H766</f>
        <v>0</v>
      </c>
      <c r="Q766" s="217">
        <v>0</v>
      </c>
      <c r="R766" s="217">
        <f>Q766*H766</f>
        <v>0</v>
      </c>
      <c r="S766" s="217">
        <v>0</v>
      </c>
      <c r="T766" s="218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19" t="s">
        <v>290</v>
      </c>
      <c r="AT766" s="219" t="s">
        <v>190</v>
      </c>
      <c r="AU766" s="219" t="s">
        <v>82</v>
      </c>
      <c r="AY766" s="20" t="s">
        <v>188</v>
      </c>
      <c r="BE766" s="220">
        <f>IF(N766="základní",J766,0)</f>
        <v>0</v>
      </c>
      <c r="BF766" s="220">
        <f>IF(N766="snížená",J766,0)</f>
        <v>0</v>
      </c>
      <c r="BG766" s="220">
        <f>IF(N766="zákl. přenesená",J766,0)</f>
        <v>0</v>
      </c>
      <c r="BH766" s="220">
        <f>IF(N766="sníž. přenesená",J766,0)</f>
        <v>0</v>
      </c>
      <c r="BI766" s="220">
        <f>IF(N766="nulová",J766,0)</f>
        <v>0</v>
      </c>
      <c r="BJ766" s="20" t="s">
        <v>80</v>
      </c>
      <c r="BK766" s="220">
        <f>ROUND(I766*H766,2)</f>
        <v>0</v>
      </c>
      <c r="BL766" s="20" t="s">
        <v>290</v>
      </c>
      <c r="BM766" s="219" t="s">
        <v>1285</v>
      </c>
    </row>
    <row r="767" s="2" customFormat="1">
      <c r="A767" s="41"/>
      <c r="B767" s="42"/>
      <c r="C767" s="43"/>
      <c r="D767" s="221" t="s">
        <v>197</v>
      </c>
      <c r="E767" s="43"/>
      <c r="F767" s="222" t="s">
        <v>1286</v>
      </c>
      <c r="G767" s="43"/>
      <c r="H767" s="43"/>
      <c r="I767" s="223"/>
      <c r="J767" s="43"/>
      <c r="K767" s="43"/>
      <c r="L767" s="47"/>
      <c r="M767" s="224"/>
      <c r="N767" s="225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197</v>
      </c>
      <c r="AU767" s="20" t="s">
        <v>82</v>
      </c>
    </row>
    <row r="768" s="2" customFormat="1" ht="24.15" customHeight="1">
      <c r="A768" s="41"/>
      <c r="B768" s="42"/>
      <c r="C768" s="208" t="s">
        <v>1287</v>
      </c>
      <c r="D768" s="208" t="s">
        <v>190</v>
      </c>
      <c r="E768" s="209" t="s">
        <v>1288</v>
      </c>
      <c r="F768" s="210" t="s">
        <v>1289</v>
      </c>
      <c r="G768" s="211" t="s">
        <v>248</v>
      </c>
      <c r="H768" s="212">
        <v>1.3</v>
      </c>
      <c r="I768" s="213"/>
      <c r="J768" s="214">
        <f>ROUND(I768*H768,2)</f>
        <v>0</v>
      </c>
      <c r="K768" s="210" t="s">
        <v>194</v>
      </c>
      <c r="L768" s="47"/>
      <c r="M768" s="215" t="s">
        <v>19</v>
      </c>
      <c r="N768" s="216" t="s">
        <v>43</v>
      </c>
      <c r="O768" s="87"/>
      <c r="P768" s="217">
        <f>O768*H768</f>
        <v>0</v>
      </c>
      <c r="Q768" s="217">
        <v>0.0026900000000000001</v>
      </c>
      <c r="R768" s="217">
        <f>Q768*H768</f>
        <v>0.0034970000000000001</v>
      </c>
      <c r="S768" s="217">
        <v>0</v>
      </c>
      <c r="T768" s="218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19" t="s">
        <v>290</v>
      </c>
      <c r="AT768" s="219" t="s">
        <v>190</v>
      </c>
      <c r="AU768" s="219" t="s">
        <v>82</v>
      </c>
      <c r="AY768" s="20" t="s">
        <v>188</v>
      </c>
      <c r="BE768" s="220">
        <f>IF(N768="základní",J768,0)</f>
        <v>0</v>
      </c>
      <c r="BF768" s="220">
        <f>IF(N768="snížená",J768,0)</f>
        <v>0</v>
      </c>
      <c r="BG768" s="220">
        <f>IF(N768="zákl. přenesená",J768,0)</f>
        <v>0</v>
      </c>
      <c r="BH768" s="220">
        <f>IF(N768="sníž. přenesená",J768,0)</f>
        <v>0</v>
      </c>
      <c r="BI768" s="220">
        <f>IF(N768="nulová",J768,0)</f>
        <v>0</v>
      </c>
      <c r="BJ768" s="20" t="s">
        <v>80</v>
      </c>
      <c r="BK768" s="220">
        <f>ROUND(I768*H768,2)</f>
        <v>0</v>
      </c>
      <c r="BL768" s="20" t="s">
        <v>290</v>
      </c>
      <c r="BM768" s="219" t="s">
        <v>1290</v>
      </c>
    </row>
    <row r="769" s="2" customFormat="1">
      <c r="A769" s="41"/>
      <c r="B769" s="42"/>
      <c r="C769" s="43"/>
      <c r="D769" s="221" t="s">
        <v>197</v>
      </c>
      <c r="E769" s="43"/>
      <c r="F769" s="222" t="s">
        <v>1291</v>
      </c>
      <c r="G769" s="43"/>
      <c r="H769" s="43"/>
      <c r="I769" s="223"/>
      <c r="J769" s="43"/>
      <c r="K769" s="43"/>
      <c r="L769" s="47"/>
      <c r="M769" s="224"/>
      <c r="N769" s="225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197</v>
      </c>
      <c r="AU769" s="20" t="s">
        <v>82</v>
      </c>
    </row>
    <row r="770" s="13" customFormat="1">
      <c r="A770" s="13"/>
      <c r="B770" s="226"/>
      <c r="C770" s="227"/>
      <c r="D770" s="228" t="s">
        <v>199</v>
      </c>
      <c r="E770" s="229" t="s">
        <v>19</v>
      </c>
      <c r="F770" s="230" t="s">
        <v>1292</v>
      </c>
      <c r="G770" s="227"/>
      <c r="H770" s="231">
        <v>1.3</v>
      </c>
      <c r="I770" s="232"/>
      <c r="J770" s="227"/>
      <c r="K770" s="227"/>
      <c r="L770" s="233"/>
      <c r="M770" s="234"/>
      <c r="N770" s="235"/>
      <c r="O770" s="235"/>
      <c r="P770" s="235"/>
      <c r="Q770" s="235"/>
      <c r="R770" s="235"/>
      <c r="S770" s="235"/>
      <c r="T770" s="23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7" t="s">
        <v>199</v>
      </c>
      <c r="AU770" s="237" t="s">
        <v>82</v>
      </c>
      <c r="AV770" s="13" t="s">
        <v>82</v>
      </c>
      <c r="AW770" s="13" t="s">
        <v>33</v>
      </c>
      <c r="AX770" s="13" t="s">
        <v>80</v>
      </c>
      <c r="AY770" s="237" t="s">
        <v>188</v>
      </c>
    </row>
    <row r="771" s="2" customFormat="1" ht="24.15" customHeight="1">
      <c r="A771" s="41"/>
      <c r="B771" s="42"/>
      <c r="C771" s="208" t="s">
        <v>1293</v>
      </c>
      <c r="D771" s="208" t="s">
        <v>190</v>
      </c>
      <c r="E771" s="209" t="s">
        <v>1294</v>
      </c>
      <c r="F771" s="210" t="s">
        <v>1295</v>
      </c>
      <c r="G771" s="211" t="s">
        <v>248</v>
      </c>
      <c r="H771" s="212">
        <v>196.44999999999999</v>
      </c>
      <c r="I771" s="213"/>
      <c r="J771" s="214">
        <f>ROUND(I771*H771,2)</f>
        <v>0</v>
      </c>
      <c r="K771" s="210" t="s">
        <v>194</v>
      </c>
      <c r="L771" s="47"/>
      <c r="M771" s="215" t="s">
        <v>19</v>
      </c>
      <c r="N771" s="216" t="s">
        <v>43</v>
      </c>
      <c r="O771" s="87"/>
      <c r="P771" s="217">
        <f>O771*H771</f>
        <v>0</v>
      </c>
      <c r="Q771" s="217">
        <v>0.0035799999999999998</v>
      </c>
      <c r="R771" s="217">
        <f>Q771*H771</f>
        <v>0.70329099999999989</v>
      </c>
      <c r="S771" s="217">
        <v>0</v>
      </c>
      <c r="T771" s="218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19" t="s">
        <v>290</v>
      </c>
      <c r="AT771" s="219" t="s">
        <v>190</v>
      </c>
      <c r="AU771" s="219" t="s">
        <v>82</v>
      </c>
      <c r="AY771" s="20" t="s">
        <v>188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20" t="s">
        <v>80</v>
      </c>
      <c r="BK771" s="220">
        <f>ROUND(I771*H771,2)</f>
        <v>0</v>
      </c>
      <c r="BL771" s="20" t="s">
        <v>290</v>
      </c>
      <c r="BM771" s="219" t="s">
        <v>1296</v>
      </c>
    </row>
    <row r="772" s="2" customFormat="1">
      <c r="A772" s="41"/>
      <c r="B772" s="42"/>
      <c r="C772" s="43"/>
      <c r="D772" s="221" t="s">
        <v>197</v>
      </c>
      <c r="E772" s="43"/>
      <c r="F772" s="222" t="s">
        <v>1297</v>
      </c>
      <c r="G772" s="43"/>
      <c r="H772" s="43"/>
      <c r="I772" s="223"/>
      <c r="J772" s="43"/>
      <c r="K772" s="43"/>
      <c r="L772" s="47"/>
      <c r="M772" s="224"/>
      <c r="N772" s="225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197</v>
      </c>
      <c r="AU772" s="20" t="s">
        <v>82</v>
      </c>
    </row>
    <row r="773" s="13" customFormat="1">
      <c r="A773" s="13"/>
      <c r="B773" s="226"/>
      <c r="C773" s="227"/>
      <c r="D773" s="228" t="s">
        <v>199</v>
      </c>
      <c r="E773" s="229" t="s">
        <v>19</v>
      </c>
      <c r="F773" s="230" t="s">
        <v>1298</v>
      </c>
      <c r="G773" s="227"/>
      <c r="H773" s="231">
        <v>33.75</v>
      </c>
      <c r="I773" s="232"/>
      <c r="J773" s="227"/>
      <c r="K773" s="227"/>
      <c r="L773" s="233"/>
      <c r="M773" s="234"/>
      <c r="N773" s="235"/>
      <c r="O773" s="235"/>
      <c r="P773" s="235"/>
      <c r="Q773" s="235"/>
      <c r="R773" s="235"/>
      <c r="S773" s="235"/>
      <c r="T773" s="236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7" t="s">
        <v>199</v>
      </c>
      <c r="AU773" s="237" t="s">
        <v>82</v>
      </c>
      <c r="AV773" s="13" t="s">
        <v>82</v>
      </c>
      <c r="AW773" s="13" t="s">
        <v>33</v>
      </c>
      <c r="AX773" s="13" t="s">
        <v>72</v>
      </c>
      <c r="AY773" s="237" t="s">
        <v>188</v>
      </c>
    </row>
    <row r="774" s="13" customFormat="1">
      <c r="A774" s="13"/>
      <c r="B774" s="226"/>
      <c r="C774" s="227"/>
      <c r="D774" s="228" t="s">
        <v>199</v>
      </c>
      <c r="E774" s="229" t="s">
        <v>19</v>
      </c>
      <c r="F774" s="230" t="s">
        <v>1299</v>
      </c>
      <c r="G774" s="227"/>
      <c r="H774" s="231">
        <v>1.8</v>
      </c>
      <c r="I774" s="232"/>
      <c r="J774" s="227"/>
      <c r="K774" s="227"/>
      <c r="L774" s="233"/>
      <c r="M774" s="234"/>
      <c r="N774" s="235"/>
      <c r="O774" s="235"/>
      <c r="P774" s="235"/>
      <c r="Q774" s="235"/>
      <c r="R774" s="235"/>
      <c r="S774" s="235"/>
      <c r="T774" s="23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7" t="s">
        <v>199</v>
      </c>
      <c r="AU774" s="237" t="s">
        <v>82</v>
      </c>
      <c r="AV774" s="13" t="s">
        <v>82</v>
      </c>
      <c r="AW774" s="13" t="s">
        <v>33</v>
      </c>
      <c r="AX774" s="13" t="s">
        <v>72</v>
      </c>
      <c r="AY774" s="237" t="s">
        <v>188</v>
      </c>
    </row>
    <row r="775" s="13" customFormat="1">
      <c r="A775" s="13"/>
      <c r="B775" s="226"/>
      <c r="C775" s="227"/>
      <c r="D775" s="228" t="s">
        <v>199</v>
      </c>
      <c r="E775" s="229" t="s">
        <v>19</v>
      </c>
      <c r="F775" s="230" t="s">
        <v>1300</v>
      </c>
      <c r="G775" s="227"/>
      <c r="H775" s="231">
        <v>3.2000000000000002</v>
      </c>
      <c r="I775" s="232"/>
      <c r="J775" s="227"/>
      <c r="K775" s="227"/>
      <c r="L775" s="233"/>
      <c r="M775" s="234"/>
      <c r="N775" s="235"/>
      <c r="O775" s="235"/>
      <c r="P775" s="235"/>
      <c r="Q775" s="235"/>
      <c r="R775" s="235"/>
      <c r="S775" s="235"/>
      <c r="T775" s="23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7" t="s">
        <v>199</v>
      </c>
      <c r="AU775" s="237" t="s">
        <v>82</v>
      </c>
      <c r="AV775" s="13" t="s">
        <v>82</v>
      </c>
      <c r="AW775" s="13" t="s">
        <v>33</v>
      </c>
      <c r="AX775" s="13" t="s">
        <v>72</v>
      </c>
      <c r="AY775" s="237" t="s">
        <v>188</v>
      </c>
    </row>
    <row r="776" s="13" customFormat="1">
      <c r="A776" s="13"/>
      <c r="B776" s="226"/>
      <c r="C776" s="227"/>
      <c r="D776" s="228" t="s">
        <v>199</v>
      </c>
      <c r="E776" s="229" t="s">
        <v>19</v>
      </c>
      <c r="F776" s="230" t="s">
        <v>1301</v>
      </c>
      <c r="G776" s="227"/>
      <c r="H776" s="231">
        <v>115.5</v>
      </c>
      <c r="I776" s="232"/>
      <c r="J776" s="227"/>
      <c r="K776" s="227"/>
      <c r="L776" s="233"/>
      <c r="M776" s="234"/>
      <c r="N776" s="235"/>
      <c r="O776" s="235"/>
      <c r="P776" s="235"/>
      <c r="Q776" s="235"/>
      <c r="R776" s="235"/>
      <c r="S776" s="235"/>
      <c r="T776" s="23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7" t="s">
        <v>199</v>
      </c>
      <c r="AU776" s="237" t="s">
        <v>82</v>
      </c>
      <c r="AV776" s="13" t="s">
        <v>82</v>
      </c>
      <c r="AW776" s="13" t="s">
        <v>33</v>
      </c>
      <c r="AX776" s="13" t="s">
        <v>72</v>
      </c>
      <c r="AY776" s="237" t="s">
        <v>188</v>
      </c>
    </row>
    <row r="777" s="13" customFormat="1">
      <c r="A777" s="13"/>
      <c r="B777" s="226"/>
      <c r="C777" s="227"/>
      <c r="D777" s="228" t="s">
        <v>199</v>
      </c>
      <c r="E777" s="229" t="s">
        <v>19</v>
      </c>
      <c r="F777" s="230" t="s">
        <v>1302</v>
      </c>
      <c r="G777" s="227"/>
      <c r="H777" s="231">
        <v>11</v>
      </c>
      <c r="I777" s="232"/>
      <c r="J777" s="227"/>
      <c r="K777" s="227"/>
      <c r="L777" s="233"/>
      <c r="M777" s="234"/>
      <c r="N777" s="235"/>
      <c r="O777" s="235"/>
      <c r="P777" s="235"/>
      <c r="Q777" s="235"/>
      <c r="R777" s="235"/>
      <c r="S777" s="235"/>
      <c r="T777" s="23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7" t="s">
        <v>199</v>
      </c>
      <c r="AU777" s="237" t="s">
        <v>82</v>
      </c>
      <c r="AV777" s="13" t="s">
        <v>82</v>
      </c>
      <c r="AW777" s="13" t="s">
        <v>33</v>
      </c>
      <c r="AX777" s="13" t="s">
        <v>72</v>
      </c>
      <c r="AY777" s="237" t="s">
        <v>188</v>
      </c>
    </row>
    <row r="778" s="13" customFormat="1">
      <c r="A778" s="13"/>
      <c r="B778" s="226"/>
      <c r="C778" s="227"/>
      <c r="D778" s="228" t="s">
        <v>199</v>
      </c>
      <c r="E778" s="229" t="s">
        <v>19</v>
      </c>
      <c r="F778" s="230" t="s">
        <v>1303</v>
      </c>
      <c r="G778" s="227"/>
      <c r="H778" s="231">
        <v>28.199999999999999</v>
      </c>
      <c r="I778" s="232"/>
      <c r="J778" s="227"/>
      <c r="K778" s="227"/>
      <c r="L778" s="233"/>
      <c r="M778" s="234"/>
      <c r="N778" s="235"/>
      <c r="O778" s="235"/>
      <c r="P778" s="235"/>
      <c r="Q778" s="235"/>
      <c r="R778" s="235"/>
      <c r="S778" s="235"/>
      <c r="T778" s="23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7" t="s">
        <v>199</v>
      </c>
      <c r="AU778" s="237" t="s">
        <v>82</v>
      </c>
      <c r="AV778" s="13" t="s">
        <v>82</v>
      </c>
      <c r="AW778" s="13" t="s">
        <v>33</v>
      </c>
      <c r="AX778" s="13" t="s">
        <v>72</v>
      </c>
      <c r="AY778" s="237" t="s">
        <v>188</v>
      </c>
    </row>
    <row r="779" s="13" customFormat="1">
      <c r="A779" s="13"/>
      <c r="B779" s="226"/>
      <c r="C779" s="227"/>
      <c r="D779" s="228" t="s">
        <v>199</v>
      </c>
      <c r="E779" s="229" t="s">
        <v>19</v>
      </c>
      <c r="F779" s="230" t="s">
        <v>1304</v>
      </c>
      <c r="G779" s="227"/>
      <c r="H779" s="231">
        <v>3</v>
      </c>
      <c r="I779" s="232"/>
      <c r="J779" s="227"/>
      <c r="K779" s="227"/>
      <c r="L779" s="233"/>
      <c r="M779" s="234"/>
      <c r="N779" s="235"/>
      <c r="O779" s="235"/>
      <c r="P779" s="235"/>
      <c r="Q779" s="235"/>
      <c r="R779" s="235"/>
      <c r="S779" s="235"/>
      <c r="T779" s="23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7" t="s">
        <v>199</v>
      </c>
      <c r="AU779" s="237" t="s">
        <v>82</v>
      </c>
      <c r="AV779" s="13" t="s">
        <v>82</v>
      </c>
      <c r="AW779" s="13" t="s">
        <v>33</v>
      </c>
      <c r="AX779" s="13" t="s">
        <v>72</v>
      </c>
      <c r="AY779" s="237" t="s">
        <v>188</v>
      </c>
    </row>
    <row r="780" s="14" customFormat="1">
      <c r="A780" s="14"/>
      <c r="B780" s="238"/>
      <c r="C780" s="239"/>
      <c r="D780" s="228" t="s">
        <v>199</v>
      </c>
      <c r="E780" s="240" t="s">
        <v>19</v>
      </c>
      <c r="F780" s="241" t="s">
        <v>214</v>
      </c>
      <c r="G780" s="239"/>
      <c r="H780" s="242">
        <v>196.44999999999999</v>
      </c>
      <c r="I780" s="243"/>
      <c r="J780" s="239"/>
      <c r="K780" s="239"/>
      <c r="L780" s="244"/>
      <c r="M780" s="245"/>
      <c r="N780" s="246"/>
      <c r="O780" s="246"/>
      <c r="P780" s="246"/>
      <c r="Q780" s="246"/>
      <c r="R780" s="246"/>
      <c r="S780" s="246"/>
      <c r="T780" s="247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8" t="s">
        <v>199</v>
      </c>
      <c r="AU780" s="248" t="s">
        <v>82</v>
      </c>
      <c r="AV780" s="14" t="s">
        <v>195</v>
      </c>
      <c r="AW780" s="14" t="s">
        <v>33</v>
      </c>
      <c r="AX780" s="14" t="s">
        <v>80</v>
      </c>
      <c r="AY780" s="248" t="s">
        <v>188</v>
      </c>
    </row>
    <row r="781" s="2" customFormat="1" ht="24.15" customHeight="1">
      <c r="A781" s="41"/>
      <c r="B781" s="42"/>
      <c r="C781" s="208" t="s">
        <v>1305</v>
      </c>
      <c r="D781" s="208" t="s">
        <v>190</v>
      </c>
      <c r="E781" s="209" t="s">
        <v>1306</v>
      </c>
      <c r="F781" s="210" t="s">
        <v>1307</v>
      </c>
      <c r="G781" s="211" t="s">
        <v>248</v>
      </c>
      <c r="H781" s="212">
        <v>30.850000000000001</v>
      </c>
      <c r="I781" s="213"/>
      <c r="J781" s="214">
        <f>ROUND(I781*H781,2)</f>
        <v>0</v>
      </c>
      <c r="K781" s="210" t="s">
        <v>194</v>
      </c>
      <c r="L781" s="47"/>
      <c r="M781" s="215" t="s">
        <v>19</v>
      </c>
      <c r="N781" s="216" t="s">
        <v>43</v>
      </c>
      <c r="O781" s="87"/>
      <c r="P781" s="217">
        <f>O781*H781</f>
        <v>0</v>
      </c>
      <c r="Q781" s="217">
        <v>0.0042900000000000004</v>
      </c>
      <c r="R781" s="217">
        <f>Q781*H781</f>
        <v>0.13234650000000001</v>
      </c>
      <c r="S781" s="217">
        <v>0</v>
      </c>
      <c r="T781" s="218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19" t="s">
        <v>290</v>
      </c>
      <c r="AT781" s="219" t="s">
        <v>190</v>
      </c>
      <c r="AU781" s="219" t="s">
        <v>82</v>
      </c>
      <c r="AY781" s="20" t="s">
        <v>188</v>
      </c>
      <c r="BE781" s="220">
        <f>IF(N781="základní",J781,0)</f>
        <v>0</v>
      </c>
      <c r="BF781" s="220">
        <f>IF(N781="snížená",J781,0)</f>
        <v>0</v>
      </c>
      <c r="BG781" s="220">
        <f>IF(N781="zákl. přenesená",J781,0)</f>
        <v>0</v>
      </c>
      <c r="BH781" s="220">
        <f>IF(N781="sníž. přenesená",J781,0)</f>
        <v>0</v>
      </c>
      <c r="BI781" s="220">
        <f>IF(N781="nulová",J781,0)</f>
        <v>0</v>
      </c>
      <c r="BJ781" s="20" t="s">
        <v>80</v>
      </c>
      <c r="BK781" s="220">
        <f>ROUND(I781*H781,2)</f>
        <v>0</v>
      </c>
      <c r="BL781" s="20" t="s">
        <v>290</v>
      </c>
      <c r="BM781" s="219" t="s">
        <v>1308</v>
      </c>
    </row>
    <row r="782" s="2" customFormat="1">
      <c r="A782" s="41"/>
      <c r="B782" s="42"/>
      <c r="C782" s="43"/>
      <c r="D782" s="221" t="s">
        <v>197</v>
      </c>
      <c r="E782" s="43"/>
      <c r="F782" s="222" t="s">
        <v>1309</v>
      </c>
      <c r="G782" s="43"/>
      <c r="H782" s="43"/>
      <c r="I782" s="223"/>
      <c r="J782" s="43"/>
      <c r="K782" s="43"/>
      <c r="L782" s="47"/>
      <c r="M782" s="224"/>
      <c r="N782" s="225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197</v>
      </c>
      <c r="AU782" s="20" t="s">
        <v>82</v>
      </c>
    </row>
    <row r="783" s="13" customFormat="1">
      <c r="A783" s="13"/>
      <c r="B783" s="226"/>
      <c r="C783" s="227"/>
      <c r="D783" s="228" t="s">
        <v>199</v>
      </c>
      <c r="E783" s="229" t="s">
        <v>19</v>
      </c>
      <c r="F783" s="230" t="s">
        <v>1310</v>
      </c>
      <c r="G783" s="227"/>
      <c r="H783" s="231">
        <v>3.7999999999999998</v>
      </c>
      <c r="I783" s="232"/>
      <c r="J783" s="227"/>
      <c r="K783" s="227"/>
      <c r="L783" s="233"/>
      <c r="M783" s="234"/>
      <c r="N783" s="235"/>
      <c r="O783" s="235"/>
      <c r="P783" s="235"/>
      <c r="Q783" s="235"/>
      <c r="R783" s="235"/>
      <c r="S783" s="235"/>
      <c r="T783" s="236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7" t="s">
        <v>199</v>
      </c>
      <c r="AU783" s="237" t="s">
        <v>82</v>
      </c>
      <c r="AV783" s="13" t="s">
        <v>82</v>
      </c>
      <c r="AW783" s="13" t="s">
        <v>33</v>
      </c>
      <c r="AX783" s="13" t="s">
        <v>72</v>
      </c>
      <c r="AY783" s="237" t="s">
        <v>188</v>
      </c>
    </row>
    <row r="784" s="13" customFormat="1">
      <c r="A784" s="13"/>
      <c r="B784" s="226"/>
      <c r="C784" s="227"/>
      <c r="D784" s="228" t="s">
        <v>199</v>
      </c>
      <c r="E784" s="229" t="s">
        <v>19</v>
      </c>
      <c r="F784" s="230" t="s">
        <v>1311</v>
      </c>
      <c r="G784" s="227"/>
      <c r="H784" s="231">
        <v>0.65000000000000002</v>
      </c>
      <c r="I784" s="232"/>
      <c r="J784" s="227"/>
      <c r="K784" s="227"/>
      <c r="L784" s="233"/>
      <c r="M784" s="234"/>
      <c r="N784" s="235"/>
      <c r="O784" s="235"/>
      <c r="P784" s="235"/>
      <c r="Q784" s="235"/>
      <c r="R784" s="235"/>
      <c r="S784" s="235"/>
      <c r="T784" s="236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7" t="s">
        <v>199</v>
      </c>
      <c r="AU784" s="237" t="s">
        <v>82</v>
      </c>
      <c r="AV784" s="13" t="s">
        <v>82</v>
      </c>
      <c r="AW784" s="13" t="s">
        <v>33</v>
      </c>
      <c r="AX784" s="13" t="s">
        <v>72</v>
      </c>
      <c r="AY784" s="237" t="s">
        <v>188</v>
      </c>
    </row>
    <row r="785" s="13" customFormat="1">
      <c r="A785" s="13"/>
      <c r="B785" s="226"/>
      <c r="C785" s="227"/>
      <c r="D785" s="228" t="s">
        <v>199</v>
      </c>
      <c r="E785" s="229" t="s">
        <v>19</v>
      </c>
      <c r="F785" s="230" t="s">
        <v>1312</v>
      </c>
      <c r="G785" s="227"/>
      <c r="H785" s="231">
        <v>19.800000000000001</v>
      </c>
      <c r="I785" s="232"/>
      <c r="J785" s="227"/>
      <c r="K785" s="227"/>
      <c r="L785" s="233"/>
      <c r="M785" s="234"/>
      <c r="N785" s="235"/>
      <c r="O785" s="235"/>
      <c r="P785" s="235"/>
      <c r="Q785" s="235"/>
      <c r="R785" s="235"/>
      <c r="S785" s="235"/>
      <c r="T785" s="23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7" t="s">
        <v>199</v>
      </c>
      <c r="AU785" s="237" t="s">
        <v>82</v>
      </c>
      <c r="AV785" s="13" t="s">
        <v>82</v>
      </c>
      <c r="AW785" s="13" t="s">
        <v>33</v>
      </c>
      <c r="AX785" s="13" t="s">
        <v>72</v>
      </c>
      <c r="AY785" s="237" t="s">
        <v>188</v>
      </c>
    </row>
    <row r="786" s="13" customFormat="1">
      <c r="A786" s="13"/>
      <c r="B786" s="226"/>
      <c r="C786" s="227"/>
      <c r="D786" s="228" t="s">
        <v>199</v>
      </c>
      <c r="E786" s="229" t="s">
        <v>19</v>
      </c>
      <c r="F786" s="230" t="s">
        <v>1313</v>
      </c>
      <c r="G786" s="227"/>
      <c r="H786" s="231">
        <v>5.25</v>
      </c>
      <c r="I786" s="232"/>
      <c r="J786" s="227"/>
      <c r="K786" s="227"/>
      <c r="L786" s="233"/>
      <c r="M786" s="234"/>
      <c r="N786" s="235"/>
      <c r="O786" s="235"/>
      <c r="P786" s="235"/>
      <c r="Q786" s="235"/>
      <c r="R786" s="235"/>
      <c r="S786" s="235"/>
      <c r="T786" s="236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7" t="s">
        <v>199</v>
      </c>
      <c r="AU786" s="237" t="s">
        <v>82</v>
      </c>
      <c r="AV786" s="13" t="s">
        <v>82</v>
      </c>
      <c r="AW786" s="13" t="s">
        <v>33</v>
      </c>
      <c r="AX786" s="13" t="s">
        <v>72</v>
      </c>
      <c r="AY786" s="237" t="s">
        <v>188</v>
      </c>
    </row>
    <row r="787" s="13" customFormat="1">
      <c r="A787" s="13"/>
      <c r="B787" s="226"/>
      <c r="C787" s="227"/>
      <c r="D787" s="228" t="s">
        <v>199</v>
      </c>
      <c r="E787" s="229" t="s">
        <v>19</v>
      </c>
      <c r="F787" s="230" t="s">
        <v>1314</v>
      </c>
      <c r="G787" s="227"/>
      <c r="H787" s="231">
        <v>1.3500000000000001</v>
      </c>
      <c r="I787" s="232"/>
      <c r="J787" s="227"/>
      <c r="K787" s="227"/>
      <c r="L787" s="233"/>
      <c r="M787" s="234"/>
      <c r="N787" s="235"/>
      <c r="O787" s="235"/>
      <c r="P787" s="235"/>
      <c r="Q787" s="235"/>
      <c r="R787" s="235"/>
      <c r="S787" s="235"/>
      <c r="T787" s="23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7" t="s">
        <v>199</v>
      </c>
      <c r="AU787" s="237" t="s">
        <v>82</v>
      </c>
      <c r="AV787" s="13" t="s">
        <v>82</v>
      </c>
      <c r="AW787" s="13" t="s">
        <v>33</v>
      </c>
      <c r="AX787" s="13" t="s">
        <v>72</v>
      </c>
      <c r="AY787" s="237" t="s">
        <v>188</v>
      </c>
    </row>
    <row r="788" s="14" customFormat="1">
      <c r="A788" s="14"/>
      <c r="B788" s="238"/>
      <c r="C788" s="239"/>
      <c r="D788" s="228" t="s">
        <v>199</v>
      </c>
      <c r="E788" s="240" t="s">
        <v>19</v>
      </c>
      <c r="F788" s="241" t="s">
        <v>214</v>
      </c>
      <c r="G788" s="239"/>
      <c r="H788" s="242">
        <v>30.850000000000001</v>
      </c>
      <c r="I788" s="243"/>
      <c r="J788" s="239"/>
      <c r="K788" s="239"/>
      <c r="L788" s="244"/>
      <c r="M788" s="245"/>
      <c r="N788" s="246"/>
      <c r="O788" s="246"/>
      <c r="P788" s="246"/>
      <c r="Q788" s="246"/>
      <c r="R788" s="246"/>
      <c r="S788" s="246"/>
      <c r="T788" s="24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8" t="s">
        <v>199</v>
      </c>
      <c r="AU788" s="248" t="s">
        <v>82</v>
      </c>
      <c r="AV788" s="14" t="s">
        <v>195</v>
      </c>
      <c r="AW788" s="14" t="s">
        <v>33</v>
      </c>
      <c r="AX788" s="14" t="s">
        <v>80</v>
      </c>
      <c r="AY788" s="248" t="s">
        <v>188</v>
      </c>
    </row>
    <row r="789" s="2" customFormat="1" ht="24.15" customHeight="1">
      <c r="A789" s="41"/>
      <c r="B789" s="42"/>
      <c r="C789" s="208" t="s">
        <v>1315</v>
      </c>
      <c r="D789" s="208" t="s">
        <v>190</v>
      </c>
      <c r="E789" s="209" t="s">
        <v>1316</v>
      </c>
      <c r="F789" s="210" t="s">
        <v>1317</v>
      </c>
      <c r="G789" s="211" t="s">
        <v>248</v>
      </c>
      <c r="H789" s="212">
        <v>50.299999999999997</v>
      </c>
      <c r="I789" s="213"/>
      <c r="J789" s="214">
        <f>ROUND(I789*H789,2)</f>
        <v>0</v>
      </c>
      <c r="K789" s="210" t="s">
        <v>194</v>
      </c>
      <c r="L789" s="47"/>
      <c r="M789" s="215" t="s">
        <v>19</v>
      </c>
      <c r="N789" s="216" t="s">
        <v>43</v>
      </c>
      <c r="O789" s="87"/>
      <c r="P789" s="217">
        <f>O789*H789</f>
        <v>0</v>
      </c>
      <c r="Q789" s="217">
        <v>0.0016900000000000001</v>
      </c>
      <c r="R789" s="217">
        <f>Q789*H789</f>
        <v>0.085006999999999999</v>
      </c>
      <c r="S789" s="217">
        <v>0</v>
      </c>
      <c r="T789" s="218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19" t="s">
        <v>290</v>
      </c>
      <c r="AT789" s="219" t="s">
        <v>190</v>
      </c>
      <c r="AU789" s="219" t="s">
        <v>82</v>
      </c>
      <c r="AY789" s="20" t="s">
        <v>188</v>
      </c>
      <c r="BE789" s="220">
        <f>IF(N789="základní",J789,0)</f>
        <v>0</v>
      </c>
      <c r="BF789" s="220">
        <f>IF(N789="snížená",J789,0)</f>
        <v>0</v>
      </c>
      <c r="BG789" s="220">
        <f>IF(N789="zákl. přenesená",J789,0)</f>
        <v>0</v>
      </c>
      <c r="BH789" s="220">
        <f>IF(N789="sníž. přenesená",J789,0)</f>
        <v>0</v>
      </c>
      <c r="BI789" s="220">
        <f>IF(N789="nulová",J789,0)</f>
        <v>0</v>
      </c>
      <c r="BJ789" s="20" t="s">
        <v>80</v>
      </c>
      <c r="BK789" s="220">
        <f>ROUND(I789*H789,2)</f>
        <v>0</v>
      </c>
      <c r="BL789" s="20" t="s">
        <v>290</v>
      </c>
      <c r="BM789" s="219" t="s">
        <v>1318</v>
      </c>
    </row>
    <row r="790" s="2" customFormat="1">
      <c r="A790" s="41"/>
      <c r="B790" s="42"/>
      <c r="C790" s="43"/>
      <c r="D790" s="221" t="s">
        <v>197</v>
      </c>
      <c r="E790" s="43"/>
      <c r="F790" s="222" t="s">
        <v>1319</v>
      </c>
      <c r="G790" s="43"/>
      <c r="H790" s="43"/>
      <c r="I790" s="223"/>
      <c r="J790" s="43"/>
      <c r="K790" s="43"/>
      <c r="L790" s="47"/>
      <c r="M790" s="224"/>
      <c r="N790" s="225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197</v>
      </c>
      <c r="AU790" s="20" t="s">
        <v>82</v>
      </c>
    </row>
    <row r="791" s="13" customFormat="1">
      <c r="A791" s="13"/>
      <c r="B791" s="226"/>
      <c r="C791" s="227"/>
      <c r="D791" s="228" t="s">
        <v>199</v>
      </c>
      <c r="E791" s="229" t="s">
        <v>19</v>
      </c>
      <c r="F791" s="230" t="s">
        <v>1320</v>
      </c>
      <c r="G791" s="227"/>
      <c r="H791" s="231">
        <v>42</v>
      </c>
      <c r="I791" s="232"/>
      <c r="J791" s="227"/>
      <c r="K791" s="227"/>
      <c r="L791" s="233"/>
      <c r="M791" s="234"/>
      <c r="N791" s="235"/>
      <c r="O791" s="235"/>
      <c r="P791" s="235"/>
      <c r="Q791" s="235"/>
      <c r="R791" s="235"/>
      <c r="S791" s="235"/>
      <c r="T791" s="236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7" t="s">
        <v>199</v>
      </c>
      <c r="AU791" s="237" t="s">
        <v>82</v>
      </c>
      <c r="AV791" s="13" t="s">
        <v>82</v>
      </c>
      <c r="AW791" s="13" t="s">
        <v>33</v>
      </c>
      <c r="AX791" s="13" t="s">
        <v>72</v>
      </c>
      <c r="AY791" s="237" t="s">
        <v>188</v>
      </c>
    </row>
    <row r="792" s="13" customFormat="1">
      <c r="A792" s="13"/>
      <c r="B792" s="226"/>
      <c r="C792" s="227"/>
      <c r="D792" s="228" t="s">
        <v>199</v>
      </c>
      <c r="E792" s="229" t="s">
        <v>19</v>
      </c>
      <c r="F792" s="230" t="s">
        <v>1321</v>
      </c>
      <c r="G792" s="227"/>
      <c r="H792" s="231">
        <v>1.5</v>
      </c>
      <c r="I792" s="232"/>
      <c r="J792" s="227"/>
      <c r="K792" s="227"/>
      <c r="L792" s="233"/>
      <c r="M792" s="234"/>
      <c r="N792" s="235"/>
      <c r="O792" s="235"/>
      <c r="P792" s="235"/>
      <c r="Q792" s="235"/>
      <c r="R792" s="235"/>
      <c r="S792" s="235"/>
      <c r="T792" s="236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7" t="s">
        <v>199</v>
      </c>
      <c r="AU792" s="237" t="s">
        <v>82</v>
      </c>
      <c r="AV792" s="13" t="s">
        <v>82</v>
      </c>
      <c r="AW792" s="13" t="s">
        <v>33</v>
      </c>
      <c r="AX792" s="13" t="s">
        <v>72</v>
      </c>
      <c r="AY792" s="237" t="s">
        <v>188</v>
      </c>
    </row>
    <row r="793" s="13" customFormat="1">
      <c r="A793" s="13"/>
      <c r="B793" s="226"/>
      <c r="C793" s="227"/>
      <c r="D793" s="228" t="s">
        <v>199</v>
      </c>
      <c r="E793" s="229" t="s">
        <v>19</v>
      </c>
      <c r="F793" s="230" t="s">
        <v>1322</v>
      </c>
      <c r="G793" s="227"/>
      <c r="H793" s="231">
        <v>6.7999999999999998</v>
      </c>
      <c r="I793" s="232"/>
      <c r="J793" s="227"/>
      <c r="K793" s="227"/>
      <c r="L793" s="233"/>
      <c r="M793" s="234"/>
      <c r="N793" s="235"/>
      <c r="O793" s="235"/>
      <c r="P793" s="235"/>
      <c r="Q793" s="235"/>
      <c r="R793" s="235"/>
      <c r="S793" s="235"/>
      <c r="T793" s="23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7" t="s">
        <v>199</v>
      </c>
      <c r="AU793" s="237" t="s">
        <v>82</v>
      </c>
      <c r="AV793" s="13" t="s">
        <v>82</v>
      </c>
      <c r="AW793" s="13" t="s">
        <v>33</v>
      </c>
      <c r="AX793" s="13" t="s">
        <v>72</v>
      </c>
      <c r="AY793" s="237" t="s">
        <v>188</v>
      </c>
    </row>
    <row r="794" s="14" customFormat="1">
      <c r="A794" s="14"/>
      <c r="B794" s="238"/>
      <c r="C794" s="239"/>
      <c r="D794" s="228" t="s">
        <v>199</v>
      </c>
      <c r="E794" s="240" t="s">
        <v>19</v>
      </c>
      <c r="F794" s="241" t="s">
        <v>214</v>
      </c>
      <c r="G794" s="239"/>
      <c r="H794" s="242">
        <v>50.299999999999997</v>
      </c>
      <c r="I794" s="243"/>
      <c r="J794" s="239"/>
      <c r="K794" s="239"/>
      <c r="L794" s="244"/>
      <c r="M794" s="245"/>
      <c r="N794" s="246"/>
      <c r="O794" s="246"/>
      <c r="P794" s="246"/>
      <c r="Q794" s="246"/>
      <c r="R794" s="246"/>
      <c r="S794" s="246"/>
      <c r="T794" s="247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8" t="s">
        <v>199</v>
      </c>
      <c r="AU794" s="248" t="s">
        <v>82</v>
      </c>
      <c r="AV794" s="14" t="s">
        <v>195</v>
      </c>
      <c r="AW794" s="14" t="s">
        <v>33</v>
      </c>
      <c r="AX794" s="14" t="s">
        <v>80</v>
      </c>
      <c r="AY794" s="248" t="s">
        <v>188</v>
      </c>
    </row>
    <row r="795" s="2" customFormat="1" ht="24.15" customHeight="1">
      <c r="A795" s="41"/>
      <c r="B795" s="42"/>
      <c r="C795" s="208" t="s">
        <v>1323</v>
      </c>
      <c r="D795" s="208" t="s">
        <v>190</v>
      </c>
      <c r="E795" s="209" t="s">
        <v>1324</v>
      </c>
      <c r="F795" s="210" t="s">
        <v>1325</v>
      </c>
      <c r="G795" s="211" t="s">
        <v>248</v>
      </c>
      <c r="H795" s="212">
        <v>22.600000000000001</v>
      </c>
      <c r="I795" s="213"/>
      <c r="J795" s="214">
        <f>ROUND(I795*H795,2)</f>
        <v>0</v>
      </c>
      <c r="K795" s="210" t="s">
        <v>194</v>
      </c>
      <c r="L795" s="47"/>
      <c r="M795" s="215" t="s">
        <v>19</v>
      </c>
      <c r="N795" s="216" t="s">
        <v>43</v>
      </c>
      <c r="O795" s="87"/>
      <c r="P795" s="217">
        <f>O795*H795</f>
        <v>0</v>
      </c>
      <c r="Q795" s="217">
        <v>0.0021700000000000001</v>
      </c>
      <c r="R795" s="217">
        <f>Q795*H795</f>
        <v>0.049042000000000002</v>
      </c>
      <c r="S795" s="217">
        <v>0</v>
      </c>
      <c r="T795" s="218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19" t="s">
        <v>290</v>
      </c>
      <c r="AT795" s="219" t="s">
        <v>190</v>
      </c>
      <c r="AU795" s="219" t="s">
        <v>82</v>
      </c>
      <c r="AY795" s="20" t="s">
        <v>188</v>
      </c>
      <c r="BE795" s="220">
        <f>IF(N795="základní",J795,0)</f>
        <v>0</v>
      </c>
      <c r="BF795" s="220">
        <f>IF(N795="snížená",J795,0)</f>
        <v>0</v>
      </c>
      <c r="BG795" s="220">
        <f>IF(N795="zákl. přenesená",J795,0)</f>
        <v>0</v>
      </c>
      <c r="BH795" s="220">
        <f>IF(N795="sníž. přenesená",J795,0)</f>
        <v>0</v>
      </c>
      <c r="BI795" s="220">
        <f>IF(N795="nulová",J795,0)</f>
        <v>0</v>
      </c>
      <c r="BJ795" s="20" t="s">
        <v>80</v>
      </c>
      <c r="BK795" s="220">
        <f>ROUND(I795*H795,2)</f>
        <v>0</v>
      </c>
      <c r="BL795" s="20" t="s">
        <v>290</v>
      </c>
      <c r="BM795" s="219" t="s">
        <v>1326</v>
      </c>
    </row>
    <row r="796" s="2" customFormat="1">
      <c r="A796" s="41"/>
      <c r="B796" s="42"/>
      <c r="C796" s="43"/>
      <c r="D796" s="221" t="s">
        <v>197</v>
      </c>
      <c r="E796" s="43"/>
      <c r="F796" s="222" t="s">
        <v>1327</v>
      </c>
      <c r="G796" s="43"/>
      <c r="H796" s="43"/>
      <c r="I796" s="223"/>
      <c r="J796" s="43"/>
      <c r="K796" s="43"/>
      <c r="L796" s="47"/>
      <c r="M796" s="224"/>
      <c r="N796" s="225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197</v>
      </c>
      <c r="AU796" s="20" t="s">
        <v>82</v>
      </c>
    </row>
    <row r="797" s="13" customFormat="1">
      <c r="A797" s="13"/>
      <c r="B797" s="226"/>
      <c r="C797" s="227"/>
      <c r="D797" s="228" t="s">
        <v>199</v>
      </c>
      <c r="E797" s="229" t="s">
        <v>19</v>
      </c>
      <c r="F797" s="230" t="s">
        <v>1328</v>
      </c>
      <c r="G797" s="227"/>
      <c r="H797" s="231">
        <v>13</v>
      </c>
      <c r="I797" s="232"/>
      <c r="J797" s="227"/>
      <c r="K797" s="227"/>
      <c r="L797" s="233"/>
      <c r="M797" s="234"/>
      <c r="N797" s="235"/>
      <c r="O797" s="235"/>
      <c r="P797" s="235"/>
      <c r="Q797" s="235"/>
      <c r="R797" s="235"/>
      <c r="S797" s="235"/>
      <c r="T797" s="23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7" t="s">
        <v>199</v>
      </c>
      <c r="AU797" s="237" t="s">
        <v>82</v>
      </c>
      <c r="AV797" s="13" t="s">
        <v>82</v>
      </c>
      <c r="AW797" s="13" t="s">
        <v>33</v>
      </c>
      <c r="AX797" s="13" t="s">
        <v>72</v>
      </c>
      <c r="AY797" s="237" t="s">
        <v>188</v>
      </c>
    </row>
    <row r="798" s="13" customFormat="1">
      <c r="A798" s="13"/>
      <c r="B798" s="226"/>
      <c r="C798" s="227"/>
      <c r="D798" s="228" t="s">
        <v>199</v>
      </c>
      <c r="E798" s="229" t="s">
        <v>19</v>
      </c>
      <c r="F798" s="230" t="s">
        <v>1329</v>
      </c>
      <c r="G798" s="227"/>
      <c r="H798" s="231">
        <v>5</v>
      </c>
      <c r="I798" s="232"/>
      <c r="J798" s="227"/>
      <c r="K798" s="227"/>
      <c r="L798" s="233"/>
      <c r="M798" s="234"/>
      <c r="N798" s="235"/>
      <c r="O798" s="235"/>
      <c r="P798" s="235"/>
      <c r="Q798" s="235"/>
      <c r="R798" s="235"/>
      <c r="S798" s="235"/>
      <c r="T798" s="23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7" t="s">
        <v>199</v>
      </c>
      <c r="AU798" s="237" t="s">
        <v>82</v>
      </c>
      <c r="AV798" s="13" t="s">
        <v>82</v>
      </c>
      <c r="AW798" s="13" t="s">
        <v>33</v>
      </c>
      <c r="AX798" s="13" t="s">
        <v>72</v>
      </c>
      <c r="AY798" s="237" t="s">
        <v>188</v>
      </c>
    </row>
    <row r="799" s="13" customFormat="1">
      <c r="A799" s="13"/>
      <c r="B799" s="226"/>
      <c r="C799" s="227"/>
      <c r="D799" s="228" t="s">
        <v>199</v>
      </c>
      <c r="E799" s="229" t="s">
        <v>19</v>
      </c>
      <c r="F799" s="230" t="s">
        <v>1330</v>
      </c>
      <c r="G799" s="227"/>
      <c r="H799" s="231">
        <v>4.5999999999999996</v>
      </c>
      <c r="I799" s="232"/>
      <c r="J799" s="227"/>
      <c r="K799" s="227"/>
      <c r="L799" s="233"/>
      <c r="M799" s="234"/>
      <c r="N799" s="235"/>
      <c r="O799" s="235"/>
      <c r="P799" s="235"/>
      <c r="Q799" s="235"/>
      <c r="R799" s="235"/>
      <c r="S799" s="235"/>
      <c r="T799" s="23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7" t="s">
        <v>199</v>
      </c>
      <c r="AU799" s="237" t="s">
        <v>82</v>
      </c>
      <c r="AV799" s="13" t="s">
        <v>82</v>
      </c>
      <c r="AW799" s="13" t="s">
        <v>33</v>
      </c>
      <c r="AX799" s="13" t="s">
        <v>72</v>
      </c>
      <c r="AY799" s="237" t="s">
        <v>188</v>
      </c>
    </row>
    <row r="800" s="14" customFormat="1">
      <c r="A800" s="14"/>
      <c r="B800" s="238"/>
      <c r="C800" s="239"/>
      <c r="D800" s="228" t="s">
        <v>199</v>
      </c>
      <c r="E800" s="240" t="s">
        <v>19</v>
      </c>
      <c r="F800" s="241" t="s">
        <v>214</v>
      </c>
      <c r="G800" s="239"/>
      <c r="H800" s="242">
        <v>22.600000000000001</v>
      </c>
      <c r="I800" s="243"/>
      <c r="J800" s="239"/>
      <c r="K800" s="239"/>
      <c r="L800" s="244"/>
      <c r="M800" s="245"/>
      <c r="N800" s="246"/>
      <c r="O800" s="246"/>
      <c r="P800" s="246"/>
      <c r="Q800" s="246"/>
      <c r="R800" s="246"/>
      <c r="S800" s="246"/>
      <c r="T800" s="247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8" t="s">
        <v>199</v>
      </c>
      <c r="AU800" s="248" t="s">
        <v>82</v>
      </c>
      <c r="AV800" s="14" t="s">
        <v>195</v>
      </c>
      <c r="AW800" s="14" t="s">
        <v>33</v>
      </c>
      <c r="AX800" s="14" t="s">
        <v>80</v>
      </c>
      <c r="AY800" s="248" t="s">
        <v>188</v>
      </c>
    </row>
    <row r="801" s="2" customFormat="1" ht="33" customHeight="1">
      <c r="A801" s="41"/>
      <c r="B801" s="42"/>
      <c r="C801" s="208" t="s">
        <v>1331</v>
      </c>
      <c r="D801" s="208" t="s">
        <v>190</v>
      </c>
      <c r="E801" s="209" t="s">
        <v>1332</v>
      </c>
      <c r="F801" s="210" t="s">
        <v>1333</v>
      </c>
      <c r="G801" s="211" t="s">
        <v>922</v>
      </c>
      <c r="H801" s="280"/>
      <c r="I801" s="213"/>
      <c r="J801" s="214">
        <f>ROUND(I801*H801,2)</f>
        <v>0</v>
      </c>
      <c r="K801" s="210" t="s">
        <v>194</v>
      </c>
      <c r="L801" s="47"/>
      <c r="M801" s="215" t="s">
        <v>19</v>
      </c>
      <c r="N801" s="216" t="s">
        <v>43</v>
      </c>
      <c r="O801" s="87"/>
      <c r="P801" s="217">
        <f>O801*H801</f>
        <v>0</v>
      </c>
      <c r="Q801" s="217">
        <v>0</v>
      </c>
      <c r="R801" s="217">
        <f>Q801*H801</f>
        <v>0</v>
      </c>
      <c r="S801" s="217">
        <v>0</v>
      </c>
      <c r="T801" s="218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19" t="s">
        <v>290</v>
      </c>
      <c r="AT801" s="219" t="s">
        <v>190</v>
      </c>
      <c r="AU801" s="219" t="s">
        <v>82</v>
      </c>
      <c r="AY801" s="20" t="s">
        <v>188</v>
      </c>
      <c r="BE801" s="220">
        <f>IF(N801="základní",J801,0)</f>
        <v>0</v>
      </c>
      <c r="BF801" s="220">
        <f>IF(N801="snížená",J801,0)</f>
        <v>0</v>
      </c>
      <c r="BG801" s="220">
        <f>IF(N801="zákl. přenesená",J801,0)</f>
        <v>0</v>
      </c>
      <c r="BH801" s="220">
        <f>IF(N801="sníž. přenesená",J801,0)</f>
        <v>0</v>
      </c>
      <c r="BI801" s="220">
        <f>IF(N801="nulová",J801,0)</f>
        <v>0</v>
      </c>
      <c r="BJ801" s="20" t="s">
        <v>80</v>
      </c>
      <c r="BK801" s="220">
        <f>ROUND(I801*H801,2)</f>
        <v>0</v>
      </c>
      <c r="BL801" s="20" t="s">
        <v>290</v>
      </c>
      <c r="BM801" s="219" t="s">
        <v>1334</v>
      </c>
    </row>
    <row r="802" s="2" customFormat="1">
      <c r="A802" s="41"/>
      <c r="B802" s="42"/>
      <c r="C802" s="43"/>
      <c r="D802" s="221" t="s">
        <v>197</v>
      </c>
      <c r="E802" s="43"/>
      <c r="F802" s="222" t="s">
        <v>1335</v>
      </c>
      <c r="G802" s="43"/>
      <c r="H802" s="43"/>
      <c r="I802" s="223"/>
      <c r="J802" s="43"/>
      <c r="K802" s="43"/>
      <c r="L802" s="47"/>
      <c r="M802" s="224"/>
      <c r="N802" s="225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197</v>
      </c>
      <c r="AU802" s="20" t="s">
        <v>82</v>
      </c>
    </row>
    <row r="803" s="12" customFormat="1" ht="22.8" customHeight="1">
      <c r="A803" s="12"/>
      <c r="B803" s="192"/>
      <c r="C803" s="193"/>
      <c r="D803" s="194" t="s">
        <v>71</v>
      </c>
      <c r="E803" s="206" t="s">
        <v>1336</v>
      </c>
      <c r="F803" s="206" t="s">
        <v>1337</v>
      </c>
      <c r="G803" s="193"/>
      <c r="H803" s="193"/>
      <c r="I803" s="196"/>
      <c r="J803" s="207">
        <f>BK803</f>
        <v>0</v>
      </c>
      <c r="K803" s="193"/>
      <c r="L803" s="198"/>
      <c r="M803" s="199"/>
      <c r="N803" s="200"/>
      <c r="O803" s="200"/>
      <c r="P803" s="201">
        <f>SUM(P804:P863)</f>
        <v>0</v>
      </c>
      <c r="Q803" s="200"/>
      <c r="R803" s="201">
        <f>SUM(R804:R863)</f>
        <v>0.11389761999999999</v>
      </c>
      <c r="S803" s="200"/>
      <c r="T803" s="202">
        <f>SUM(T804:T863)</f>
        <v>0.38748000000000005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03" t="s">
        <v>82</v>
      </c>
      <c r="AT803" s="204" t="s">
        <v>71</v>
      </c>
      <c r="AU803" s="204" t="s">
        <v>80</v>
      </c>
      <c r="AY803" s="203" t="s">
        <v>188</v>
      </c>
      <c r="BK803" s="205">
        <f>SUM(BK804:BK863)</f>
        <v>0</v>
      </c>
    </row>
    <row r="804" s="2" customFormat="1" ht="37.8" customHeight="1">
      <c r="A804" s="41"/>
      <c r="B804" s="42"/>
      <c r="C804" s="208" t="s">
        <v>1338</v>
      </c>
      <c r="D804" s="208" t="s">
        <v>190</v>
      </c>
      <c r="E804" s="209" t="s">
        <v>1339</v>
      </c>
      <c r="F804" s="210" t="s">
        <v>1340</v>
      </c>
      <c r="G804" s="211" t="s">
        <v>193</v>
      </c>
      <c r="H804" s="212">
        <v>309.56400000000002</v>
      </c>
      <c r="I804" s="213"/>
      <c r="J804" s="214">
        <f>ROUND(I804*H804,2)</f>
        <v>0</v>
      </c>
      <c r="K804" s="210" t="s">
        <v>19</v>
      </c>
      <c r="L804" s="47"/>
      <c r="M804" s="215" t="s">
        <v>19</v>
      </c>
      <c r="N804" s="216" t="s">
        <v>43</v>
      </c>
      <c r="O804" s="87"/>
      <c r="P804" s="217">
        <f>O804*H804</f>
        <v>0</v>
      </c>
      <c r="Q804" s="217">
        <v>0.00025999999999999998</v>
      </c>
      <c r="R804" s="217">
        <f>Q804*H804</f>
        <v>0.080486639999999998</v>
      </c>
      <c r="S804" s="217">
        <v>0</v>
      </c>
      <c r="T804" s="218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19" t="s">
        <v>290</v>
      </c>
      <c r="AT804" s="219" t="s">
        <v>190</v>
      </c>
      <c r="AU804" s="219" t="s">
        <v>82</v>
      </c>
      <c r="AY804" s="20" t="s">
        <v>188</v>
      </c>
      <c r="BE804" s="220">
        <f>IF(N804="základní",J804,0)</f>
        <v>0</v>
      </c>
      <c r="BF804" s="220">
        <f>IF(N804="snížená",J804,0)</f>
        <v>0</v>
      </c>
      <c r="BG804" s="220">
        <f>IF(N804="zákl. přenesená",J804,0)</f>
        <v>0</v>
      </c>
      <c r="BH804" s="220">
        <f>IF(N804="sníž. přenesená",J804,0)</f>
        <v>0</v>
      </c>
      <c r="BI804" s="220">
        <f>IF(N804="nulová",J804,0)</f>
        <v>0</v>
      </c>
      <c r="BJ804" s="20" t="s">
        <v>80</v>
      </c>
      <c r="BK804" s="220">
        <f>ROUND(I804*H804,2)</f>
        <v>0</v>
      </c>
      <c r="BL804" s="20" t="s">
        <v>290</v>
      </c>
      <c r="BM804" s="219" t="s">
        <v>1341</v>
      </c>
    </row>
    <row r="805" s="13" customFormat="1">
      <c r="A805" s="13"/>
      <c r="B805" s="226"/>
      <c r="C805" s="227"/>
      <c r="D805" s="228" t="s">
        <v>199</v>
      </c>
      <c r="E805" s="229" t="s">
        <v>19</v>
      </c>
      <c r="F805" s="230" t="s">
        <v>1342</v>
      </c>
      <c r="G805" s="227"/>
      <c r="H805" s="231">
        <v>1.9199999999999999</v>
      </c>
      <c r="I805" s="232"/>
      <c r="J805" s="227"/>
      <c r="K805" s="227"/>
      <c r="L805" s="233"/>
      <c r="M805" s="234"/>
      <c r="N805" s="235"/>
      <c r="O805" s="235"/>
      <c r="P805" s="235"/>
      <c r="Q805" s="235"/>
      <c r="R805" s="235"/>
      <c r="S805" s="235"/>
      <c r="T805" s="23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7" t="s">
        <v>199</v>
      </c>
      <c r="AU805" s="237" t="s">
        <v>82</v>
      </c>
      <c r="AV805" s="13" t="s">
        <v>82</v>
      </c>
      <c r="AW805" s="13" t="s">
        <v>33</v>
      </c>
      <c r="AX805" s="13" t="s">
        <v>72</v>
      </c>
      <c r="AY805" s="237" t="s">
        <v>188</v>
      </c>
    </row>
    <row r="806" s="13" customFormat="1">
      <c r="A806" s="13"/>
      <c r="B806" s="226"/>
      <c r="C806" s="227"/>
      <c r="D806" s="228" t="s">
        <v>199</v>
      </c>
      <c r="E806" s="229" t="s">
        <v>19</v>
      </c>
      <c r="F806" s="230" t="s">
        <v>1343</v>
      </c>
      <c r="G806" s="227"/>
      <c r="H806" s="231">
        <v>0.29999999999999999</v>
      </c>
      <c r="I806" s="232"/>
      <c r="J806" s="227"/>
      <c r="K806" s="227"/>
      <c r="L806" s="233"/>
      <c r="M806" s="234"/>
      <c r="N806" s="235"/>
      <c r="O806" s="235"/>
      <c r="P806" s="235"/>
      <c r="Q806" s="235"/>
      <c r="R806" s="235"/>
      <c r="S806" s="235"/>
      <c r="T806" s="23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7" t="s">
        <v>199</v>
      </c>
      <c r="AU806" s="237" t="s">
        <v>82</v>
      </c>
      <c r="AV806" s="13" t="s">
        <v>82</v>
      </c>
      <c r="AW806" s="13" t="s">
        <v>33</v>
      </c>
      <c r="AX806" s="13" t="s">
        <v>72</v>
      </c>
      <c r="AY806" s="237" t="s">
        <v>188</v>
      </c>
    </row>
    <row r="807" s="13" customFormat="1">
      <c r="A807" s="13"/>
      <c r="B807" s="226"/>
      <c r="C807" s="227"/>
      <c r="D807" s="228" t="s">
        <v>199</v>
      </c>
      <c r="E807" s="229" t="s">
        <v>19</v>
      </c>
      <c r="F807" s="230" t="s">
        <v>1344</v>
      </c>
      <c r="G807" s="227"/>
      <c r="H807" s="231">
        <v>16.199999999999999</v>
      </c>
      <c r="I807" s="232"/>
      <c r="J807" s="227"/>
      <c r="K807" s="227"/>
      <c r="L807" s="233"/>
      <c r="M807" s="234"/>
      <c r="N807" s="235"/>
      <c r="O807" s="235"/>
      <c r="P807" s="235"/>
      <c r="Q807" s="235"/>
      <c r="R807" s="235"/>
      <c r="S807" s="235"/>
      <c r="T807" s="23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7" t="s">
        <v>199</v>
      </c>
      <c r="AU807" s="237" t="s">
        <v>82</v>
      </c>
      <c r="AV807" s="13" t="s">
        <v>82</v>
      </c>
      <c r="AW807" s="13" t="s">
        <v>33</v>
      </c>
      <c r="AX807" s="13" t="s">
        <v>72</v>
      </c>
      <c r="AY807" s="237" t="s">
        <v>188</v>
      </c>
    </row>
    <row r="808" s="13" customFormat="1">
      <c r="A808" s="13"/>
      <c r="B808" s="226"/>
      <c r="C808" s="227"/>
      <c r="D808" s="228" t="s">
        <v>199</v>
      </c>
      <c r="E808" s="229" t="s">
        <v>19</v>
      </c>
      <c r="F808" s="230" t="s">
        <v>1345</v>
      </c>
      <c r="G808" s="227"/>
      <c r="H808" s="231">
        <v>1.6200000000000001</v>
      </c>
      <c r="I808" s="232"/>
      <c r="J808" s="227"/>
      <c r="K808" s="227"/>
      <c r="L808" s="233"/>
      <c r="M808" s="234"/>
      <c r="N808" s="235"/>
      <c r="O808" s="235"/>
      <c r="P808" s="235"/>
      <c r="Q808" s="235"/>
      <c r="R808" s="235"/>
      <c r="S808" s="235"/>
      <c r="T808" s="236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7" t="s">
        <v>199</v>
      </c>
      <c r="AU808" s="237" t="s">
        <v>82</v>
      </c>
      <c r="AV808" s="13" t="s">
        <v>82</v>
      </c>
      <c r="AW808" s="13" t="s">
        <v>33</v>
      </c>
      <c r="AX808" s="13" t="s">
        <v>72</v>
      </c>
      <c r="AY808" s="237" t="s">
        <v>188</v>
      </c>
    </row>
    <row r="809" s="13" customFormat="1">
      <c r="A809" s="13"/>
      <c r="B809" s="226"/>
      <c r="C809" s="227"/>
      <c r="D809" s="228" t="s">
        <v>199</v>
      </c>
      <c r="E809" s="229" t="s">
        <v>19</v>
      </c>
      <c r="F809" s="230" t="s">
        <v>1346</v>
      </c>
      <c r="G809" s="227"/>
      <c r="H809" s="231">
        <v>1.0800000000000001</v>
      </c>
      <c r="I809" s="232"/>
      <c r="J809" s="227"/>
      <c r="K809" s="227"/>
      <c r="L809" s="233"/>
      <c r="M809" s="234"/>
      <c r="N809" s="235"/>
      <c r="O809" s="235"/>
      <c r="P809" s="235"/>
      <c r="Q809" s="235"/>
      <c r="R809" s="235"/>
      <c r="S809" s="235"/>
      <c r="T809" s="23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7" t="s">
        <v>199</v>
      </c>
      <c r="AU809" s="237" t="s">
        <v>82</v>
      </c>
      <c r="AV809" s="13" t="s">
        <v>82</v>
      </c>
      <c r="AW809" s="13" t="s">
        <v>33</v>
      </c>
      <c r="AX809" s="13" t="s">
        <v>72</v>
      </c>
      <c r="AY809" s="237" t="s">
        <v>188</v>
      </c>
    </row>
    <row r="810" s="13" customFormat="1">
      <c r="A810" s="13"/>
      <c r="B810" s="226"/>
      <c r="C810" s="227"/>
      <c r="D810" s="228" t="s">
        <v>199</v>
      </c>
      <c r="E810" s="229" t="s">
        <v>19</v>
      </c>
      <c r="F810" s="230" t="s">
        <v>1347</v>
      </c>
      <c r="G810" s="227"/>
      <c r="H810" s="231">
        <v>2.7000000000000002</v>
      </c>
      <c r="I810" s="232"/>
      <c r="J810" s="227"/>
      <c r="K810" s="227"/>
      <c r="L810" s="233"/>
      <c r="M810" s="234"/>
      <c r="N810" s="235"/>
      <c r="O810" s="235"/>
      <c r="P810" s="235"/>
      <c r="Q810" s="235"/>
      <c r="R810" s="235"/>
      <c r="S810" s="235"/>
      <c r="T810" s="236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7" t="s">
        <v>199</v>
      </c>
      <c r="AU810" s="237" t="s">
        <v>82</v>
      </c>
      <c r="AV810" s="13" t="s">
        <v>82</v>
      </c>
      <c r="AW810" s="13" t="s">
        <v>33</v>
      </c>
      <c r="AX810" s="13" t="s">
        <v>72</v>
      </c>
      <c r="AY810" s="237" t="s">
        <v>188</v>
      </c>
    </row>
    <row r="811" s="13" customFormat="1">
      <c r="A811" s="13"/>
      <c r="B811" s="226"/>
      <c r="C811" s="227"/>
      <c r="D811" s="228" t="s">
        <v>199</v>
      </c>
      <c r="E811" s="229" t="s">
        <v>19</v>
      </c>
      <c r="F811" s="230" t="s">
        <v>1348</v>
      </c>
      <c r="G811" s="227"/>
      <c r="H811" s="231">
        <v>47.25</v>
      </c>
      <c r="I811" s="232"/>
      <c r="J811" s="227"/>
      <c r="K811" s="227"/>
      <c r="L811" s="233"/>
      <c r="M811" s="234"/>
      <c r="N811" s="235"/>
      <c r="O811" s="235"/>
      <c r="P811" s="235"/>
      <c r="Q811" s="235"/>
      <c r="R811" s="235"/>
      <c r="S811" s="235"/>
      <c r="T811" s="23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7" t="s">
        <v>199</v>
      </c>
      <c r="AU811" s="237" t="s">
        <v>82</v>
      </c>
      <c r="AV811" s="13" t="s">
        <v>82</v>
      </c>
      <c r="AW811" s="13" t="s">
        <v>33</v>
      </c>
      <c r="AX811" s="13" t="s">
        <v>72</v>
      </c>
      <c r="AY811" s="237" t="s">
        <v>188</v>
      </c>
    </row>
    <row r="812" s="13" customFormat="1">
      <c r="A812" s="13"/>
      <c r="B812" s="226"/>
      <c r="C812" s="227"/>
      <c r="D812" s="228" t="s">
        <v>199</v>
      </c>
      <c r="E812" s="229" t="s">
        <v>19</v>
      </c>
      <c r="F812" s="230" t="s">
        <v>1349</v>
      </c>
      <c r="G812" s="227"/>
      <c r="H812" s="231">
        <v>2.5499999999999998</v>
      </c>
      <c r="I812" s="232"/>
      <c r="J812" s="227"/>
      <c r="K812" s="227"/>
      <c r="L812" s="233"/>
      <c r="M812" s="234"/>
      <c r="N812" s="235"/>
      <c r="O812" s="235"/>
      <c r="P812" s="235"/>
      <c r="Q812" s="235"/>
      <c r="R812" s="235"/>
      <c r="S812" s="235"/>
      <c r="T812" s="23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7" t="s">
        <v>199</v>
      </c>
      <c r="AU812" s="237" t="s">
        <v>82</v>
      </c>
      <c r="AV812" s="13" t="s">
        <v>82</v>
      </c>
      <c r="AW812" s="13" t="s">
        <v>33</v>
      </c>
      <c r="AX812" s="13" t="s">
        <v>72</v>
      </c>
      <c r="AY812" s="237" t="s">
        <v>188</v>
      </c>
    </row>
    <row r="813" s="13" customFormat="1">
      <c r="A813" s="13"/>
      <c r="B813" s="226"/>
      <c r="C813" s="227"/>
      <c r="D813" s="228" t="s">
        <v>199</v>
      </c>
      <c r="E813" s="229" t="s">
        <v>19</v>
      </c>
      <c r="F813" s="230" t="s">
        <v>1350</v>
      </c>
      <c r="G813" s="227"/>
      <c r="H813" s="231">
        <v>1.8</v>
      </c>
      <c r="I813" s="232"/>
      <c r="J813" s="227"/>
      <c r="K813" s="227"/>
      <c r="L813" s="233"/>
      <c r="M813" s="234"/>
      <c r="N813" s="235"/>
      <c r="O813" s="235"/>
      <c r="P813" s="235"/>
      <c r="Q813" s="235"/>
      <c r="R813" s="235"/>
      <c r="S813" s="235"/>
      <c r="T813" s="23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7" t="s">
        <v>199</v>
      </c>
      <c r="AU813" s="237" t="s">
        <v>82</v>
      </c>
      <c r="AV813" s="13" t="s">
        <v>82</v>
      </c>
      <c r="AW813" s="13" t="s">
        <v>33</v>
      </c>
      <c r="AX813" s="13" t="s">
        <v>72</v>
      </c>
      <c r="AY813" s="237" t="s">
        <v>188</v>
      </c>
    </row>
    <row r="814" s="13" customFormat="1">
      <c r="A814" s="13"/>
      <c r="B814" s="226"/>
      <c r="C814" s="227"/>
      <c r="D814" s="228" t="s">
        <v>199</v>
      </c>
      <c r="E814" s="229" t="s">
        <v>19</v>
      </c>
      <c r="F814" s="230" t="s">
        <v>1351</v>
      </c>
      <c r="G814" s="227"/>
      <c r="H814" s="231">
        <v>157.5</v>
      </c>
      <c r="I814" s="232"/>
      <c r="J814" s="227"/>
      <c r="K814" s="227"/>
      <c r="L814" s="233"/>
      <c r="M814" s="234"/>
      <c r="N814" s="235"/>
      <c r="O814" s="235"/>
      <c r="P814" s="235"/>
      <c r="Q814" s="235"/>
      <c r="R814" s="235"/>
      <c r="S814" s="235"/>
      <c r="T814" s="236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7" t="s">
        <v>199</v>
      </c>
      <c r="AU814" s="237" t="s">
        <v>82</v>
      </c>
      <c r="AV814" s="13" t="s">
        <v>82</v>
      </c>
      <c r="AW814" s="13" t="s">
        <v>33</v>
      </c>
      <c r="AX814" s="13" t="s">
        <v>72</v>
      </c>
      <c r="AY814" s="237" t="s">
        <v>188</v>
      </c>
    </row>
    <row r="815" s="13" customFormat="1">
      <c r="A815" s="13"/>
      <c r="B815" s="226"/>
      <c r="C815" s="227"/>
      <c r="D815" s="228" t="s">
        <v>199</v>
      </c>
      <c r="E815" s="229" t="s">
        <v>19</v>
      </c>
      <c r="F815" s="230" t="s">
        <v>1352</v>
      </c>
      <c r="G815" s="227"/>
      <c r="H815" s="231">
        <v>13.5</v>
      </c>
      <c r="I815" s="232"/>
      <c r="J815" s="227"/>
      <c r="K815" s="227"/>
      <c r="L815" s="233"/>
      <c r="M815" s="234"/>
      <c r="N815" s="235"/>
      <c r="O815" s="235"/>
      <c r="P815" s="235"/>
      <c r="Q815" s="235"/>
      <c r="R815" s="235"/>
      <c r="S815" s="235"/>
      <c r="T815" s="236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7" t="s">
        <v>199</v>
      </c>
      <c r="AU815" s="237" t="s">
        <v>82</v>
      </c>
      <c r="AV815" s="13" t="s">
        <v>82</v>
      </c>
      <c r="AW815" s="13" t="s">
        <v>33</v>
      </c>
      <c r="AX815" s="13" t="s">
        <v>72</v>
      </c>
      <c r="AY815" s="237" t="s">
        <v>188</v>
      </c>
    </row>
    <row r="816" s="13" customFormat="1">
      <c r="A816" s="13"/>
      <c r="B816" s="226"/>
      <c r="C816" s="227"/>
      <c r="D816" s="228" t="s">
        <v>199</v>
      </c>
      <c r="E816" s="229" t="s">
        <v>19</v>
      </c>
      <c r="F816" s="230" t="s">
        <v>1353</v>
      </c>
      <c r="G816" s="227"/>
      <c r="H816" s="231">
        <v>62.783999999999999</v>
      </c>
      <c r="I816" s="232"/>
      <c r="J816" s="227"/>
      <c r="K816" s="227"/>
      <c r="L816" s="233"/>
      <c r="M816" s="234"/>
      <c r="N816" s="235"/>
      <c r="O816" s="235"/>
      <c r="P816" s="235"/>
      <c r="Q816" s="235"/>
      <c r="R816" s="235"/>
      <c r="S816" s="235"/>
      <c r="T816" s="23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7" t="s">
        <v>199</v>
      </c>
      <c r="AU816" s="237" t="s">
        <v>82</v>
      </c>
      <c r="AV816" s="13" t="s">
        <v>82</v>
      </c>
      <c r="AW816" s="13" t="s">
        <v>33</v>
      </c>
      <c r="AX816" s="13" t="s">
        <v>72</v>
      </c>
      <c r="AY816" s="237" t="s">
        <v>188</v>
      </c>
    </row>
    <row r="817" s="13" customFormat="1">
      <c r="A817" s="13"/>
      <c r="B817" s="226"/>
      <c r="C817" s="227"/>
      <c r="D817" s="228" t="s">
        <v>199</v>
      </c>
      <c r="E817" s="229" t="s">
        <v>19</v>
      </c>
      <c r="F817" s="230" t="s">
        <v>1354</v>
      </c>
      <c r="G817" s="227"/>
      <c r="H817" s="231">
        <v>0.35999999999999999</v>
      </c>
      <c r="I817" s="232"/>
      <c r="J817" s="227"/>
      <c r="K817" s="227"/>
      <c r="L817" s="233"/>
      <c r="M817" s="234"/>
      <c r="N817" s="235"/>
      <c r="O817" s="235"/>
      <c r="P817" s="235"/>
      <c r="Q817" s="235"/>
      <c r="R817" s="235"/>
      <c r="S817" s="235"/>
      <c r="T817" s="23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7" t="s">
        <v>199</v>
      </c>
      <c r="AU817" s="237" t="s">
        <v>82</v>
      </c>
      <c r="AV817" s="13" t="s">
        <v>82</v>
      </c>
      <c r="AW817" s="13" t="s">
        <v>33</v>
      </c>
      <c r="AX817" s="13" t="s">
        <v>72</v>
      </c>
      <c r="AY817" s="237" t="s">
        <v>188</v>
      </c>
    </row>
    <row r="818" s="14" customFormat="1">
      <c r="A818" s="14"/>
      <c r="B818" s="238"/>
      <c r="C818" s="239"/>
      <c r="D818" s="228" t="s">
        <v>199</v>
      </c>
      <c r="E818" s="240" t="s">
        <v>19</v>
      </c>
      <c r="F818" s="241" t="s">
        <v>214</v>
      </c>
      <c r="G818" s="239"/>
      <c r="H818" s="242">
        <v>309.56400000000002</v>
      </c>
      <c r="I818" s="243"/>
      <c r="J818" s="239"/>
      <c r="K818" s="239"/>
      <c r="L818" s="244"/>
      <c r="M818" s="245"/>
      <c r="N818" s="246"/>
      <c r="O818" s="246"/>
      <c r="P818" s="246"/>
      <c r="Q818" s="246"/>
      <c r="R818" s="246"/>
      <c r="S818" s="246"/>
      <c r="T818" s="24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8" t="s">
        <v>199</v>
      </c>
      <c r="AU818" s="248" t="s">
        <v>82</v>
      </c>
      <c r="AV818" s="14" t="s">
        <v>195</v>
      </c>
      <c r="AW818" s="14" t="s">
        <v>33</v>
      </c>
      <c r="AX818" s="14" t="s">
        <v>80</v>
      </c>
      <c r="AY818" s="248" t="s">
        <v>188</v>
      </c>
    </row>
    <row r="819" s="2" customFormat="1" ht="37.8" customHeight="1">
      <c r="A819" s="41"/>
      <c r="B819" s="42"/>
      <c r="C819" s="208" t="s">
        <v>1355</v>
      </c>
      <c r="D819" s="208" t="s">
        <v>190</v>
      </c>
      <c r="E819" s="209" t="s">
        <v>1356</v>
      </c>
      <c r="F819" s="210" t="s">
        <v>1357</v>
      </c>
      <c r="G819" s="211" t="s">
        <v>193</v>
      </c>
      <c r="H819" s="212">
        <v>46.073</v>
      </c>
      <c r="I819" s="213"/>
      <c r="J819" s="214">
        <f>ROUND(I819*H819,2)</f>
        <v>0</v>
      </c>
      <c r="K819" s="210" t="s">
        <v>19</v>
      </c>
      <c r="L819" s="47"/>
      <c r="M819" s="215" t="s">
        <v>19</v>
      </c>
      <c r="N819" s="216" t="s">
        <v>43</v>
      </c>
      <c r="O819" s="87"/>
      <c r="P819" s="217">
        <f>O819*H819</f>
        <v>0</v>
      </c>
      <c r="Q819" s="217">
        <v>0.00025999999999999998</v>
      </c>
      <c r="R819" s="217">
        <f>Q819*H819</f>
        <v>0.011978979999999998</v>
      </c>
      <c r="S819" s="217">
        <v>0</v>
      </c>
      <c r="T819" s="218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19" t="s">
        <v>290</v>
      </c>
      <c r="AT819" s="219" t="s">
        <v>190</v>
      </c>
      <c r="AU819" s="219" t="s">
        <v>82</v>
      </c>
      <c r="AY819" s="20" t="s">
        <v>188</v>
      </c>
      <c r="BE819" s="220">
        <f>IF(N819="základní",J819,0)</f>
        <v>0</v>
      </c>
      <c r="BF819" s="220">
        <f>IF(N819="snížená",J819,0)</f>
        <v>0</v>
      </c>
      <c r="BG819" s="220">
        <f>IF(N819="zákl. přenesená",J819,0)</f>
        <v>0</v>
      </c>
      <c r="BH819" s="220">
        <f>IF(N819="sníž. přenesená",J819,0)</f>
        <v>0</v>
      </c>
      <c r="BI819" s="220">
        <f>IF(N819="nulová",J819,0)</f>
        <v>0</v>
      </c>
      <c r="BJ819" s="20" t="s">
        <v>80</v>
      </c>
      <c r="BK819" s="220">
        <f>ROUND(I819*H819,2)</f>
        <v>0</v>
      </c>
      <c r="BL819" s="20" t="s">
        <v>290</v>
      </c>
      <c r="BM819" s="219" t="s">
        <v>1358</v>
      </c>
    </row>
    <row r="820" s="13" customFormat="1">
      <c r="A820" s="13"/>
      <c r="B820" s="226"/>
      <c r="C820" s="227"/>
      <c r="D820" s="228" t="s">
        <v>199</v>
      </c>
      <c r="E820" s="229" t="s">
        <v>19</v>
      </c>
      <c r="F820" s="230" t="s">
        <v>1359</v>
      </c>
      <c r="G820" s="227"/>
      <c r="H820" s="231">
        <v>4.8049999999999997</v>
      </c>
      <c r="I820" s="232"/>
      <c r="J820" s="227"/>
      <c r="K820" s="227"/>
      <c r="L820" s="233"/>
      <c r="M820" s="234"/>
      <c r="N820" s="235"/>
      <c r="O820" s="235"/>
      <c r="P820" s="235"/>
      <c r="Q820" s="235"/>
      <c r="R820" s="235"/>
      <c r="S820" s="235"/>
      <c r="T820" s="236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7" t="s">
        <v>199</v>
      </c>
      <c r="AU820" s="237" t="s">
        <v>82</v>
      </c>
      <c r="AV820" s="13" t="s">
        <v>82</v>
      </c>
      <c r="AW820" s="13" t="s">
        <v>33</v>
      </c>
      <c r="AX820" s="13" t="s">
        <v>72</v>
      </c>
      <c r="AY820" s="237" t="s">
        <v>188</v>
      </c>
    </row>
    <row r="821" s="13" customFormat="1">
      <c r="A821" s="13"/>
      <c r="B821" s="226"/>
      <c r="C821" s="227"/>
      <c r="D821" s="228" t="s">
        <v>199</v>
      </c>
      <c r="E821" s="229" t="s">
        <v>19</v>
      </c>
      <c r="F821" s="230" t="s">
        <v>1360</v>
      </c>
      <c r="G821" s="227"/>
      <c r="H821" s="231">
        <v>27.359999999999999</v>
      </c>
      <c r="I821" s="232"/>
      <c r="J821" s="227"/>
      <c r="K821" s="227"/>
      <c r="L821" s="233"/>
      <c r="M821" s="234"/>
      <c r="N821" s="235"/>
      <c r="O821" s="235"/>
      <c r="P821" s="235"/>
      <c r="Q821" s="235"/>
      <c r="R821" s="235"/>
      <c r="S821" s="235"/>
      <c r="T821" s="23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7" t="s">
        <v>199</v>
      </c>
      <c r="AU821" s="237" t="s">
        <v>82</v>
      </c>
      <c r="AV821" s="13" t="s">
        <v>82</v>
      </c>
      <c r="AW821" s="13" t="s">
        <v>33</v>
      </c>
      <c r="AX821" s="13" t="s">
        <v>72</v>
      </c>
      <c r="AY821" s="237" t="s">
        <v>188</v>
      </c>
    </row>
    <row r="822" s="13" customFormat="1">
      <c r="A822" s="13"/>
      <c r="B822" s="226"/>
      <c r="C822" s="227"/>
      <c r="D822" s="228" t="s">
        <v>199</v>
      </c>
      <c r="E822" s="229" t="s">
        <v>19</v>
      </c>
      <c r="F822" s="230" t="s">
        <v>1361</v>
      </c>
      <c r="G822" s="227"/>
      <c r="H822" s="231">
        <v>9.3599999999999994</v>
      </c>
      <c r="I822" s="232"/>
      <c r="J822" s="227"/>
      <c r="K822" s="227"/>
      <c r="L822" s="233"/>
      <c r="M822" s="234"/>
      <c r="N822" s="235"/>
      <c r="O822" s="235"/>
      <c r="P822" s="235"/>
      <c r="Q822" s="235"/>
      <c r="R822" s="235"/>
      <c r="S822" s="235"/>
      <c r="T822" s="23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7" t="s">
        <v>199</v>
      </c>
      <c r="AU822" s="237" t="s">
        <v>82</v>
      </c>
      <c r="AV822" s="13" t="s">
        <v>82</v>
      </c>
      <c r="AW822" s="13" t="s">
        <v>33</v>
      </c>
      <c r="AX822" s="13" t="s">
        <v>72</v>
      </c>
      <c r="AY822" s="237" t="s">
        <v>188</v>
      </c>
    </row>
    <row r="823" s="13" customFormat="1">
      <c r="A823" s="13"/>
      <c r="B823" s="226"/>
      <c r="C823" s="227"/>
      <c r="D823" s="228" t="s">
        <v>199</v>
      </c>
      <c r="E823" s="229" t="s">
        <v>19</v>
      </c>
      <c r="F823" s="230" t="s">
        <v>1362</v>
      </c>
      <c r="G823" s="227"/>
      <c r="H823" s="231">
        <v>3.8279999999999998</v>
      </c>
      <c r="I823" s="232"/>
      <c r="J823" s="227"/>
      <c r="K823" s="227"/>
      <c r="L823" s="233"/>
      <c r="M823" s="234"/>
      <c r="N823" s="235"/>
      <c r="O823" s="235"/>
      <c r="P823" s="235"/>
      <c r="Q823" s="235"/>
      <c r="R823" s="235"/>
      <c r="S823" s="235"/>
      <c r="T823" s="23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7" t="s">
        <v>199</v>
      </c>
      <c r="AU823" s="237" t="s">
        <v>82</v>
      </c>
      <c r="AV823" s="13" t="s">
        <v>82</v>
      </c>
      <c r="AW823" s="13" t="s">
        <v>33</v>
      </c>
      <c r="AX823" s="13" t="s">
        <v>72</v>
      </c>
      <c r="AY823" s="237" t="s">
        <v>188</v>
      </c>
    </row>
    <row r="824" s="13" customFormat="1">
      <c r="A824" s="13"/>
      <c r="B824" s="226"/>
      <c r="C824" s="227"/>
      <c r="D824" s="228" t="s">
        <v>199</v>
      </c>
      <c r="E824" s="229" t="s">
        <v>19</v>
      </c>
      <c r="F824" s="230" t="s">
        <v>1363</v>
      </c>
      <c r="G824" s="227"/>
      <c r="H824" s="231">
        <v>0.71999999999999997</v>
      </c>
      <c r="I824" s="232"/>
      <c r="J824" s="227"/>
      <c r="K824" s="227"/>
      <c r="L824" s="233"/>
      <c r="M824" s="234"/>
      <c r="N824" s="235"/>
      <c r="O824" s="235"/>
      <c r="P824" s="235"/>
      <c r="Q824" s="235"/>
      <c r="R824" s="235"/>
      <c r="S824" s="235"/>
      <c r="T824" s="236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7" t="s">
        <v>199</v>
      </c>
      <c r="AU824" s="237" t="s">
        <v>82</v>
      </c>
      <c r="AV824" s="13" t="s">
        <v>82</v>
      </c>
      <c r="AW824" s="13" t="s">
        <v>33</v>
      </c>
      <c r="AX824" s="13" t="s">
        <v>72</v>
      </c>
      <c r="AY824" s="237" t="s">
        <v>188</v>
      </c>
    </row>
    <row r="825" s="14" customFormat="1">
      <c r="A825" s="14"/>
      <c r="B825" s="238"/>
      <c r="C825" s="239"/>
      <c r="D825" s="228" t="s">
        <v>199</v>
      </c>
      <c r="E825" s="240" t="s">
        <v>19</v>
      </c>
      <c r="F825" s="241" t="s">
        <v>214</v>
      </c>
      <c r="G825" s="239"/>
      <c r="H825" s="242">
        <v>46.073</v>
      </c>
      <c r="I825" s="243"/>
      <c r="J825" s="239"/>
      <c r="K825" s="239"/>
      <c r="L825" s="244"/>
      <c r="M825" s="245"/>
      <c r="N825" s="246"/>
      <c r="O825" s="246"/>
      <c r="P825" s="246"/>
      <c r="Q825" s="246"/>
      <c r="R825" s="246"/>
      <c r="S825" s="246"/>
      <c r="T825" s="24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8" t="s">
        <v>199</v>
      </c>
      <c r="AU825" s="248" t="s">
        <v>82</v>
      </c>
      <c r="AV825" s="14" t="s">
        <v>195</v>
      </c>
      <c r="AW825" s="14" t="s">
        <v>33</v>
      </c>
      <c r="AX825" s="14" t="s">
        <v>80</v>
      </c>
      <c r="AY825" s="248" t="s">
        <v>188</v>
      </c>
    </row>
    <row r="826" s="2" customFormat="1" ht="16.5" customHeight="1">
      <c r="A826" s="41"/>
      <c r="B826" s="42"/>
      <c r="C826" s="208" t="s">
        <v>1364</v>
      </c>
      <c r="D826" s="208" t="s">
        <v>190</v>
      </c>
      <c r="E826" s="209" t="s">
        <v>1365</v>
      </c>
      <c r="F826" s="210" t="s">
        <v>1366</v>
      </c>
      <c r="G826" s="211" t="s">
        <v>193</v>
      </c>
      <c r="H826" s="212">
        <v>2.7000000000000002</v>
      </c>
      <c r="I826" s="213"/>
      <c r="J826" s="214">
        <f>ROUND(I826*H826,2)</f>
        <v>0</v>
      </c>
      <c r="K826" s="210" t="s">
        <v>19</v>
      </c>
      <c r="L826" s="47"/>
      <c r="M826" s="215" t="s">
        <v>19</v>
      </c>
      <c r="N826" s="216" t="s">
        <v>43</v>
      </c>
      <c r="O826" s="87"/>
      <c r="P826" s="217">
        <f>O826*H826</f>
        <v>0</v>
      </c>
      <c r="Q826" s="217">
        <v>0.00025999999999999998</v>
      </c>
      <c r="R826" s="217">
        <f>Q826*H826</f>
        <v>0.00070199999999999993</v>
      </c>
      <c r="S826" s="217">
        <v>0</v>
      </c>
      <c r="T826" s="218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19" t="s">
        <v>290</v>
      </c>
      <c r="AT826" s="219" t="s">
        <v>190</v>
      </c>
      <c r="AU826" s="219" t="s">
        <v>82</v>
      </c>
      <c r="AY826" s="20" t="s">
        <v>188</v>
      </c>
      <c r="BE826" s="220">
        <f>IF(N826="základní",J826,0)</f>
        <v>0</v>
      </c>
      <c r="BF826" s="220">
        <f>IF(N826="snížená",J826,0)</f>
        <v>0</v>
      </c>
      <c r="BG826" s="220">
        <f>IF(N826="zákl. přenesená",J826,0)</f>
        <v>0</v>
      </c>
      <c r="BH826" s="220">
        <f>IF(N826="sníž. přenesená",J826,0)</f>
        <v>0</v>
      </c>
      <c r="BI826" s="220">
        <f>IF(N826="nulová",J826,0)</f>
        <v>0</v>
      </c>
      <c r="BJ826" s="20" t="s">
        <v>80</v>
      </c>
      <c r="BK826" s="220">
        <f>ROUND(I826*H826,2)</f>
        <v>0</v>
      </c>
      <c r="BL826" s="20" t="s">
        <v>290</v>
      </c>
      <c r="BM826" s="219" t="s">
        <v>1367</v>
      </c>
    </row>
    <row r="827" s="13" customFormat="1">
      <c r="A827" s="13"/>
      <c r="B827" s="226"/>
      <c r="C827" s="227"/>
      <c r="D827" s="228" t="s">
        <v>199</v>
      </c>
      <c r="E827" s="229" t="s">
        <v>19</v>
      </c>
      <c r="F827" s="230" t="s">
        <v>1347</v>
      </c>
      <c r="G827" s="227"/>
      <c r="H827" s="231">
        <v>2.7000000000000002</v>
      </c>
      <c r="I827" s="232"/>
      <c r="J827" s="227"/>
      <c r="K827" s="227"/>
      <c r="L827" s="233"/>
      <c r="M827" s="234"/>
      <c r="N827" s="235"/>
      <c r="O827" s="235"/>
      <c r="P827" s="235"/>
      <c r="Q827" s="235"/>
      <c r="R827" s="235"/>
      <c r="S827" s="235"/>
      <c r="T827" s="236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7" t="s">
        <v>199</v>
      </c>
      <c r="AU827" s="237" t="s">
        <v>82</v>
      </c>
      <c r="AV827" s="13" t="s">
        <v>82</v>
      </c>
      <c r="AW827" s="13" t="s">
        <v>33</v>
      </c>
      <c r="AX827" s="13" t="s">
        <v>72</v>
      </c>
      <c r="AY827" s="237" t="s">
        <v>188</v>
      </c>
    </row>
    <row r="828" s="14" customFormat="1">
      <c r="A828" s="14"/>
      <c r="B828" s="238"/>
      <c r="C828" s="239"/>
      <c r="D828" s="228" t="s">
        <v>199</v>
      </c>
      <c r="E828" s="240" t="s">
        <v>19</v>
      </c>
      <c r="F828" s="241" t="s">
        <v>214</v>
      </c>
      <c r="G828" s="239"/>
      <c r="H828" s="242">
        <v>2.7000000000000002</v>
      </c>
      <c r="I828" s="243"/>
      <c r="J828" s="239"/>
      <c r="K828" s="239"/>
      <c r="L828" s="244"/>
      <c r="M828" s="245"/>
      <c r="N828" s="246"/>
      <c r="O828" s="246"/>
      <c r="P828" s="246"/>
      <c r="Q828" s="246"/>
      <c r="R828" s="246"/>
      <c r="S828" s="246"/>
      <c r="T828" s="247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8" t="s">
        <v>199</v>
      </c>
      <c r="AU828" s="248" t="s">
        <v>82</v>
      </c>
      <c r="AV828" s="14" t="s">
        <v>195</v>
      </c>
      <c r="AW828" s="14" t="s">
        <v>33</v>
      </c>
      <c r="AX828" s="14" t="s">
        <v>80</v>
      </c>
      <c r="AY828" s="248" t="s">
        <v>188</v>
      </c>
    </row>
    <row r="829" s="2" customFormat="1" ht="37.8" customHeight="1">
      <c r="A829" s="41"/>
      <c r="B829" s="42"/>
      <c r="C829" s="208" t="s">
        <v>1368</v>
      </c>
      <c r="D829" s="208" t="s">
        <v>190</v>
      </c>
      <c r="E829" s="209" t="s">
        <v>1369</v>
      </c>
      <c r="F829" s="210" t="s">
        <v>1370</v>
      </c>
      <c r="G829" s="211" t="s">
        <v>260</v>
      </c>
      <c r="H829" s="212">
        <v>1</v>
      </c>
      <c r="I829" s="213"/>
      <c r="J829" s="214">
        <f>ROUND(I829*H829,2)</f>
        <v>0</v>
      </c>
      <c r="K829" s="210" t="s">
        <v>19</v>
      </c>
      <c r="L829" s="47"/>
      <c r="M829" s="215" t="s">
        <v>19</v>
      </c>
      <c r="N829" s="216" t="s">
        <v>43</v>
      </c>
      <c r="O829" s="87"/>
      <c r="P829" s="217">
        <f>O829*H829</f>
        <v>0</v>
      </c>
      <c r="Q829" s="217">
        <v>0</v>
      </c>
      <c r="R829" s="217">
        <f>Q829*H829</f>
        <v>0</v>
      </c>
      <c r="S829" s="217">
        <v>0</v>
      </c>
      <c r="T829" s="218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19" t="s">
        <v>290</v>
      </c>
      <c r="AT829" s="219" t="s">
        <v>190</v>
      </c>
      <c r="AU829" s="219" t="s">
        <v>82</v>
      </c>
      <c r="AY829" s="20" t="s">
        <v>188</v>
      </c>
      <c r="BE829" s="220">
        <f>IF(N829="základní",J829,0)</f>
        <v>0</v>
      </c>
      <c r="BF829" s="220">
        <f>IF(N829="snížená",J829,0)</f>
        <v>0</v>
      </c>
      <c r="BG829" s="220">
        <f>IF(N829="zákl. přenesená",J829,0)</f>
        <v>0</v>
      </c>
      <c r="BH829" s="220">
        <f>IF(N829="sníž. přenesená",J829,0)</f>
        <v>0</v>
      </c>
      <c r="BI829" s="220">
        <f>IF(N829="nulová",J829,0)</f>
        <v>0</v>
      </c>
      <c r="BJ829" s="20" t="s">
        <v>80</v>
      </c>
      <c r="BK829" s="220">
        <f>ROUND(I829*H829,2)</f>
        <v>0</v>
      </c>
      <c r="BL829" s="20" t="s">
        <v>290</v>
      </c>
      <c r="BM829" s="219" t="s">
        <v>1371</v>
      </c>
    </row>
    <row r="830" s="2" customFormat="1" ht="49.05" customHeight="1">
      <c r="A830" s="41"/>
      <c r="B830" s="42"/>
      <c r="C830" s="208" t="s">
        <v>1372</v>
      </c>
      <c r="D830" s="208" t="s">
        <v>190</v>
      </c>
      <c r="E830" s="209" t="s">
        <v>1373</v>
      </c>
      <c r="F830" s="210" t="s">
        <v>1374</v>
      </c>
      <c r="G830" s="211" t="s">
        <v>260</v>
      </c>
      <c r="H830" s="212">
        <v>2</v>
      </c>
      <c r="I830" s="213"/>
      <c r="J830" s="214">
        <f>ROUND(I830*H830,2)</f>
        <v>0</v>
      </c>
      <c r="K830" s="210" t="s">
        <v>19</v>
      </c>
      <c r="L830" s="47"/>
      <c r="M830" s="215" t="s">
        <v>19</v>
      </c>
      <c r="N830" s="216" t="s">
        <v>43</v>
      </c>
      <c r="O830" s="87"/>
      <c r="P830" s="217">
        <f>O830*H830</f>
        <v>0</v>
      </c>
      <c r="Q830" s="217">
        <v>0</v>
      </c>
      <c r="R830" s="217">
        <f>Q830*H830</f>
        <v>0</v>
      </c>
      <c r="S830" s="217">
        <v>0</v>
      </c>
      <c r="T830" s="218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19" t="s">
        <v>290</v>
      </c>
      <c r="AT830" s="219" t="s">
        <v>190</v>
      </c>
      <c r="AU830" s="219" t="s">
        <v>82</v>
      </c>
      <c r="AY830" s="20" t="s">
        <v>188</v>
      </c>
      <c r="BE830" s="220">
        <f>IF(N830="základní",J830,0)</f>
        <v>0</v>
      </c>
      <c r="BF830" s="220">
        <f>IF(N830="snížená",J830,0)</f>
        <v>0</v>
      </c>
      <c r="BG830" s="220">
        <f>IF(N830="zákl. přenesená",J830,0)</f>
        <v>0</v>
      </c>
      <c r="BH830" s="220">
        <f>IF(N830="sníž. přenesená",J830,0)</f>
        <v>0</v>
      </c>
      <c r="BI830" s="220">
        <f>IF(N830="nulová",J830,0)</f>
        <v>0</v>
      </c>
      <c r="BJ830" s="20" t="s">
        <v>80</v>
      </c>
      <c r="BK830" s="220">
        <f>ROUND(I830*H830,2)</f>
        <v>0</v>
      </c>
      <c r="BL830" s="20" t="s">
        <v>290</v>
      </c>
      <c r="BM830" s="219" t="s">
        <v>1375</v>
      </c>
    </row>
    <row r="831" s="2" customFormat="1" ht="49.05" customHeight="1">
      <c r="A831" s="41"/>
      <c r="B831" s="42"/>
      <c r="C831" s="208" t="s">
        <v>1376</v>
      </c>
      <c r="D831" s="208" t="s">
        <v>190</v>
      </c>
      <c r="E831" s="209" t="s">
        <v>1377</v>
      </c>
      <c r="F831" s="210" t="s">
        <v>1378</v>
      </c>
      <c r="G831" s="211" t="s">
        <v>260</v>
      </c>
      <c r="H831" s="212">
        <v>1</v>
      </c>
      <c r="I831" s="213"/>
      <c r="J831" s="214">
        <f>ROUND(I831*H831,2)</f>
        <v>0</v>
      </c>
      <c r="K831" s="210" t="s">
        <v>19</v>
      </c>
      <c r="L831" s="47"/>
      <c r="M831" s="215" t="s">
        <v>19</v>
      </c>
      <c r="N831" s="216" t="s">
        <v>43</v>
      </c>
      <c r="O831" s="87"/>
      <c r="P831" s="217">
        <f>O831*H831</f>
        <v>0</v>
      </c>
      <c r="Q831" s="217">
        <v>0</v>
      </c>
      <c r="R831" s="217">
        <f>Q831*H831</f>
        <v>0</v>
      </c>
      <c r="S831" s="217">
        <v>0</v>
      </c>
      <c r="T831" s="218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19" t="s">
        <v>290</v>
      </c>
      <c r="AT831" s="219" t="s">
        <v>190</v>
      </c>
      <c r="AU831" s="219" t="s">
        <v>82</v>
      </c>
      <c r="AY831" s="20" t="s">
        <v>188</v>
      </c>
      <c r="BE831" s="220">
        <f>IF(N831="základní",J831,0)</f>
        <v>0</v>
      </c>
      <c r="BF831" s="220">
        <f>IF(N831="snížená",J831,0)</f>
        <v>0</v>
      </c>
      <c r="BG831" s="220">
        <f>IF(N831="zákl. přenesená",J831,0)</f>
        <v>0</v>
      </c>
      <c r="BH831" s="220">
        <f>IF(N831="sníž. přenesená",J831,0)</f>
        <v>0</v>
      </c>
      <c r="BI831" s="220">
        <f>IF(N831="nulová",J831,0)</f>
        <v>0</v>
      </c>
      <c r="BJ831" s="20" t="s">
        <v>80</v>
      </c>
      <c r="BK831" s="220">
        <f>ROUND(I831*H831,2)</f>
        <v>0</v>
      </c>
      <c r="BL831" s="20" t="s">
        <v>290</v>
      </c>
      <c r="BM831" s="219" t="s">
        <v>1379</v>
      </c>
    </row>
    <row r="832" s="2" customFormat="1" ht="44.25" customHeight="1">
      <c r="A832" s="41"/>
      <c r="B832" s="42"/>
      <c r="C832" s="208" t="s">
        <v>1380</v>
      </c>
      <c r="D832" s="208" t="s">
        <v>190</v>
      </c>
      <c r="E832" s="209" t="s">
        <v>1381</v>
      </c>
      <c r="F832" s="210" t="s">
        <v>1382</v>
      </c>
      <c r="G832" s="211" t="s">
        <v>260</v>
      </c>
      <c r="H832" s="212">
        <v>1</v>
      </c>
      <c r="I832" s="213"/>
      <c r="J832" s="214">
        <f>ROUND(I832*H832,2)</f>
        <v>0</v>
      </c>
      <c r="K832" s="210" t="s">
        <v>19</v>
      </c>
      <c r="L832" s="47"/>
      <c r="M832" s="215" t="s">
        <v>19</v>
      </c>
      <c r="N832" s="216" t="s">
        <v>43</v>
      </c>
      <c r="O832" s="87"/>
      <c r="P832" s="217">
        <f>O832*H832</f>
        <v>0</v>
      </c>
      <c r="Q832" s="217">
        <v>0</v>
      </c>
      <c r="R832" s="217">
        <f>Q832*H832</f>
        <v>0</v>
      </c>
      <c r="S832" s="217">
        <v>0</v>
      </c>
      <c r="T832" s="218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19" t="s">
        <v>290</v>
      </c>
      <c r="AT832" s="219" t="s">
        <v>190</v>
      </c>
      <c r="AU832" s="219" t="s">
        <v>82</v>
      </c>
      <c r="AY832" s="20" t="s">
        <v>188</v>
      </c>
      <c r="BE832" s="220">
        <f>IF(N832="základní",J832,0)</f>
        <v>0</v>
      </c>
      <c r="BF832" s="220">
        <f>IF(N832="snížená",J832,0)</f>
        <v>0</v>
      </c>
      <c r="BG832" s="220">
        <f>IF(N832="zákl. přenesená",J832,0)</f>
        <v>0</v>
      </c>
      <c r="BH832" s="220">
        <f>IF(N832="sníž. přenesená",J832,0)</f>
        <v>0</v>
      </c>
      <c r="BI832" s="220">
        <f>IF(N832="nulová",J832,0)</f>
        <v>0</v>
      </c>
      <c r="BJ832" s="20" t="s">
        <v>80</v>
      </c>
      <c r="BK832" s="220">
        <f>ROUND(I832*H832,2)</f>
        <v>0</v>
      </c>
      <c r="BL832" s="20" t="s">
        <v>290</v>
      </c>
      <c r="BM832" s="219" t="s">
        <v>1383</v>
      </c>
    </row>
    <row r="833" s="2" customFormat="1" ht="24.15" customHeight="1">
      <c r="A833" s="41"/>
      <c r="B833" s="42"/>
      <c r="C833" s="208" t="s">
        <v>1384</v>
      </c>
      <c r="D833" s="208" t="s">
        <v>190</v>
      </c>
      <c r="E833" s="209" t="s">
        <v>1385</v>
      </c>
      <c r="F833" s="210" t="s">
        <v>1386</v>
      </c>
      <c r="G833" s="211" t="s">
        <v>260</v>
      </c>
      <c r="H833" s="212">
        <v>1</v>
      </c>
      <c r="I833" s="213"/>
      <c r="J833" s="214">
        <f>ROUND(I833*H833,2)</f>
        <v>0</v>
      </c>
      <c r="K833" s="210" t="s">
        <v>194</v>
      </c>
      <c r="L833" s="47"/>
      <c r="M833" s="215" t="s">
        <v>19</v>
      </c>
      <c r="N833" s="216" t="s">
        <v>43</v>
      </c>
      <c r="O833" s="87"/>
      <c r="P833" s="217">
        <f>O833*H833</f>
        <v>0</v>
      </c>
      <c r="Q833" s="217">
        <v>0</v>
      </c>
      <c r="R833" s="217">
        <f>Q833*H833</f>
        <v>0</v>
      </c>
      <c r="S833" s="217">
        <v>0</v>
      </c>
      <c r="T833" s="218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19" t="s">
        <v>290</v>
      </c>
      <c r="AT833" s="219" t="s">
        <v>190</v>
      </c>
      <c r="AU833" s="219" t="s">
        <v>82</v>
      </c>
      <c r="AY833" s="20" t="s">
        <v>188</v>
      </c>
      <c r="BE833" s="220">
        <f>IF(N833="základní",J833,0)</f>
        <v>0</v>
      </c>
      <c r="BF833" s="220">
        <f>IF(N833="snížená",J833,0)</f>
        <v>0</v>
      </c>
      <c r="BG833" s="220">
        <f>IF(N833="zákl. přenesená",J833,0)</f>
        <v>0</v>
      </c>
      <c r="BH833" s="220">
        <f>IF(N833="sníž. přenesená",J833,0)</f>
        <v>0</v>
      </c>
      <c r="BI833" s="220">
        <f>IF(N833="nulová",J833,0)</f>
        <v>0</v>
      </c>
      <c r="BJ833" s="20" t="s">
        <v>80</v>
      </c>
      <c r="BK833" s="220">
        <f>ROUND(I833*H833,2)</f>
        <v>0</v>
      </c>
      <c r="BL833" s="20" t="s">
        <v>290</v>
      </c>
      <c r="BM833" s="219" t="s">
        <v>1387</v>
      </c>
    </row>
    <row r="834" s="2" customFormat="1">
      <c r="A834" s="41"/>
      <c r="B834" s="42"/>
      <c r="C834" s="43"/>
      <c r="D834" s="221" t="s">
        <v>197</v>
      </c>
      <c r="E834" s="43"/>
      <c r="F834" s="222" t="s">
        <v>1388</v>
      </c>
      <c r="G834" s="43"/>
      <c r="H834" s="43"/>
      <c r="I834" s="223"/>
      <c r="J834" s="43"/>
      <c r="K834" s="43"/>
      <c r="L834" s="47"/>
      <c r="M834" s="224"/>
      <c r="N834" s="225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197</v>
      </c>
      <c r="AU834" s="20" t="s">
        <v>82</v>
      </c>
    </row>
    <row r="835" s="13" customFormat="1">
      <c r="A835" s="13"/>
      <c r="B835" s="226"/>
      <c r="C835" s="227"/>
      <c r="D835" s="228" t="s">
        <v>199</v>
      </c>
      <c r="E835" s="229" t="s">
        <v>19</v>
      </c>
      <c r="F835" s="230" t="s">
        <v>537</v>
      </c>
      <c r="G835" s="227"/>
      <c r="H835" s="231">
        <v>1</v>
      </c>
      <c r="I835" s="232"/>
      <c r="J835" s="227"/>
      <c r="K835" s="227"/>
      <c r="L835" s="233"/>
      <c r="M835" s="234"/>
      <c r="N835" s="235"/>
      <c r="O835" s="235"/>
      <c r="P835" s="235"/>
      <c r="Q835" s="235"/>
      <c r="R835" s="235"/>
      <c r="S835" s="235"/>
      <c r="T835" s="236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7" t="s">
        <v>199</v>
      </c>
      <c r="AU835" s="237" t="s">
        <v>82</v>
      </c>
      <c r="AV835" s="13" t="s">
        <v>82</v>
      </c>
      <c r="AW835" s="13" t="s">
        <v>33</v>
      </c>
      <c r="AX835" s="13" t="s">
        <v>80</v>
      </c>
      <c r="AY835" s="237" t="s">
        <v>188</v>
      </c>
    </row>
    <row r="836" s="2" customFormat="1" ht="33" customHeight="1">
      <c r="A836" s="41"/>
      <c r="B836" s="42"/>
      <c r="C836" s="249" t="s">
        <v>1389</v>
      </c>
      <c r="D836" s="249" t="s">
        <v>264</v>
      </c>
      <c r="E836" s="250" t="s">
        <v>1390</v>
      </c>
      <c r="F836" s="251" t="s">
        <v>1391</v>
      </c>
      <c r="G836" s="252" t="s">
        <v>260</v>
      </c>
      <c r="H836" s="253">
        <v>1</v>
      </c>
      <c r="I836" s="254"/>
      <c r="J836" s="255">
        <f>ROUND(I836*H836,2)</f>
        <v>0</v>
      </c>
      <c r="K836" s="251" t="s">
        <v>19</v>
      </c>
      <c r="L836" s="256"/>
      <c r="M836" s="257" t="s">
        <v>19</v>
      </c>
      <c r="N836" s="258" t="s">
        <v>43</v>
      </c>
      <c r="O836" s="87"/>
      <c r="P836" s="217">
        <f>O836*H836</f>
        <v>0</v>
      </c>
      <c r="Q836" s="217">
        <v>0.0195</v>
      </c>
      <c r="R836" s="217">
        <f>Q836*H836</f>
        <v>0.0195</v>
      </c>
      <c r="S836" s="217">
        <v>0</v>
      </c>
      <c r="T836" s="218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19" t="s">
        <v>389</v>
      </c>
      <c r="AT836" s="219" t="s">
        <v>264</v>
      </c>
      <c r="AU836" s="219" t="s">
        <v>82</v>
      </c>
      <c r="AY836" s="20" t="s">
        <v>188</v>
      </c>
      <c r="BE836" s="220">
        <f>IF(N836="základní",J836,0)</f>
        <v>0</v>
      </c>
      <c r="BF836" s="220">
        <f>IF(N836="snížená",J836,0)</f>
        <v>0</v>
      </c>
      <c r="BG836" s="220">
        <f>IF(N836="zákl. přenesená",J836,0)</f>
        <v>0</v>
      </c>
      <c r="BH836" s="220">
        <f>IF(N836="sníž. přenesená",J836,0)</f>
        <v>0</v>
      </c>
      <c r="BI836" s="220">
        <f>IF(N836="nulová",J836,0)</f>
        <v>0</v>
      </c>
      <c r="BJ836" s="20" t="s">
        <v>80</v>
      </c>
      <c r="BK836" s="220">
        <f>ROUND(I836*H836,2)</f>
        <v>0</v>
      </c>
      <c r="BL836" s="20" t="s">
        <v>290</v>
      </c>
      <c r="BM836" s="219" t="s">
        <v>1392</v>
      </c>
    </row>
    <row r="837" s="2" customFormat="1" ht="24.15" customHeight="1">
      <c r="A837" s="41"/>
      <c r="B837" s="42"/>
      <c r="C837" s="208" t="s">
        <v>1393</v>
      </c>
      <c r="D837" s="208" t="s">
        <v>190</v>
      </c>
      <c r="E837" s="209" t="s">
        <v>1394</v>
      </c>
      <c r="F837" s="210" t="s">
        <v>1395</v>
      </c>
      <c r="G837" s="211" t="s">
        <v>248</v>
      </c>
      <c r="H837" s="212">
        <v>193.74000000000001</v>
      </c>
      <c r="I837" s="213"/>
      <c r="J837" s="214">
        <f>ROUND(I837*H837,2)</f>
        <v>0</v>
      </c>
      <c r="K837" s="210" t="s">
        <v>194</v>
      </c>
      <c r="L837" s="47"/>
      <c r="M837" s="215" t="s">
        <v>19</v>
      </c>
      <c r="N837" s="216" t="s">
        <v>43</v>
      </c>
      <c r="O837" s="87"/>
      <c r="P837" s="217">
        <f>O837*H837</f>
        <v>0</v>
      </c>
      <c r="Q837" s="217">
        <v>0</v>
      </c>
      <c r="R837" s="217">
        <f>Q837*H837</f>
        <v>0</v>
      </c>
      <c r="S837" s="217">
        <v>0.002</v>
      </c>
      <c r="T837" s="218">
        <f>S837*H837</f>
        <v>0.38748000000000005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19" t="s">
        <v>290</v>
      </c>
      <c r="AT837" s="219" t="s">
        <v>190</v>
      </c>
      <c r="AU837" s="219" t="s">
        <v>82</v>
      </c>
      <c r="AY837" s="20" t="s">
        <v>188</v>
      </c>
      <c r="BE837" s="220">
        <f>IF(N837="základní",J837,0)</f>
        <v>0</v>
      </c>
      <c r="BF837" s="220">
        <f>IF(N837="snížená",J837,0)</f>
        <v>0</v>
      </c>
      <c r="BG837" s="220">
        <f>IF(N837="zákl. přenesená",J837,0)</f>
        <v>0</v>
      </c>
      <c r="BH837" s="220">
        <f>IF(N837="sníž. přenesená",J837,0)</f>
        <v>0</v>
      </c>
      <c r="BI837" s="220">
        <f>IF(N837="nulová",J837,0)</f>
        <v>0</v>
      </c>
      <c r="BJ837" s="20" t="s">
        <v>80</v>
      </c>
      <c r="BK837" s="220">
        <f>ROUND(I837*H837,2)</f>
        <v>0</v>
      </c>
      <c r="BL837" s="20" t="s">
        <v>290</v>
      </c>
      <c r="BM837" s="219" t="s">
        <v>1396</v>
      </c>
    </row>
    <row r="838" s="2" customFormat="1">
      <c r="A838" s="41"/>
      <c r="B838" s="42"/>
      <c r="C838" s="43"/>
      <c r="D838" s="221" t="s">
        <v>197</v>
      </c>
      <c r="E838" s="43"/>
      <c r="F838" s="222" t="s">
        <v>1397</v>
      </c>
      <c r="G838" s="43"/>
      <c r="H838" s="43"/>
      <c r="I838" s="223"/>
      <c r="J838" s="43"/>
      <c r="K838" s="43"/>
      <c r="L838" s="47"/>
      <c r="M838" s="224"/>
      <c r="N838" s="225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197</v>
      </c>
      <c r="AU838" s="20" t="s">
        <v>82</v>
      </c>
    </row>
    <row r="839" s="2" customFormat="1" ht="16.5" customHeight="1">
      <c r="A839" s="41"/>
      <c r="B839" s="42"/>
      <c r="C839" s="208" t="s">
        <v>1398</v>
      </c>
      <c r="D839" s="208" t="s">
        <v>190</v>
      </c>
      <c r="E839" s="209" t="s">
        <v>1399</v>
      </c>
      <c r="F839" s="210" t="s">
        <v>1400</v>
      </c>
      <c r="G839" s="211" t="s">
        <v>248</v>
      </c>
      <c r="H839" s="212">
        <v>218.46000000000001</v>
      </c>
      <c r="I839" s="213"/>
      <c r="J839" s="214">
        <f>ROUND(I839*H839,2)</f>
        <v>0</v>
      </c>
      <c r="K839" s="210" t="s">
        <v>19</v>
      </c>
      <c r="L839" s="47"/>
      <c r="M839" s="215" t="s">
        <v>19</v>
      </c>
      <c r="N839" s="216" t="s">
        <v>43</v>
      </c>
      <c r="O839" s="87"/>
      <c r="P839" s="217">
        <f>O839*H839</f>
        <v>0</v>
      </c>
      <c r="Q839" s="217">
        <v>0</v>
      </c>
      <c r="R839" s="217">
        <f>Q839*H839</f>
        <v>0</v>
      </c>
      <c r="S839" s="217">
        <v>0</v>
      </c>
      <c r="T839" s="218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19" t="s">
        <v>290</v>
      </c>
      <c r="AT839" s="219" t="s">
        <v>190</v>
      </c>
      <c r="AU839" s="219" t="s">
        <v>82</v>
      </c>
      <c r="AY839" s="20" t="s">
        <v>188</v>
      </c>
      <c r="BE839" s="220">
        <f>IF(N839="základní",J839,0)</f>
        <v>0</v>
      </c>
      <c r="BF839" s="220">
        <f>IF(N839="snížená",J839,0)</f>
        <v>0</v>
      </c>
      <c r="BG839" s="220">
        <f>IF(N839="zákl. přenesená",J839,0)</f>
        <v>0</v>
      </c>
      <c r="BH839" s="220">
        <f>IF(N839="sníž. přenesená",J839,0)</f>
        <v>0</v>
      </c>
      <c r="BI839" s="220">
        <f>IF(N839="nulová",J839,0)</f>
        <v>0</v>
      </c>
      <c r="BJ839" s="20" t="s">
        <v>80</v>
      </c>
      <c r="BK839" s="220">
        <f>ROUND(I839*H839,2)</f>
        <v>0</v>
      </c>
      <c r="BL839" s="20" t="s">
        <v>290</v>
      </c>
      <c r="BM839" s="219" t="s">
        <v>1401</v>
      </c>
    </row>
    <row r="840" s="13" customFormat="1">
      <c r="A840" s="13"/>
      <c r="B840" s="226"/>
      <c r="C840" s="227"/>
      <c r="D840" s="228" t="s">
        <v>199</v>
      </c>
      <c r="E840" s="229" t="s">
        <v>19</v>
      </c>
      <c r="F840" s="230" t="s">
        <v>1402</v>
      </c>
      <c r="G840" s="227"/>
      <c r="H840" s="231">
        <v>3.2000000000000002</v>
      </c>
      <c r="I840" s="232"/>
      <c r="J840" s="227"/>
      <c r="K840" s="227"/>
      <c r="L840" s="233"/>
      <c r="M840" s="234"/>
      <c r="N840" s="235"/>
      <c r="O840" s="235"/>
      <c r="P840" s="235"/>
      <c r="Q840" s="235"/>
      <c r="R840" s="235"/>
      <c r="S840" s="235"/>
      <c r="T840" s="236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7" t="s">
        <v>199</v>
      </c>
      <c r="AU840" s="237" t="s">
        <v>82</v>
      </c>
      <c r="AV840" s="13" t="s">
        <v>82</v>
      </c>
      <c r="AW840" s="13" t="s">
        <v>33</v>
      </c>
      <c r="AX840" s="13" t="s">
        <v>72</v>
      </c>
      <c r="AY840" s="237" t="s">
        <v>188</v>
      </c>
    </row>
    <row r="841" s="13" customFormat="1">
      <c r="A841" s="13"/>
      <c r="B841" s="226"/>
      <c r="C841" s="227"/>
      <c r="D841" s="228" t="s">
        <v>199</v>
      </c>
      <c r="E841" s="229" t="s">
        <v>19</v>
      </c>
      <c r="F841" s="230" t="s">
        <v>1403</v>
      </c>
      <c r="G841" s="227"/>
      <c r="H841" s="231">
        <v>0.5</v>
      </c>
      <c r="I841" s="232"/>
      <c r="J841" s="227"/>
      <c r="K841" s="227"/>
      <c r="L841" s="233"/>
      <c r="M841" s="234"/>
      <c r="N841" s="235"/>
      <c r="O841" s="235"/>
      <c r="P841" s="235"/>
      <c r="Q841" s="235"/>
      <c r="R841" s="235"/>
      <c r="S841" s="235"/>
      <c r="T841" s="236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7" t="s">
        <v>199</v>
      </c>
      <c r="AU841" s="237" t="s">
        <v>82</v>
      </c>
      <c r="AV841" s="13" t="s">
        <v>82</v>
      </c>
      <c r="AW841" s="13" t="s">
        <v>33</v>
      </c>
      <c r="AX841" s="13" t="s">
        <v>72</v>
      </c>
      <c r="AY841" s="237" t="s">
        <v>188</v>
      </c>
    </row>
    <row r="842" s="13" customFormat="1">
      <c r="A842" s="13"/>
      <c r="B842" s="226"/>
      <c r="C842" s="227"/>
      <c r="D842" s="228" t="s">
        <v>199</v>
      </c>
      <c r="E842" s="229" t="s">
        <v>19</v>
      </c>
      <c r="F842" s="230" t="s">
        <v>1404</v>
      </c>
      <c r="G842" s="227"/>
      <c r="H842" s="231">
        <v>18</v>
      </c>
      <c r="I842" s="232"/>
      <c r="J842" s="227"/>
      <c r="K842" s="227"/>
      <c r="L842" s="233"/>
      <c r="M842" s="234"/>
      <c r="N842" s="235"/>
      <c r="O842" s="235"/>
      <c r="P842" s="235"/>
      <c r="Q842" s="235"/>
      <c r="R842" s="235"/>
      <c r="S842" s="235"/>
      <c r="T842" s="23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7" t="s">
        <v>199</v>
      </c>
      <c r="AU842" s="237" t="s">
        <v>82</v>
      </c>
      <c r="AV842" s="13" t="s">
        <v>82</v>
      </c>
      <c r="AW842" s="13" t="s">
        <v>33</v>
      </c>
      <c r="AX842" s="13" t="s">
        <v>72</v>
      </c>
      <c r="AY842" s="237" t="s">
        <v>188</v>
      </c>
    </row>
    <row r="843" s="13" customFormat="1">
      <c r="A843" s="13"/>
      <c r="B843" s="226"/>
      <c r="C843" s="227"/>
      <c r="D843" s="228" t="s">
        <v>199</v>
      </c>
      <c r="E843" s="229" t="s">
        <v>19</v>
      </c>
      <c r="F843" s="230" t="s">
        <v>1405</v>
      </c>
      <c r="G843" s="227"/>
      <c r="H843" s="231">
        <v>1.8</v>
      </c>
      <c r="I843" s="232"/>
      <c r="J843" s="227"/>
      <c r="K843" s="227"/>
      <c r="L843" s="233"/>
      <c r="M843" s="234"/>
      <c r="N843" s="235"/>
      <c r="O843" s="235"/>
      <c r="P843" s="235"/>
      <c r="Q843" s="235"/>
      <c r="R843" s="235"/>
      <c r="S843" s="235"/>
      <c r="T843" s="236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7" t="s">
        <v>199</v>
      </c>
      <c r="AU843" s="237" t="s">
        <v>82</v>
      </c>
      <c r="AV843" s="13" t="s">
        <v>82</v>
      </c>
      <c r="AW843" s="13" t="s">
        <v>33</v>
      </c>
      <c r="AX843" s="13" t="s">
        <v>72</v>
      </c>
      <c r="AY843" s="237" t="s">
        <v>188</v>
      </c>
    </row>
    <row r="844" s="13" customFormat="1">
      <c r="A844" s="13"/>
      <c r="B844" s="226"/>
      <c r="C844" s="227"/>
      <c r="D844" s="228" t="s">
        <v>199</v>
      </c>
      <c r="E844" s="229" t="s">
        <v>19</v>
      </c>
      <c r="F844" s="230" t="s">
        <v>1406</v>
      </c>
      <c r="G844" s="227"/>
      <c r="H844" s="231">
        <v>1.2</v>
      </c>
      <c r="I844" s="232"/>
      <c r="J844" s="227"/>
      <c r="K844" s="227"/>
      <c r="L844" s="233"/>
      <c r="M844" s="234"/>
      <c r="N844" s="235"/>
      <c r="O844" s="235"/>
      <c r="P844" s="235"/>
      <c r="Q844" s="235"/>
      <c r="R844" s="235"/>
      <c r="S844" s="235"/>
      <c r="T844" s="236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7" t="s">
        <v>199</v>
      </c>
      <c r="AU844" s="237" t="s">
        <v>82</v>
      </c>
      <c r="AV844" s="13" t="s">
        <v>82</v>
      </c>
      <c r="AW844" s="13" t="s">
        <v>33</v>
      </c>
      <c r="AX844" s="13" t="s">
        <v>72</v>
      </c>
      <c r="AY844" s="237" t="s">
        <v>188</v>
      </c>
    </row>
    <row r="845" s="13" customFormat="1">
      <c r="A845" s="13"/>
      <c r="B845" s="226"/>
      <c r="C845" s="227"/>
      <c r="D845" s="228" t="s">
        <v>199</v>
      </c>
      <c r="E845" s="229" t="s">
        <v>19</v>
      </c>
      <c r="F845" s="230" t="s">
        <v>1407</v>
      </c>
      <c r="G845" s="227"/>
      <c r="H845" s="231">
        <v>1.8</v>
      </c>
      <c r="I845" s="232"/>
      <c r="J845" s="227"/>
      <c r="K845" s="227"/>
      <c r="L845" s="233"/>
      <c r="M845" s="234"/>
      <c r="N845" s="235"/>
      <c r="O845" s="235"/>
      <c r="P845" s="235"/>
      <c r="Q845" s="235"/>
      <c r="R845" s="235"/>
      <c r="S845" s="235"/>
      <c r="T845" s="236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7" t="s">
        <v>199</v>
      </c>
      <c r="AU845" s="237" t="s">
        <v>82</v>
      </c>
      <c r="AV845" s="13" t="s">
        <v>82</v>
      </c>
      <c r="AW845" s="13" t="s">
        <v>33</v>
      </c>
      <c r="AX845" s="13" t="s">
        <v>72</v>
      </c>
      <c r="AY845" s="237" t="s">
        <v>188</v>
      </c>
    </row>
    <row r="846" s="13" customFormat="1">
      <c r="A846" s="13"/>
      <c r="B846" s="226"/>
      <c r="C846" s="227"/>
      <c r="D846" s="228" t="s">
        <v>199</v>
      </c>
      <c r="E846" s="229" t="s">
        <v>19</v>
      </c>
      <c r="F846" s="230" t="s">
        <v>1408</v>
      </c>
      <c r="G846" s="227"/>
      <c r="H846" s="231">
        <v>31.5</v>
      </c>
      <c r="I846" s="232"/>
      <c r="J846" s="227"/>
      <c r="K846" s="227"/>
      <c r="L846" s="233"/>
      <c r="M846" s="234"/>
      <c r="N846" s="235"/>
      <c r="O846" s="235"/>
      <c r="P846" s="235"/>
      <c r="Q846" s="235"/>
      <c r="R846" s="235"/>
      <c r="S846" s="235"/>
      <c r="T846" s="236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7" t="s">
        <v>199</v>
      </c>
      <c r="AU846" s="237" t="s">
        <v>82</v>
      </c>
      <c r="AV846" s="13" t="s">
        <v>82</v>
      </c>
      <c r="AW846" s="13" t="s">
        <v>33</v>
      </c>
      <c r="AX846" s="13" t="s">
        <v>72</v>
      </c>
      <c r="AY846" s="237" t="s">
        <v>188</v>
      </c>
    </row>
    <row r="847" s="13" customFormat="1">
      <c r="A847" s="13"/>
      <c r="B847" s="226"/>
      <c r="C847" s="227"/>
      <c r="D847" s="228" t="s">
        <v>199</v>
      </c>
      <c r="E847" s="229" t="s">
        <v>19</v>
      </c>
      <c r="F847" s="230" t="s">
        <v>1409</v>
      </c>
      <c r="G847" s="227"/>
      <c r="H847" s="231">
        <v>1.7</v>
      </c>
      <c r="I847" s="232"/>
      <c r="J847" s="227"/>
      <c r="K847" s="227"/>
      <c r="L847" s="233"/>
      <c r="M847" s="234"/>
      <c r="N847" s="235"/>
      <c r="O847" s="235"/>
      <c r="P847" s="235"/>
      <c r="Q847" s="235"/>
      <c r="R847" s="235"/>
      <c r="S847" s="235"/>
      <c r="T847" s="236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7" t="s">
        <v>199</v>
      </c>
      <c r="AU847" s="237" t="s">
        <v>82</v>
      </c>
      <c r="AV847" s="13" t="s">
        <v>82</v>
      </c>
      <c r="AW847" s="13" t="s">
        <v>33</v>
      </c>
      <c r="AX847" s="13" t="s">
        <v>72</v>
      </c>
      <c r="AY847" s="237" t="s">
        <v>188</v>
      </c>
    </row>
    <row r="848" s="13" customFormat="1">
      <c r="A848" s="13"/>
      <c r="B848" s="226"/>
      <c r="C848" s="227"/>
      <c r="D848" s="228" t="s">
        <v>199</v>
      </c>
      <c r="E848" s="229" t="s">
        <v>19</v>
      </c>
      <c r="F848" s="230" t="s">
        <v>1410</v>
      </c>
      <c r="G848" s="227"/>
      <c r="H848" s="231">
        <v>1.2</v>
      </c>
      <c r="I848" s="232"/>
      <c r="J848" s="227"/>
      <c r="K848" s="227"/>
      <c r="L848" s="233"/>
      <c r="M848" s="234"/>
      <c r="N848" s="235"/>
      <c r="O848" s="235"/>
      <c r="P848" s="235"/>
      <c r="Q848" s="235"/>
      <c r="R848" s="235"/>
      <c r="S848" s="235"/>
      <c r="T848" s="236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7" t="s">
        <v>199</v>
      </c>
      <c r="AU848" s="237" t="s">
        <v>82</v>
      </c>
      <c r="AV848" s="13" t="s">
        <v>82</v>
      </c>
      <c r="AW848" s="13" t="s">
        <v>33</v>
      </c>
      <c r="AX848" s="13" t="s">
        <v>72</v>
      </c>
      <c r="AY848" s="237" t="s">
        <v>188</v>
      </c>
    </row>
    <row r="849" s="13" customFormat="1">
      <c r="A849" s="13"/>
      <c r="B849" s="226"/>
      <c r="C849" s="227"/>
      <c r="D849" s="228" t="s">
        <v>199</v>
      </c>
      <c r="E849" s="229" t="s">
        <v>19</v>
      </c>
      <c r="F849" s="230" t="s">
        <v>1411</v>
      </c>
      <c r="G849" s="227"/>
      <c r="H849" s="231">
        <v>105</v>
      </c>
      <c r="I849" s="232"/>
      <c r="J849" s="227"/>
      <c r="K849" s="227"/>
      <c r="L849" s="233"/>
      <c r="M849" s="234"/>
      <c r="N849" s="235"/>
      <c r="O849" s="235"/>
      <c r="P849" s="235"/>
      <c r="Q849" s="235"/>
      <c r="R849" s="235"/>
      <c r="S849" s="235"/>
      <c r="T849" s="236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7" t="s">
        <v>199</v>
      </c>
      <c r="AU849" s="237" t="s">
        <v>82</v>
      </c>
      <c r="AV849" s="13" t="s">
        <v>82</v>
      </c>
      <c r="AW849" s="13" t="s">
        <v>33</v>
      </c>
      <c r="AX849" s="13" t="s">
        <v>72</v>
      </c>
      <c r="AY849" s="237" t="s">
        <v>188</v>
      </c>
    </row>
    <row r="850" s="13" customFormat="1">
      <c r="A850" s="13"/>
      <c r="B850" s="226"/>
      <c r="C850" s="227"/>
      <c r="D850" s="228" t="s">
        <v>199</v>
      </c>
      <c r="E850" s="229" t="s">
        <v>19</v>
      </c>
      <c r="F850" s="230" t="s">
        <v>1412</v>
      </c>
      <c r="G850" s="227"/>
      <c r="H850" s="231">
        <v>9</v>
      </c>
      <c r="I850" s="232"/>
      <c r="J850" s="227"/>
      <c r="K850" s="227"/>
      <c r="L850" s="233"/>
      <c r="M850" s="234"/>
      <c r="N850" s="235"/>
      <c r="O850" s="235"/>
      <c r="P850" s="235"/>
      <c r="Q850" s="235"/>
      <c r="R850" s="235"/>
      <c r="S850" s="235"/>
      <c r="T850" s="236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7" t="s">
        <v>199</v>
      </c>
      <c r="AU850" s="237" t="s">
        <v>82</v>
      </c>
      <c r="AV850" s="13" t="s">
        <v>82</v>
      </c>
      <c r="AW850" s="13" t="s">
        <v>33</v>
      </c>
      <c r="AX850" s="13" t="s">
        <v>72</v>
      </c>
      <c r="AY850" s="237" t="s">
        <v>188</v>
      </c>
    </row>
    <row r="851" s="13" customFormat="1">
      <c r="A851" s="13"/>
      <c r="B851" s="226"/>
      <c r="C851" s="227"/>
      <c r="D851" s="228" t="s">
        <v>199</v>
      </c>
      <c r="E851" s="229" t="s">
        <v>19</v>
      </c>
      <c r="F851" s="230" t="s">
        <v>1413</v>
      </c>
      <c r="G851" s="227"/>
      <c r="H851" s="231">
        <v>26.16</v>
      </c>
      <c r="I851" s="232"/>
      <c r="J851" s="227"/>
      <c r="K851" s="227"/>
      <c r="L851" s="233"/>
      <c r="M851" s="234"/>
      <c r="N851" s="235"/>
      <c r="O851" s="235"/>
      <c r="P851" s="235"/>
      <c r="Q851" s="235"/>
      <c r="R851" s="235"/>
      <c r="S851" s="235"/>
      <c r="T851" s="236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7" t="s">
        <v>199</v>
      </c>
      <c r="AU851" s="237" t="s">
        <v>82</v>
      </c>
      <c r="AV851" s="13" t="s">
        <v>82</v>
      </c>
      <c r="AW851" s="13" t="s">
        <v>33</v>
      </c>
      <c r="AX851" s="13" t="s">
        <v>72</v>
      </c>
      <c r="AY851" s="237" t="s">
        <v>188</v>
      </c>
    </row>
    <row r="852" s="13" customFormat="1">
      <c r="A852" s="13"/>
      <c r="B852" s="226"/>
      <c r="C852" s="227"/>
      <c r="D852" s="228" t="s">
        <v>199</v>
      </c>
      <c r="E852" s="229" t="s">
        <v>19</v>
      </c>
      <c r="F852" s="230" t="s">
        <v>1414</v>
      </c>
      <c r="G852" s="227"/>
      <c r="H852" s="231">
        <v>0.59999999999999998</v>
      </c>
      <c r="I852" s="232"/>
      <c r="J852" s="227"/>
      <c r="K852" s="227"/>
      <c r="L852" s="233"/>
      <c r="M852" s="234"/>
      <c r="N852" s="235"/>
      <c r="O852" s="235"/>
      <c r="P852" s="235"/>
      <c r="Q852" s="235"/>
      <c r="R852" s="235"/>
      <c r="S852" s="235"/>
      <c r="T852" s="236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7" t="s">
        <v>199</v>
      </c>
      <c r="AU852" s="237" t="s">
        <v>82</v>
      </c>
      <c r="AV852" s="13" t="s">
        <v>82</v>
      </c>
      <c r="AW852" s="13" t="s">
        <v>33</v>
      </c>
      <c r="AX852" s="13" t="s">
        <v>72</v>
      </c>
      <c r="AY852" s="237" t="s">
        <v>188</v>
      </c>
    </row>
    <row r="853" s="13" customFormat="1">
      <c r="A853" s="13"/>
      <c r="B853" s="226"/>
      <c r="C853" s="227"/>
      <c r="D853" s="228" t="s">
        <v>199</v>
      </c>
      <c r="E853" s="229" t="s">
        <v>19</v>
      </c>
      <c r="F853" s="230" t="s">
        <v>1415</v>
      </c>
      <c r="G853" s="227"/>
      <c r="H853" s="231">
        <v>9.5999999999999996</v>
      </c>
      <c r="I853" s="232"/>
      <c r="J853" s="227"/>
      <c r="K853" s="227"/>
      <c r="L853" s="233"/>
      <c r="M853" s="234"/>
      <c r="N853" s="235"/>
      <c r="O853" s="235"/>
      <c r="P853" s="235"/>
      <c r="Q853" s="235"/>
      <c r="R853" s="235"/>
      <c r="S853" s="235"/>
      <c r="T853" s="236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7" t="s">
        <v>199</v>
      </c>
      <c r="AU853" s="237" t="s">
        <v>82</v>
      </c>
      <c r="AV853" s="13" t="s">
        <v>82</v>
      </c>
      <c r="AW853" s="13" t="s">
        <v>33</v>
      </c>
      <c r="AX853" s="13" t="s">
        <v>72</v>
      </c>
      <c r="AY853" s="237" t="s">
        <v>188</v>
      </c>
    </row>
    <row r="854" s="13" customFormat="1">
      <c r="A854" s="13"/>
      <c r="B854" s="226"/>
      <c r="C854" s="227"/>
      <c r="D854" s="228" t="s">
        <v>199</v>
      </c>
      <c r="E854" s="229" t="s">
        <v>19</v>
      </c>
      <c r="F854" s="230" t="s">
        <v>1416</v>
      </c>
      <c r="G854" s="227"/>
      <c r="H854" s="231">
        <v>2.3999999999999999</v>
      </c>
      <c r="I854" s="232"/>
      <c r="J854" s="227"/>
      <c r="K854" s="227"/>
      <c r="L854" s="233"/>
      <c r="M854" s="234"/>
      <c r="N854" s="235"/>
      <c r="O854" s="235"/>
      <c r="P854" s="235"/>
      <c r="Q854" s="235"/>
      <c r="R854" s="235"/>
      <c r="S854" s="235"/>
      <c r="T854" s="236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7" t="s">
        <v>199</v>
      </c>
      <c r="AU854" s="237" t="s">
        <v>82</v>
      </c>
      <c r="AV854" s="13" t="s">
        <v>82</v>
      </c>
      <c r="AW854" s="13" t="s">
        <v>33</v>
      </c>
      <c r="AX854" s="13" t="s">
        <v>72</v>
      </c>
      <c r="AY854" s="237" t="s">
        <v>188</v>
      </c>
    </row>
    <row r="855" s="13" customFormat="1">
      <c r="A855" s="13"/>
      <c r="B855" s="226"/>
      <c r="C855" s="227"/>
      <c r="D855" s="228" t="s">
        <v>199</v>
      </c>
      <c r="E855" s="229" t="s">
        <v>19</v>
      </c>
      <c r="F855" s="230" t="s">
        <v>1416</v>
      </c>
      <c r="G855" s="227"/>
      <c r="H855" s="231">
        <v>2.3999999999999999</v>
      </c>
      <c r="I855" s="232"/>
      <c r="J855" s="227"/>
      <c r="K855" s="227"/>
      <c r="L855" s="233"/>
      <c r="M855" s="234"/>
      <c r="N855" s="235"/>
      <c r="O855" s="235"/>
      <c r="P855" s="235"/>
      <c r="Q855" s="235"/>
      <c r="R855" s="235"/>
      <c r="S855" s="235"/>
      <c r="T855" s="236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7" t="s">
        <v>199</v>
      </c>
      <c r="AU855" s="237" t="s">
        <v>82</v>
      </c>
      <c r="AV855" s="13" t="s">
        <v>82</v>
      </c>
      <c r="AW855" s="13" t="s">
        <v>33</v>
      </c>
      <c r="AX855" s="13" t="s">
        <v>72</v>
      </c>
      <c r="AY855" s="237" t="s">
        <v>188</v>
      </c>
    </row>
    <row r="856" s="13" customFormat="1">
      <c r="A856" s="13"/>
      <c r="B856" s="226"/>
      <c r="C856" s="227"/>
      <c r="D856" s="228" t="s">
        <v>199</v>
      </c>
      <c r="E856" s="229" t="s">
        <v>19</v>
      </c>
      <c r="F856" s="230" t="s">
        <v>1417</v>
      </c>
      <c r="G856" s="227"/>
      <c r="H856" s="231">
        <v>1.2</v>
      </c>
      <c r="I856" s="232"/>
      <c r="J856" s="227"/>
      <c r="K856" s="227"/>
      <c r="L856" s="233"/>
      <c r="M856" s="234"/>
      <c r="N856" s="235"/>
      <c r="O856" s="235"/>
      <c r="P856" s="235"/>
      <c r="Q856" s="235"/>
      <c r="R856" s="235"/>
      <c r="S856" s="235"/>
      <c r="T856" s="23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7" t="s">
        <v>199</v>
      </c>
      <c r="AU856" s="237" t="s">
        <v>82</v>
      </c>
      <c r="AV856" s="13" t="s">
        <v>82</v>
      </c>
      <c r="AW856" s="13" t="s">
        <v>33</v>
      </c>
      <c r="AX856" s="13" t="s">
        <v>72</v>
      </c>
      <c r="AY856" s="237" t="s">
        <v>188</v>
      </c>
    </row>
    <row r="857" s="13" customFormat="1">
      <c r="A857" s="13"/>
      <c r="B857" s="226"/>
      <c r="C857" s="227"/>
      <c r="D857" s="228" t="s">
        <v>199</v>
      </c>
      <c r="E857" s="229" t="s">
        <v>19</v>
      </c>
      <c r="F857" s="230" t="s">
        <v>1418</v>
      </c>
      <c r="G857" s="227"/>
      <c r="H857" s="231">
        <v>1.2</v>
      </c>
      <c r="I857" s="232"/>
      <c r="J857" s="227"/>
      <c r="K857" s="227"/>
      <c r="L857" s="233"/>
      <c r="M857" s="234"/>
      <c r="N857" s="235"/>
      <c r="O857" s="235"/>
      <c r="P857" s="235"/>
      <c r="Q857" s="235"/>
      <c r="R857" s="235"/>
      <c r="S857" s="235"/>
      <c r="T857" s="236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7" t="s">
        <v>199</v>
      </c>
      <c r="AU857" s="237" t="s">
        <v>82</v>
      </c>
      <c r="AV857" s="13" t="s">
        <v>82</v>
      </c>
      <c r="AW857" s="13" t="s">
        <v>33</v>
      </c>
      <c r="AX857" s="13" t="s">
        <v>72</v>
      </c>
      <c r="AY857" s="237" t="s">
        <v>188</v>
      </c>
    </row>
    <row r="858" s="14" customFormat="1">
      <c r="A858" s="14"/>
      <c r="B858" s="238"/>
      <c r="C858" s="239"/>
      <c r="D858" s="228" t="s">
        <v>199</v>
      </c>
      <c r="E858" s="240" t="s">
        <v>19</v>
      </c>
      <c r="F858" s="241" t="s">
        <v>214</v>
      </c>
      <c r="G858" s="239"/>
      <c r="H858" s="242">
        <v>218.46000000000001</v>
      </c>
      <c r="I858" s="243"/>
      <c r="J858" s="239"/>
      <c r="K858" s="239"/>
      <c r="L858" s="244"/>
      <c r="M858" s="245"/>
      <c r="N858" s="246"/>
      <c r="O858" s="246"/>
      <c r="P858" s="246"/>
      <c r="Q858" s="246"/>
      <c r="R858" s="246"/>
      <c r="S858" s="246"/>
      <c r="T858" s="247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8" t="s">
        <v>199</v>
      </c>
      <c r="AU858" s="248" t="s">
        <v>82</v>
      </c>
      <c r="AV858" s="14" t="s">
        <v>195</v>
      </c>
      <c r="AW858" s="14" t="s">
        <v>33</v>
      </c>
      <c r="AX858" s="14" t="s">
        <v>80</v>
      </c>
      <c r="AY858" s="248" t="s">
        <v>188</v>
      </c>
    </row>
    <row r="859" s="2" customFormat="1" ht="24.15" customHeight="1">
      <c r="A859" s="41"/>
      <c r="B859" s="42"/>
      <c r="C859" s="208" t="s">
        <v>1419</v>
      </c>
      <c r="D859" s="208" t="s">
        <v>190</v>
      </c>
      <c r="E859" s="209" t="s">
        <v>1420</v>
      </c>
      <c r="F859" s="210" t="s">
        <v>1421</v>
      </c>
      <c r="G859" s="211" t="s">
        <v>260</v>
      </c>
      <c r="H859" s="212">
        <v>1</v>
      </c>
      <c r="I859" s="213"/>
      <c r="J859" s="214">
        <f>ROUND(I859*H859,2)</f>
        <v>0</v>
      </c>
      <c r="K859" s="210" t="s">
        <v>194</v>
      </c>
      <c r="L859" s="47"/>
      <c r="M859" s="215" t="s">
        <v>19</v>
      </c>
      <c r="N859" s="216" t="s">
        <v>43</v>
      </c>
      <c r="O859" s="87"/>
      <c r="P859" s="217">
        <f>O859*H859</f>
        <v>0</v>
      </c>
      <c r="Q859" s="217">
        <v>0</v>
      </c>
      <c r="R859" s="217">
        <f>Q859*H859</f>
        <v>0</v>
      </c>
      <c r="S859" s="217">
        <v>0</v>
      </c>
      <c r="T859" s="218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19" t="s">
        <v>290</v>
      </c>
      <c r="AT859" s="219" t="s">
        <v>190</v>
      </c>
      <c r="AU859" s="219" t="s">
        <v>82</v>
      </c>
      <c r="AY859" s="20" t="s">
        <v>188</v>
      </c>
      <c r="BE859" s="220">
        <f>IF(N859="základní",J859,0)</f>
        <v>0</v>
      </c>
      <c r="BF859" s="220">
        <f>IF(N859="snížená",J859,0)</f>
        <v>0</v>
      </c>
      <c r="BG859" s="220">
        <f>IF(N859="zákl. přenesená",J859,0)</f>
        <v>0</v>
      </c>
      <c r="BH859" s="220">
        <f>IF(N859="sníž. přenesená",J859,0)</f>
        <v>0</v>
      </c>
      <c r="BI859" s="220">
        <f>IF(N859="nulová",J859,0)</f>
        <v>0</v>
      </c>
      <c r="BJ859" s="20" t="s">
        <v>80</v>
      </c>
      <c r="BK859" s="220">
        <f>ROUND(I859*H859,2)</f>
        <v>0</v>
      </c>
      <c r="BL859" s="20" t="s">
        <v>290</v>
      </c>
      <c r="BM859" s="219" t="s">
        <v>1422</v>
      </c>
    </row>
    <row r="860" s="2" customFormat="1">
      <c r="A860" s="41"/>
      <c r="B860" s="42"/>
      <c r="C860" s="43"/>
      <c r="D860" s="221" t="s">
        <v>197</v>
      </c>
      <c r="E860" s="43"/>
      <c r="F860" s="222" t="s">
        <v>1423</v>
      </c>
      <c r="G860" s="43"/>
      <c r="H860" s="43"/>
      <c r="I860" s="223"/>
      <c r="J860" s="43"/>
      <c r="K860" s="43"/>
      <c r="L860" s="47"/>
      <c r="M860" s="224"/>
      <c r="N860" s="225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197</v>
      </c>
      <c r="AU860" s="20" t="s">
        <v>82</v>
      </c>
    </row>
    <row r="861" s="2" customFormat="1" ht="24.15" customHeight="1">
      <c r="A861" s="41"/>
      <c r="B861" s="42"/>
      <c r="C861" s="249" t="s">
        <v>1424</v>
      </c>
      <c r="D861" s="249" t="s">
        <v>264</v>
      </c>
      <c r="E861" s="250" t="s">
        <v>1425</v>
      </c>
      <c r="F861" s="251" t="s">
        <v>1426</v>
      </c>
      <c r="G861" s="252" t="s">
        <v>260</v>
      </c>
      <c r="H861" s="253">
        <v>1</v>
      </c>
      <c r="I861" s="254"/>
      <c r="J861" s="255">
        <f>ROUND(I861*H861,2)</f>
        <v>0</v>
      </c>
      <c r="K861" s="251" t="s">
        <v>194</v>
      </c>
      <c r="L861" s="256"/>
      <c r="M861" s="257" t="s">
        <v>19</v>
      </c>
      <c r="N861" s="258" t="s">
        <v>43</v>
      </c>
      <c r="O861" s="87"/>
      <c r="P861" s="217">
        <f>O861*H861</f>
        <v>0</v>
      </c>
      <c r="Q861" s="217">
        <v>0.00123</v>
      </c>
      <c r="R861" s="217">
        <f>Q861*H861</f>
        <v>0.00123</v>
      </c>
      <c r="S861" s="217">
        <v>0</v>
      </c>
      <c r="T861" s="218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19" t="s">
        <v>389</v>
      </c>
      <c r="AT861" s="219" t="s">
        <v>264</v>
      </c>
      <c r="AU861" s="219" t="s">
        <v>82</v>
      </c>
      <c r="AY861" s="20" t="s">
        <v>188</v>
      </c>
      <c r="BE861" s="220">
        <f>IF(N861="základní",J861,0)</f>
        <v>0</v>
      </c>
      <c r="BF861" s="220">
        <f>IF(N861="snížená",J861,0)</f>
        <v>0</v>
      </c>
      <c r="BG861" s="220">
        <f>IF(N861="zákl. přenesená",J861,0)</f>
        <v>0</v>
      </c>
      <c r="BH861" s="220">
        <f>IF(N861="sníž. přenesená",J861,0)</f>
        <v>0</v>
      </c>
      <c r="BI861" s="220">
        <f>IF(N861="nulová",J861,0)</f>
        <v>0</v>
      </c>
      <c r="BJ861" s="20" t="s">
        <v>80</v>
      </c>
      <c r="BK861" s="220">
        <f>ROUND(I861*H861,2)</f>
        <v>0</v>
      </c>
      <c r="BL861" s="20" t="s">
        <v>290</v>
      </c>
      <c r="BM861" s="219" t="s">
        <v>1427</v>
      </c>
    </row>
    <row r="862" s="2" customFormat="1" ht="33" customHeight="1">
      <c r="A862" s="41"/>
      <c r="B862" s="42"/>
      <c r="C862" s="208" t="s">
        <v>1428</v>
      </c>
      <c r="D862" s="208" t="s">
        <v>190</v>
      </c>
      <c r="E862" s="209" t="s">
        <v>1429</v>
      </c>
      <c r="F862" s="210" t="s">
        <v>1430</v>
      </c>
      <c r="G862" s="211" t="s">
        <v>922</v>
      </c>
      <c r="H862" s="280"/>
      <c r="I862" s="213"/>
      <c r="J862" s="214">
        <f>ROUND(I862*H862,2)</f>
        <v>0</v>
      </c>
      <c r="K862" s="210" t="s">
        <v>194</v>
      </c>
      <c r="L862" s="47"/>
      <c r="M862" s="215" t="s">
        <v>19</v>
      </c>
      <c r="N862" s="216" t="s">
        <v>43</v>
      </c>
      <c r="O862" s="87"/>
      <c r="P862" s="217">
        <f>O862*H862</f>
        <v>0</v>
      </c>
      <c r="Q862" s="217">
        <v>0</v>
      </c>
      <c r="R862" s="217">
        <f>Q862*H862</f>
        <v>0</v>
      </c>
      <c r="S862" s="217">
        <v>0</v>
      </c>
      <c r="T862" s="218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19" t="s">
        <v>290</v>
      </c>
      <c r="AT862" s="219" t="s">
        <v>190</v>
      </c>
      <c r="AU862" s="219" t="s">
        <v>82</v>
      </c>
      <c r="AY862" s="20" t="s">
        <v>188</v>
      </c>
      <c r="BE862" s="220">
        <f>IF(N862="základní",J862,0)</f>
        <v>0</v>
      </c>
      <c r="BF862" s="220">
        <f>IF(N862="snížená",J862,0)</f>
        <v>0</v>
      </c>
      <c r="BG862" s="220">
        <f>IF(N862="zákl. přenesená",J862,0)</f>
        <v>0</v>
      </c>
      <c r="BH862" s="220">
        <f>IF(N862="sníž. přenesená",J862,0)</f>
        <v>0</v>
      </c>
      <c r="BI862" s="220">
        <f>IF(N862="nulová",J862,0)</f>
        <v>0</v>
      </c>
      <c r="BJ862" s="20" t="s">
        <v>80</v>
      </c>
      <c r="BK862" s="220">
        <f>ROUND(I862*H862,2)</f>
        <v>0</v>
      </c>
      <c r="BL862" s="20" t="s">
        <v>290</v>
      </c>
      <c r="BM862" s="219" t="s">
        <v>1431</v>
      </c>
    </row>
    <row r="863" s="2" customFormat="1">
      <c r="A863" s="41"/>
      <c r="B863" s="42"/>
      <c r="C863" s="43"/>
      <c r="D863" s="221" t="s">
        <v>197</v>
      </c>
      <c r="E863" s="43"/>
      <c r="F863" s="222" t="s">
        <v>1432</v>
      </c>
      <c r="G863" s="43"/>
      <c r="H863" s="43"/>
      <c r="I863" s="223"/>
      <c r="J863" s="43"/>
      <c r="K863" s="43"/>
      <c r="L863" s="47"/>
      <c r="M863" s="224"/>
      <c r="N863" s="225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20" t="s">
        <v>197</v>
      </c>
      <c r="AU863" s="20" t="s">
        <v>82</v>
      </c>
    </row>
    <row r="864" s="12" customFormat="1" ht="22.8" customHeight="1">
      <c r="A864" s="12"/>
      <c r="B864" s="192"/>
      <c r="C864" s="193"/>
      <c r="D864" s="194" t="s">
        <v>71</v>
      </c>
      <c r="E864" s="206" t="s">
        <v>1433</v>
      </c>
      <c r="F864" s="206" t="s">
        <v>1434</v>
      </c>
      <c r="G864" s="193"/>
      <c r="H864" s="193"/>
      <c r="I864" s="196"/>
      <c r="J864" s="207">
        <f>BK864</f>
        <v>0</v>
      </c>
      <c r="K864" s="193"/>
      <c r="L864" s="198"/>
      <c r="M864" s="199"/>
      <c r="N864" s="200"/>
      <c r="O864" s="200"/>
      <c r="P864" s="201">
        <f>SUM(P865:P869)</f>
        <v>0</v>
      </c>
      <c r="Q864" s="200"/>
      <c r="R864" s="201">
        <f>SUM(R865:R869)</f>
        <v>0</v>
      </c>
      <c r="S864" s="200"/>
      <c r="T864" s="202">
        <f>SUM(T865:T869)</f>
        <v>0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203" t="s">
        <v>82</v>
      </c>
      <c r="AT864" s="204" t="s">
        <v>71</v>
      </c>
      <c r="AU864" s="204" t="s">
        <v>80</v>
      </c>
      <c r="AY864" s="203" t="s">
        <v>188</v>
      </c>
      <c r="BK864" s="205">
        <f>SUM(BK865:BK869)</f>
        <v>0</v>
      </c>
    </row>
    <row r="865" s="2" customFormat="1" ht="37.8" customHeight="1">
      <c r="A865" s="41"/>
      <c r="B865" s="42"/>
      <c r="C865" s="208" t="s">
        <v>1435</v>
      </c>
      <c r="D865" s="208" t="s">
        <v>190</v>
      </c>
      <c r="E865" s="209" t="s">
        <v>1436</v>
      </c>
      <c r="F865" s="210" t="s">
        <v>1437</v>
      </c>
      <c r="G865" s="211" t="s">
        <v>260</v>
      </c>
      <c r="H865" s="212">
        <v>1</v>
      </c>
      <c r="I865" s="213"/>
      <c r="J865" s="214">
        <f>ROUND(I865*H865,2)</f>
        <v>0</v>
      </c>
      <c r="K865" s="210" t="s">
        <v>19</v>
      </c>
      <c r="L865" s="47"/>
      <c r="M865" s="215" t="s">
        <v>19</v>
      </c>
      <c r="N865" s="216" t="s">
        <v>43</v>
      </c>
      <c r="O865" s="87"/>
      <c r="P865" s="217">
        <f>O865*H865</f>
        <v>0</v>
      </c>
      <c r="Q865" s="217">
        <v>0</v>
      </c>
      <c r="R865" s="217">
        <f>Q865*H865</f>
        <v>0</v>
      </c>
      <c r="S865" s="217">
        <v>0</v>
      </c>
      <c r="T865" s="218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19" t="s">
        <v>290</v>
      </c>
      <c r="AT865" s="219" t="s">
        <v>190</v>
      </c>
      <c r="AU865" s="219" t="s">
        <v>82</v>
      </c>
      <c r="AY865" s="20" t="s">
        <v>188</v>
      </c>
      <c r="BE865" s="220">
        <f>IF(N865="základní",J865,0)</f>
        <v>0</v>
      </c>
      <c r="BF865" s="220">
        <f>IF(N865="snížená",J865,0)</f>
        <v>0</v>
      </c>
      <c r="BG865" s="220">
        <f>IF(N865="zákl. přenesená",J865,0)</f>
        <v>0</v>
      </c>
      <c r="BH865" s="220">
        <f>IF(N865="sníž. přenesená",J865,0)</f>
        <v>0</v>
      </c>
      <c r="BI865" s="220">
        <f>IF(N865="nulová",J865,0)</f>
        <v>0</v>
      </c>
      <c r="BJ865" s="20" t="s">
        <v>80</v>
      </c>
      <c r="BK865" s="220">
        <f>ROUND(I865*H865,2)</f>
        <v>0</v>
      </c>
      <c r="BL865" s="20" t="s">
        <v>290</v>
      </c>
      <c r="BM865" s="219" t="s">
        <v>1438</v>
      </c>
    </row>
    <row r="866" s="2" customFormat="1" ht="37.8" customHeight="1">
      <c r="A866" s="41"/>
      <c r="B866" s="42"/>
      <c r="C866" s="208" t="s">
        <v>1439</v>
      </c>
      <c r="D866" s="208" t="s">
        <v>190</v>
      </c>
      <c r="E866" s="209" t="s">
        <v>1440</v>
      </c>
      <c r="F866" s="210" t="s">
        <v>1441</v>
      </c>
      <c r="G866" s="211" t="s">
        <v>260</v>
      </c>
      <c r="H866" s="212">
        <v>1</v>
      </c>
      <c r="I866" s="213"/>
      <c r="J866" s="214">
        <f>ROUND(I866*H866,2)</f>
        <v>0</v>
      </c>
      <c r="K866" s="210" t="s">
        <v>19</v>
      </c>
      <c r="L866" s="47"/>
      <c r="M866" s="215" t="s">
        <v>19</v>
      </c>
      <c r="N866" s="216" t="s">
        <v>43</v>
      </c>
      <c r="O866" s="87"/>
      <c r="P866" s="217">
        <f>O866*H866</f>
        <v>0</v>
      </c>
      <c r="Q866" s="217">
        <v>0</v>
      </c>
      <c r="R866" s="217">
        <f>Q866*H866</f>
        <v>0</v>
      </c>
      <c r="S866" s="217">
        <v>0</v>
      </c>
      <c r="T866" s="218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19" t="s">
        <v>290</v>
      </c>
      <c r="AT866" s="219" t="s">
        <v>190</v>
      </c>
      <c r="AU866" s="219" t="s">
        <v>82</v>
      </c>
      <c r="AY866" s="20" t="s">
        <v>188</v>
      </c>
      <c r="BE866" s="220">
        <f>IF(N866="základní",J866,0)</f>
        <v>0</v>
      </c>
      <c r="BF866" s="220">
        <f>IF(N866="snížená",J866,0)</f>
        <v>0</v>
      </c>
      <c r="BG866" s="220">
        <f>IF(N866="zákl. přenesená",J866,0)</f>
        <v>0</v>
      </c>
      <c r="BH866" s="220">
        <f>IF(N866="sníž. přenesená",J866,0)</f>
        <v>0</v>
      </c>
      <c r="BI866" s="220">
        <f>IF(N866="nulová",J866,0)</f>
        <v>0</v>
      </c>
      <c r="BJ866" s="20" t="s">
        <v>80</v>
      </c>
      <c r="BK866" s="220">
        <f>ROUND(I866*H866,2)</f>
        <v>0</v>
      </c>
      <c r="BL866" s="20" t="s">
        <v>290</v>
      </c>
      <c r="BM866" s="219" t="s">
        <v>1442</v>
      </c>
    </row>
    <row r="867" s="2" customFormat="1" ht="24.15" customHeight="1">
      <c r="A867" s="41"/>
      <c r="B867" s="42"/>
      <c r="C867" s="208" t="s">
        <v>1443</v>
      </c>
      <c r="D867" s="208" t="s">
        <v>190</v>
      </c>
      <c r="E867" s="209" t="s">
        <v>1444</v>
      </c>
      <c r="F867" s="210" t="s">
        <v>1445</v>
      </c>
      <c r="G867" s="211" t="s">
        <v>1446</v>
      </c>
      <c r="H867" s="212">
        <v>1500</v>
      </c>
      <c r="I867" s="213"/>
      <c r="J867" s="214">
        <f>ROUND(I867*H867,2)</f>
        <v>0</v>
      </c>
      <c r="K867" s="210" t="s">
        <v>19</v>
      </c>
      <c r="L867" s="47"/>
      <c r="M867" s="215" t="s">
        <v>19</v>
      </c>
      <c r="N867" s="216" t="s">
        <v>43</v>
      </c>
      <c r="O867" s="87"/>
      <c r="P867" s="217">
        <f>O867*H867</f>
        <v>0</v>
      </c>
      <c r="Q867" s="217">
        <v>0</v>
      </c>
      <c r="R867" s="217">
        <f>Q867*H867</f>
        <v>0</v>
      </c>
      <c r="S867" s="217">
        <v>0</v>
      </c>
      <c r="T867" s="218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19" t="s">
        <v>290</v>
      </c>
      <c r="AT867" s="219" t="s">
        <v>190</v>
      </c>
      <c r="AU867" s="219" t="s">
        <v>82</v>
      </c>
      <c r="AY867" s="20" t="s">
        <v>188</v>
      </c>
      <c r="BE867" s="220">
        <f>IF(N867="základní",J867,0)</f>
        <v>0</v>
      </c>
      <c r="BF867" s="220">
        <f>IF(N867="snížená",J867,0)</f>
        <v>0</v>
      </c>
      <c r="BG867" s="220">
        <f>IF(N867="zákl. přenesená",J867,0)</f>
        <v>0</v>
      </c>
      <c r="BH867" s="220">
        <f>IF(N867="sníž. přenesená",J867,0)</f>
        <v>0</v>
      </c>
      <c r="BI867" s="220">
        <f>IF(N867="nulová",J867,0)</f>
        <v>0</v>
      </c>
      <c r="BJ867" s="20" t="s">
        <v>80</v>
      </c>
      <c r="BK867" s="220">
        <f>ROUND(I867*H867,2)</f>
        <v>0</v>
      </c>
      <c r="BL867" s="20" t="s">
        <v>290</v>
      </c>
      <c r="BM867" s="219" t="s">
        <v>1447</v>
      </c>
    </row>
    <row r="868" s="2" customFormat="1" ht="33" customHeight="1">
      <c r="A868" s="41"/>
      <c r="B868" s="42"/>
      <c r="C868" s="208" t="s">
        <v>1448</v>
      </c>
      <c r="D868" s="208" t="s">
        <v>190</v>
      </c>
      <c r="E868" s="209" t="s">
        <v>1449</v>
      </c>
      <c r="F868" s="210" t="s">
        <v>1450</v>
      </c>
      <c r="G868" s="211" t="s">
        <v>922</v>
      </c>
      <c r="H868" s="280"/>
      <c r="I868" s="213"/>
      <c r="J868" s="214">
        <f>ROUND(I868*H868,2)</f>
        <v>0</v>
      </c>
      <c r="K868" s="210" t="s">
        <v>194</v>
      </c>
      <c r="L868" s="47"/>
      <c r="M868" s="215" t="s">
        <v>19</v>
      </c>
      <c r="N868" s="216" t="s">
        <v>43</v>
      </c>
      <c r="O868" s="87"/>
      <c r="P868" s="217">
        <f>O868*H868</f>
        <v>0</v>
      </c>
      <c r="Q868" s="217">
        <v>0</v>
      </c>
      <c r="R868" s="217">
        <f>Q868*H868</f>
        <v>0</v>
      </c>
      <c r="S868" s="217">
        <v>0</v>
      </c>
      <c r="T868" s="218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19" t="s">
        <v>290</v>
      </c>
      <c r="AT868" s="219" t="s">
        <v>190</v>
      </c>
      <c r="AU868" s="219" t="s">
        <v>82</v>
      </c>
      <c r="AY868" s="20" t="s">
        <v>188</v>
      </c>
      <c r="BE868" s="220">
        <f>IF(N868="základní",J868,0)</f>
        <v>0</v>
      </c>
      <c r="BF868" s="220">
        <f>IF(N868="snížená",J868,0)</f>
        <v>0</v>
      </c>
      <c r="BG868" s="220">
        <f>IF(N868="zákl. přenesená",J868,0)</f>
        <v>0</v>
      </c>
      <c r="BH868" s="220">
        <f>IF(N868="sníž. přenesená",J868,0)</f>
        <v>0</v>
      </c>
      <c r="BI868" s="220">
        <f>IF(N868="nulová",J868,0)</f>
        <v>0</v>
      </c>
      <c r="BJ868" s="20" t="s">
        <v>80</v>
      </c>
      <c r="BK868" s="220">
        <f>ROUND(I868*H868,2)</f>
        <v>0</v>
      </c>
      <c r="BL868" s="20" t="s">
        <v>290</v>
      </c>
      <c r="BM868" s="219" t="s">
        <v>1451</v>
      </c>
    </row>
    <row r="869" s="2" customFormat="1">
      <c r="A869" s="41"/>
      <c r="B869" s="42"/>
      <c r="C869" s="43"/>
      <c r="D869" s="221" t="s">
        <v>197</v>
      </c>
      <c r="E869" s="43"/>
      <c r="F869" s="222" t="s">
        <v>1452</v>
      </c>
      <c r="G869" s="43"/>
      <c r="H869" s="43"/>
      <c r="I869" s="223"/>
      <c r="J869" s="43"/>
      <c r="K869" s="43"/>
      <c r="L869" s="47"/>
      <c r="M869" s="224"/>
      <c r="N869" s="225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197</v>
      </c>
      <c r="AU869" s="20" t="s">
        <v>82</v>
      </c>
    </row>
    <row r="870" s="12" customFormat="1" ht="22.8" customHeight="1">
      <c r="A870" s="12"/>
      <c r="B870" s="192"/>
      <c r="C870" s="193"/>
      <c r="D870" s="194" t="s">
        <v>71</v>
      </c>
      <c r="E870" s="206" t="s">
        <v>1453</v>
      </c>
      <c r="F870" s="206" t="s">
        <v>1454</v>
      </c>
      <c r="G870" s="193"/>
      <c r="H870" s="193"/>
      <c r="I870" s="196"/>
      <c r="J870" s="207">
        <f>BK870</f>
        <v>0</v>
      </c>
      <c r="K870" s="193"/>
      <c r="L870" s="198"/>
      <c r="M870" s="199"/>
      <c r="N870" s="200"/>
      <c r="O870" s="200"/>
      <c r="P870" s="201">
        <f>SUM(P871:P875)</f>
        <v>0</v>
      </c>
      <c r="Q870" s="200"/>
      <c r="R870" s="201">
        <f>SUM(R871:R875)</f>
        <v>0.00054949999999999997</v>
      </c>
      <c r="S870" s="200"/>
      <c r="T870" s="202">
        <f>SUM(T871:T875)</f>
        <v>0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203" t="s">
        <v>82</v>
      </c>
      <c r="AT870" s="204" t="s">
        <v>71</v>
      </c>
      <c r="AU870" s="204" t="s">
        <v>80</v>
      </c>
      <c r="AY870" s="203" t="s">
        <v>188</v>
      </c>
      <c r="BK870" s="205">
        <f>SUM(BK871:BK875)</f>
        <v>0</v>
      </c>
    </row>
    <row r="871" s="2" customFormat="1" ht="16.5" customHeight="1">
      <c r="A871" s="41"/>
      <c r="B871" s="42"/>
      <c r="C871" s="208" t="s">
        <v>1455</v>
      </c>
      <c r="D871" s="208" t="s">
        <v>190</v>
      </c>
      <c r="E871" s="209" t="s">
        <v>1456</v>
      </c>
      <c r="F871" s="210" t="s">
        <v>1457</v>
      </c>
      <c r="G871" s="211" t="s">
        <v>193</v>
      </c>
      <c r="H871" s="212">
        <v>3.9249999999999998</v>
      </c>
      <c r="I871" s="213"/>
      <c r="J871" s="214">
        <f>ROUND(I871*H871,2)</f>
        <v>0</v>
      </c>
      <c r="K871" s="210" t="s">
        <v>19</v>
      </c>
      <c r="L871" s="47"/>
      <c r="M871" s="215" t="s">
        <v>19</v>
      </c>
      <c r="N871" s="216" t="s">
        <v>43</v>
      </c>
      <c r="O871" s="87"/>
      <c r="P871" s="217">
        <f>O871*H871</f>
        <v>0</v>
      </c>
      <c r="Q871" s="217">
        <v>0.00013999999999999999</v>
      </c>
      <c r="R871" s="217">
        <f>Q871*H871</f>
        <v>0.00054949999999999997</v>
      </c>
      <c r="S871" s="217">
        <v>0</v>
      </c>
      <c r="T871" s="218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19" t="s">
        <v>290</v>
      </c>
      <c r="AT871" s="219" t="s">
        <v>190</v>
      </c>
      <c r="AU871" s="219" t="s">
        <v>82</v>
      </c>
      <c r="AY871" s="20" t="s">
        <v>188</v>
      </c>
      <c r="BE871" s="220">
        <f>IF(N871="základní",J871,0)</f>
        <v>0</v>
      </c>
      <c r="BF871" s="220">
        <f>IF(N871="snížená",J871,0)</f>
        <v>0</v>
      </c>
      <c r="BG871" s="220">
        <f>IF(N871="zákl. přenesená",J871,0)</f>
        <v>0</v>
      </c>
      <c r="BH871" s="220">
        <f>IF(N871="sníž. přenesená",J871,0)</f>
        <v>0</v>
      </c>
      <c r="BI871" s="220">
        <f>IF(N871="nulová",J871,0)</f>
        <v>0</v>
      </c>
      <c r="BJ871" s="20" t="s">
        <v>80</v>
      </c>
      <c r="BK871" s="220">
        <f>ROUND(I871*H871,2)</f>
        <v>0</v>
      </c>
      <c r="BL871" s="20" t="s">
        <v>290</v>
      </c>
      <c r="BM871" s="219" t="s">
        <v>1458</v>
      </c>
    </row>
    <row r="872" s="13" customFormat="1">
      <c r="A872" s="13"/>
      <c r="B872" s="226"/>
      <c r="C872" s="227"/>
      <c r="D872" s="228" t="s">
        <v>199</v>
      </c>
      <c r="E872" s="229" t="s">
        <v>19</v>
      </c>
      <c r="F872" s="230" t="s">
        <v>1459</v>
      </c>
      <c r="G872" s="227"/>
      <c r="H872" s="231">
        <v>1.25</v>
      </c>
      <c r="I872" s="232"/>
      <c r="J872" s="227"/>
      <c r="K872" s="227"/>
      <c r="L872" s="233"/>
      <c r="M872" s="234"/>
      <c r="N872" s="235"/>
      <c r="O872" s="235"/>
      <c r="P872" s="235"/>
      <c r="Q872" s="235"/>
      <c r="R872" s="235"/>
      <c r="S872" s="235"/>
      <c r="T872" s="23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7" t="s">
        <v>199</v>
      </c>
      <c r="AU872" s="237" t="s">
        <v>82</v>
      </c>
      <c r="AV872" s="13" t="s">
        <v>82</v>
      </c>
      <c r="AW872" s="13" t="s">
        <v>33</v>
      </c>
      <c r="AX872" s="13" t="s">
        <v>72</v>
      </c>
      <c r="AY872" s="237" t="s">
        <v>188</v>
      </c>
    </row>
    <row r="873" s="13" customFormat="1">
      <c r="A873" s="13"/>
      <c r="B873" s="226"/>
      <c r="C873" s="227"/>
      <c r="D873" s="228" t="s">
        <v>199</v>
      </c>
      <c r="E873" s="229" t="s">
        <v>19</v>
      </c>
      <c r="F873" s="230" t="s">
        <v>1460</v>
      </c>
      <c r="G873" s="227"/>
      <c r="H873" s="231">
        <v>1.3999999999999999</v>
      </c>
      <c r="I873" s="232"/>
      <c r="J873" s="227"/>
      <c r="K873" s="227"/>
      <c r="L873" s="233"/>
      <c r="M873" s="234"/>
      <c r="N873" s="235"/>
      <c r="O873" s="235"/>
      <c r="P873" s="235"/>
      <c r="Q873" s="235"/>
      <c r="R873" s="235"/>
      <c r="S873" s="235"/>
      <c r="T873" s="236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7" t="s">
        <v>199</v>
      </c>
      <c r="AU873" s="237" t="s">
        <v>82</v>
      </c>
      <c r="AV873" s="13" t="s">
        <v>82</v>
      </c>
      <c r="AW873" s="13" t="s">
        <v>33</v>
      </c>
      <c r="AX873" s="13" t="s">
        <v>72</v>
      </c>
      <c r="AY873" s="237" t="s">
        <v>188</v>
      </c>
    </row>
    <row r="874" s="13" customFormat="1">
      <c r="A874" s="13"/>
      <c r="B874" s="226"/>
      <c r="C874" s="227"/>
      <c r="D874" s="228" t="s">
        <v>199</v>
      </c>
      <c r="E874" s="229" t="s">
        <v>19</v>
      </c>
      <c r="F874" s="230" t="s">
        <v>1461</v>
      </c>
      <c r="G874" s="227"/>
      <c r="H874" s="231">
        <v>1.2749999999999999</v>
      </c>
      <c r="I874" s="232"/>
      <c r="J874" s="227"/>
      <c r="K874" s="227"/>
      <c r="L874" s="233"/>
      <c r="M874" s="234"/>
      <c r="N874" s="235"/>
      <c r="O874" s="235"/>
      <c r="P874" s="235"/>
      <c r="Q874" s="235"/>
      <c r="R874" s="235"/>
      <c r="S874" s="235"/>
      <c r="T874" s="236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7" t="s">
        <v>199</v>
      </c>
      <c r="AU874" s="237" t="s">
        <v>82</v>
      </c>
      <c r="AV874" s="13" t="s">
        <v>82</v>
      </c>
      <c r="AW874" s="13" t="s">
        <v>33</v>
      </c>
      <c r="AX874" s="13" t="s">
        <v>72</v>
      </c>
      <c r="AY874" s="237" t="s">
        <v>188</v>
      </c>
    </row>
    <row r="875" s="14" customFormat="1">
      <c r="A875" s="14"/>
      <c r="B875" s="238"/>
      <c r="C875" s="239"/>
      <c r="D875" s="228" t="s">
        <v>199</v>
      </c>
      <c r="E875" s="240" t="s">
        <v>19</v>
      </c>
      <c r="F875" s="241" t="s">
        <v>214</v>
      </c>
      <c r="G875" s="239"/>
      <c r="H875" s="242">
        <v>3.9249999999999998</v>
      </c>
      <c r="I875" s="243"/>
      <c r="J875" s="239"/>
      <c r="K875" s="239"/>
      <c r="L875" s="244"/>
      <c r="M875" s="245"/>
      <c r="N875" s="246"/>
      <c r="O875" s="246"/>
      <c r="P875" s="246"/>
      <c r="Q875" s="246"/>
      <c r="R875" s="246"/>
      <c r="S875" s="246"/>
      <c r="T875" s="24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8" t="s">
        <v>199</v>
      </c>
      <c r="AU875" s="248" t="s">
        <v>82</v>
      </c>
      <c r="AV875" s="14" t="s">
        <v>195</v>
      </c>
      <c r="AW875" s="14" t="s">
        <v>33</v>
      </c>
      <c r="AX875" s="14" t="s">
        <v>80</v>
      </c>
      <c r="AY875" s="248" t="s">
        <v>188</v>
      </c>
    </row>
    <row r="876" s="12" customFormat="1" ht="22.8" customHeight="1">
      <c r="A876" s="12"/>
      <c r="B876" s="192"/>
      <c r="C876" s="193"/>
      <c r="D876" s="194" t="s">
        <v>71</v>
      </c>
      <c r="E876" s="206" t="s">
        <v>1462</v>
      </c>
      <c r="F876" s="206" t="s">
        <v>1463</v>
      </c>
      <c r="G876" s="193"/>
      <c r="H876" s="193"/>
      <c r="I876" s="196"/>
      <c r="J876" s="207">
        <f>BK876</f>
        <v>0</v>
      </c>
      <c r="K876" s="193"/>
      <c r="L876" s="198"/>
      <c r="M876" s="199"/>
      <c r="N876" s="200"/>
      <c r="O876" s="200"/>
      <c r="P876" s="201">
        <f>SUM(P877:P892)</f>
        <v>0</v>
      </c>
      <c r="Q876" s="200"/>
      <c r="R876" s="201">
        <f>SUM(R877:R892)</f>
        <v>4.9809112799999991</v>
      </c>
      <c r="S876" s="200"/>
      <c r="T876" s="202">
        <f>SUM(T877:T892)</f>
        <v>1.6378838999999996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03" t="s">
        <v>82</v>
      </c>
      <c r="AT876" s="204" t="s">
        <v>71</v>
      </c>
      <c r="AU876" s="204" t="s">
        <v>80</v>
      </c>
      <c r="AY876" s="203" t="s">
        <v>188</v>
      </c>
      <c r="BK876" s="205">
        <f>SUM(BK877:BK892)</f>
        <v>0</v>
      </c>
    </row>
    <row r="877" s="2" customFormat="1" ht="24.15" customHeight="1">
      <c r="A877" s="41"/>
      <c r="B877" s="42"/>
      <c r="C877" s="208" t="s">
        <v>1464</v>
      </c>
      <c r="D877" s="208" t="s">
        <v>190</v>
      </c>
      <c r="E877" s="209" t="s">
        <v>1465</v>
      </c>
      <c r="F877" s="210" t="s">
        <v>1466</v>
      </c>
      <c r="G877" s="211" t="s">
        <v>193</v>
      </c>
      <c r="H877" s="212">
        <v>10828.067999999999</v>
      </c>
      <c r="I877" s="213"/>
      <c r="J877" s="214">
        <f>ROUND(I877*H877,2)</f>
        <v>0</v>
      </c>
      <c r="K877" s="210" t="s">
        <v>194</v>
      </c>
      <c r="L877" s="47"/>
      <c r="M877" s="215" t="s">
        <v>19</v>
      </c>
      <c r="N877" s="216" t="s">
        <v>43</v>
      </c>
      <c r="O877" s="87"/>
      <c r="P877" s="217">
        <f>O877*H877</f>
        <v>0</v>
      </c>
      <c r="Q877" s="217">
        <v>0</v>
      </c>
      <c r="R877" s="217">
        <f>Q877*H877</f>
        <v>0</v>
      </c>
      <c r="S877" s="217">
        <v>0</v>
      </c>
      <c r="T877" s="218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19" t="s">
        <v>290</v>
      </c>
      <c r="AT877" s="219" t="s">
        <v>190</v>
      </c>
      <c r="AU877" s="219" t="s">
        <v>82</v>
      </c>
      <c r="AY877" s="20" t="s">
        <v>188</v>
      </c>
      <c r="BE877" s="220">
        <f>IF(N877="základní",J877,0)</f>
        <v>0</v>
      </c>
      <c r="BF877" s="220">
        <f>IF(N877="snížená",J877,0)</f>
        <v>0</v>
      </c>
      <c r="BG877" s="220">
        <f>IF(N877="zákl. přenesená",J877,0)</f>
        <v>0</v>
      </c>
      <c r="BH877" s="220">
        <f>IF(N877="sníž. přenesená",J877,0)</f>
        <v>0</v>
      </c>
      <c r="BI877" s="220">
        <f>IF(N877="nulová",J877,0)</f>
        <v>0</v>
      </c>
      <c r="BJ877" s="20" t="s">
        <v>80</v>
      </c>
      <c r="BK877" s="220">
        <f>ROUND(I877*H877,2)</f>
        <v>0</v>
      </c>
      <c r="BL877" s="20" t="s">
        <v>290</v>
      </c>
      <c r="BM877" s="219" t="s">
        <v>1467</v>
      </c>
    </row>
    <row r="878" s="2" customFormat="1">
      <c r="A878" s="41"/>
      <c r="B878" s="42"/>
      <c r="C878" s="43"/>
      <c r="D878" s="221" t="s">
        <v>197</v>
      </c>
      <c r="E878" s="43"/>
      <c r="F878" s="222" t="s">
        <v>1468</v>
      </c>
      <c r="G878" s="43"/>
      <c r="H878" s="43"/>
      <c r="I878" s="223"/>
      <c r="J878" s="43"/>
      <c r="K878" s="43"/>
      <c r="L878" s="47"/>
      <c r="M878" s="224"/>
      <c r="N878" s="225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197</v>
      </c>
      <c r="AU878" s="20" t="s">
        <v>82</v>
      </c>
    </row>
    <row r="879" s="2" customFormat="1" ht="24.15" customHeight="1">
      <c r="A879" s="41"/>
      <c r="B879" s="42"/>
      <c r="C879" s="208" t="s">
        <v>1469</v>
      </c>
      <c r="D879" s="208" t="s">
        <v>190</v>
      </c>
      <c r="E879" s="209" t="s">
        <v>1470</v>
      </c>
      <c r="F879" s="210" t="s">
        <v>1471</v>
      </c>
      <c r="G879" s="211" t="s">
        <v>193</v>
      </c>
      <c r="H879" s="212">
        <v>10366.067999999999</v>
      </c>
      <c r="I879" s="213"/>
      <c r="J879" s="214">
        <f>ROUND(I879*H879,2)</f>
        <v>0</v>
      </c>
      <c r="K879" s="210" t="s">
        <v>194</v>
      </c>
      <c r="L879" s="47"/>
      <c r="M879" s="215" t="s">
        <v>19</v>
      </c>
      <c r="N879" s="216" t="s">
        <v>43</v>
      </c>
      <c r="O879" s="87"/>
      <c r="P879" s="217">
        <f>O879*H879</f>
        <v>0</v>
      </c>
      <c r="Q879" s="217">
        <v>0</v>
      </c>
      <c r="R879" s="217">
        <f>Q879*H879</f>
        <v>0</v>
      </c>
      <c r="S879" s="217">
        <v>0.00014999999999999999</v>
      </c>
      <c r="T879" s="218">
        <f>S879*H879</f>
        <v>1.5549101999999997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9" t="s">
        <v>290</v>
      </c>
      <c r="AT879" s="219" t="s">
        <v>190</v>
      </c>
      <c r="AU879" s="219" t="s">
        <v>82</v>
      </c>
      <c r="AY879" s="20" t="s">
        <v>188</v>
      </c>
      <c r="BE879" s="220">
        <f>IF(N879="základní",J879,0)</f>
        <v>0</v>
      </c>
      <c r="BF879" s="220">
        <f>IF(N879="snížená",J879,0)</f>
        <v>0</v>
      </c>
      <c r="BG879" s="220">
        <f>IF(N879="zákl. přenesená",J879,0)</f>
        <v>0</v>
      </c>
      <c r="BH879" s="220">
        <f>IF(N879="sníž. přenesená",J879,0)</f>
        <v>0</v>
      </c>
      <c r="BI879" s="220">
        <f>IF(N879="nulová",J879,0)</f>
        <v>0</v>
      </c>
      <c r="BJ879" s="20" t="s">
        <v>80</v>
      </c>
      <c r="BK879" s="220">
        <f>ROUND(I879*H879,2)</f>
        <v>0</v>
      </c>
      <c r="BL879" s="20" t="s">
        <v>290</v>
      </c>
      <c r="BM879" s="219" t="s">
        <v>1472</v>
      </c>
    </row>
    <row r="880" s="2" customFormat="1">
      <c r="A880" s="41"/>
      <c r="B880" s="42"/>
      <c r="C880" s="43"/>
      <c r="D880" s="221" t="s">
        <v>197</v>
      </c>
      <c r="E880" s="43"/>
      <c r="F880" s="222" t="s">
        <v>1473</v>
      </c>
      <c r="G880" s="43"/>
      <c r="H880" s="43"/>
      <c r="I880" s="223"/>
      <c r="J880" s="43"/>
      <c r="K880" s="43"/>
      <c r="L880" s="47"/>
      <c r="M880" s="224"/>
      <c r="N880" s="225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197</v>
      </c>
      <c r="AU880" s="20" t="s">
        <v>82</v>
      </c>
    </row>
    <row r="881" s="13" customFormat="1">
      <c r="A881" s="13"/>
      <c r="B881" s="226"/>
      <c r="C881" s="227"/>
      <c r="D881" s="228" t="s">
        <v>199</v>
      </c>
      <c r="E881" s="229" t="s">
        <v>19</v>
      </c>
      <c r="F881" s="230" t="s">
        <v>1474</v>
      </c>
      <c r="G881" s="227"/>
      <c r="H881" s="231">
        <v>10828.067999999999</v>
      </c>
      <c r="I881" s="232"/>
      <c r="J881" s="227"/>
      <c r="K881" s="227"/>
      <c r="L881" s="233"/>
      <c r="M881" s="234"/>
      <c r="N881" s="235"/>
      <c r="O881" s="235"/>
      <c r="P881" s="235"/>
      <c r="Q881" s="235"/>
      <c r="R881" s="235"/>
      <c r="S881" s="235"/>
      <c r="T881" s="236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7" t="s">
        <v>199</v>
      </c>
      <c r="AU881" s="237" t="s">
        <v>82</v>
      </c>
      <c r="AV881" s="13" t="s">
        <v>82</v>
      </c>
      <c r="AW881" s="13" t="s">
        <v>33</v>
      </c>
      <c r="AX881" s="13" t="s">
        <v>72</v>
      </c>
      <c r="AY881" s="237" t="s">
        <v>188</v>
      </c>
    </row>
    <row r="882" s="13" customFormat="1">
      <c r="A882" s="13"/>
      <c r="B882" s="226"/>
      <c r="C882" s="227"/>
      <c r="D882" s="228" t="s">
        <v>199</v>
      </c>
      <c r="E882" s="229" t="s">
        <v>19</v>
      </c>
      <c r="F882" s="230" t="s">
        <v>1475</v>
      </c>
      <c r="G882" s="227"/>
      <c r="H882" s="231">
        <v>-462</v>
      </c>
      <c r="I882" s="232"/>
      <c r="J882" s="227"/>
      <c r="K882" s="227"/>
      <c r="L882" s="233"/>
      <c r="M882" s="234"/>
      <c r="N882" s="235"/>
      <c r="O882" s="235"/>
      <c r="P882" s="235"/>
      <c r="Q882" s="235"/>
      <c r="R882" s="235"/>
      <c r="S882" s="235"/>
      <c r="T882" s="23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7" t="s">
        <v>199</v>
      </c>
      <c r="AU882" s="237" t="s">
        <v>82</v>
      </c>
      <c r="AV882" s="13" t="s">
        <v>82</v>
      </c>
      <c r="AW882" s="13" t="s">
        <v>33</v>
      </c>
      <c r="AX882" s="13" t="s">
        <v>72</v>
      </c>
      <c r="AY882" s="237" t="s">
        <v>188</v>
      </c>
    </row>
    <row r="883" s="14" customFormat="1">
      <c r="A883" s="14"/>
      <c r="B883" s="238"/>
      <c r="C883" s="239"/>
      <c r="D883" s="228" t="s">
        <v>199</v>
      </c>
      <c r="E883" s="240" t="s">
        <v>19</v>
      </c>
      <c r="F883" s="241" t="s">
        <v>214</v>
      </c>
      <c r="G883" s="239"/>
      <c r="H883" s="242">
        <v>10366.067999999999</v>
      </c>
      <c r="I883" s="243"/>
      <c r="J883" s="239"/>
      <c r="K883" s="239"/>
      <c r="L883" s="244"/>
      <c r="M883" s="245"/>
      <c r="N883" s="246"/>
      <c r="O883" s="246"/>
      <c r="P883" s="246"/>
      <c r="Q883" s="246"/>
      <c r="R883" s="246"/>
      <c r="S883" s="246"/>
      <c r="T883" s="247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8" t="s">
        <v>199</v>
      </c>
      <c r="AU883" s="248" t="s">
        <v>82</v>
      </c>
      <c r="AV883" s="14" t="s">
        <v>195</v>
      </c>
      <c r="AW883" s="14" t="s">
        <v>33</v>
      </c>
      <c r="AX883" s="14" t="s">
        <v>80</v>
      </c>
      <c r="AY883" s="248" t="s">
        <v>188</v>
      </c>
    </row>
    <row r="884" s="2" customFormat="1" ht="24.15" customHeight="1">
      <c r="A884" s="41"/>
      <c r="B884" s="42"/>
      <c r="C884" s="208" t="s">
        <v>1476</v>
      </c>
      <c r="D884" s="208" t="s">
        <v>190</v>
      </c>
      <c r="E884" s="209" t="s">
        <v>1477</v>
      </c>
      <c r="F884" s="210" t="s">
        <v>1478</v>
      </c>
      <c r="G884" s="211" t="s">
        <v>193</v>
      </c>
      <c r="H884" s="212">
        <v>2765.79</v>
      </c>
      <c r="I884" s="213"/>
      <c r="J884" s="214">
        <f>ROUND(I884*H884,2)</f>
        <v>0</v>
      </c>
      <c r="K884" s="210" t="s">
        <v>19</v>
      </c>
      <c r="L884" s="47"/>
      <c r="M884" s="215" t="s">
        <v>19</v>
      </c>
      <c r="N884" s="216" t="s">
        <v>43</v>
      </c>
      <c r="O884" s="87"/>
      <c r="P884" s="217">
        <f>O884*H884</f>
        <v>0</v>
      </c>
      <c r="Q884" s="217">
        <v>0</v>
      </c>
      <c r="R884" s="217">
        <f>Q884*H884</f>
        <v>0</v>
      </c>
      <c r="S884" s="217">
        <v>3.0000000000000001E-05</v>
      </c>
      <c r="T884" s="218">
        <f>S884*H884</f>
        <v>0.082973699999999997</v>
      </c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R884" s="219" t="s">
        <v>290</v>
      </c>
      <c r="AT884" s="219" t="s">
        <v>190</v>
      </c>
      <c r="AU884" s="219" t="s">
        <v>82</v>
      </c>
      <c r="AY884" s="20" t="s">
        <v>188</v>
      </c>
      <c r="BE884" s="220">
        <f>IF(N884="základní",J884,0)</f>
        <v>0</v>
      </c>
      <c r="BF884" s="220">
        <f>IF(N884="snížená",J884,0)</f>
        <v>0</v>
      </c>
      <c r="BG884" s="220">
        <f>IF(N884="zákl. přenesená",J884,0)</f>
        <v>0</v>
      </c>
      <c r="BH884" s="220">
        <f>IF(N884="sníž. přenesená",J884,0)</f>
        <v>0</v>
      </c>
      <c r="BI884" s="220">
        <f>IF(N884="nulová",J884,0)</f>
        <v>0</v>
      </c>
      <c r="BJ884" s="20" t="s">
        <v>80</v>
      </c>
      <c r="BK884" s="220">
        <f>ROUND(I884*H884,2)</f>
        <v>0</v>
      </c>
      <c r="BL884" s="20" t="s">
        <v>290</v>
      </c>
      <c r="BM884" s="219" t="s">
        <v>1479</v>
      </c>
    </row>
    <row r="885" s="13" customFormat="1">
      <c r="A885" s="13"/>
      <c r="B885" s="226"/>
      <c r="C885" s="227"/>
      <c r="D885" s="228" t="s">
        <v>199</v>
      </c>
      <c r="E885" s="229" t="s">
        <v>19</v>
      </c>
      <c r="F885" s="230" t="s">
        <v>1480</v>
      </c>
      <c r="G885" s="227"/>
      <c r="H885" s="231">
        <v>2765.79</v>
      </c>
      <c r="I885" s="232"/>
      <c r="J885" s="227"/>
      <c r="K885" s="227"/>
      <c r="L885" s="233"/>
      <c r="M885" s="234"/>
      <c r="N885" s="235"/>
      <c r="O885" s="235"/>
      <c r="P885" s="235"/>
      <c r="Q885" s="235"/>
      <c r="R885" s="235"/>
      <c r="S885" s="235"/>
      <c r="T885" s="236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7" t="s">
        <v>199</v>
      </c>
      <c r="AU885" s="237" t="s">
        <v>82</v>
      </c>
      <c r="AV885" s="13" t="s">
        <v>82</v>
      </c>
      <c r="AW885" s="13" t="s">
        <v>33</v>
      </c>
      <c r="AX885" s="13" t="s">
        <v>80</v>
      </c>
      <c r="AY885" s="237" t="s">
        <v>188</v>
      </c>
    </row>
    <row r="886" s="2" customFormat="1" ht="24.15" customHeight="1">
      <c r="A886" s="41"/>
      <c r="B886" s="42"/>
      <c r="C886" s="208" t="s">
        <v>1481</v>
      </c>
      <c r="D886" s="208" t="s">
        <v>190</v>
      </c>
      <c r="E886" s="209" t="s">
        <v>1482</v>
      </c>
      <c r="F886" s="210" t="s">
        <v>1483</v>
      </c>
      <c r="G886" s="211" t="s">
        <v>193</v>
      </c>
      <c r="H886" s="212">
        <v>10828.067999999999</v>
      </c>
      <c r="I886" s="213"/>
      <c r="J886" s="214">
        <f>ROUND(I886*H886,2)</f>
        <v>0</v>
      </c>
      <c r="K886" s="210" t="s">
        <v>194</v>
      </c>
      <c r="L886" s="47"/>
      <c r="M886" s="215" t="s">
        <v>19</v>
      </c>
      <c r="N886" s="216" t="s">
        <v>43</v>
      </c>
      <c r="O886" s="87"/>
      <c r="P886" s="217">
        <f>O886*H886</f>
        <v>0</v>
      </c>
      <c r="Q886" s="217">
        <v>0.00020000000000000001</v>
      </c>
      <c r="R886" s="217">
        <f>Q886*H886</f>
        <v>2.1656135999999999</v>
      </c>
      <c r="S886" s="217">
        <v>0</v>
      </c>
      <c r="T886" s="218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19" t="s">
        <v>290</v>
      </c>
      <c r="AT886" s="219" t="s">
        <v>190</v>
      </c>
      <c r="AU886" s="219" t="s">
        <v>82</v>
      </c>
      <c r="AY886" s="20" t="s">
        <v>188</v>
      </c>
      <c r="BE886" s="220">
        <f>IF(N886="základní",J886,0)</f>
        <v>0</v>
      </c>
      <c r="BF886" s="220">
        <f>IF(N886="snížená",J886,0)</f>
        <v>0</v>
      </c>
      <c r="BG886" s="220">
        <f>IF(N886="zákl. přenesená",J886,0)</f>
        <v>0</v>
      </c>
      <c r="BH886" s="220">
        <f>IF(N886="sníž. přenesená",J886,0)</f>
        <v>0</v>
      </c>
      <c r="BI886" s="220">
        <f>IF(N886="nulová",J886,0)</f>
        <v>0</v>
      </c>
      <c r="BJ886" s="20" t="s">
        <v>80</v>
      </c>
      <c r="BK886" s="220">
        <f>ROUND(I886*H886,2)</f>
        <v>0</v>
      </c>
      <c r="BL886" s="20" t="s">
        <v>290</v>
      </c>
      <c r="BM886" s="219" t="s">
        <v>1484</v>
      </c>
    </row>
    <row r="887" s="2" customFormat="1">
      <c r="A887" s="41"/>
      <c r="B887" s="42"/>
      <c r="C887" s="43"/>
      <c r="D887" s="221" t="s">
        <v>197</v>
      </c>
      <c r="E887" s="43"/>
      <c r="F887" s="222" t="s">
        <v>1485</v>
      </c>
      <c r="G887" s="43"/>
      <c r="H887" s="43"/>
      <c r="I887" s="223"/>
      <c r="J887" s="43"/>
      <c r="K887" s="43"/>
      <c r="L887" s="47"/>
      <c r="M887" s="224"/>
      <c r="N887" s="225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197</v>
      </c>
      <c r="AU887" s="20" t="s">
        <v>82</v>
      </c>
    </row>
    <row r="888" s="2" customFormat="1" ht="33" customHeight="1">
      <c r="A888" s="41"/>
      <c r="B888" s="42"/>
      <c r="C888" s="208" t="s">
        <v>1486</v>
      </c>
      <c r="D888" s="208" t="s">
        <v>190</v>
      </c>
      <c r="E888" s="209" t="s">
        <v>1487</v>
      </c>
      <c r="F888" s="210" t="s">
        <v>1488</v>
      </c>
      <c r="G888" s="211" t="s">
        <v>193</v>
      </c>
      <c r="H888" s="212">
        <v>10828.067999999999</v>
      </c>
      <c r="I888" s="213"/>
      <c r="J888" s="214">
        <f>ROUND(I888*H888,2)</f>
        <v>0</v>
      </c>
      <c r="K888" s="210" t="s">
        <v>194</v>
      </c>
      <c r="L888" s="47"/>
      <c r="M888" s="215" t="s">
        <v>19</v>
      </c>
      <c r="N888" s="216" t="s">
        <v>43</v>
      </c>
      <c r="O888" s="87"/>
      <c r="P888" s="217">
        <f>O888*H888</f>
        <v>0</v>
      </c>
      <c r="Q888" s="217">
        <v>0.00025999999999999998</v>
      </c>
      <c r="R888" s="217">
        <f>Q888*H888</f>
        <v>2.8152976799999996</v>
      </c>
      <c r="S888" s="217">
        <v>0</v>
      </c>
      <c r="T888" s="218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19" t="s">
        <v>290</v>
      </c>
      <c r="AT888" s="219" t="s">
        <v>190</v>
      </c>
      <c r="AU888" s="219" t="s">
        <v>82</v>
      </c>
      <c r="AY888" s="20" t="s">
        <v>188</v>
      </c>
      <c r="BE888" s="220">
        <f>IF(N888="základní",J888,0)</f>
        <v>0</v>
      </c>
      <c r="BF888" s="220">
        <f>IF(N888="snížená",J888,0)</f>
        <v>0</v>
      </c>
      <c r="BG888" s="220">
        <f>IF(N888="zákl. přenesená",J888,0)</f>
        <v>0</v>
      </c>
      <c r="BH888" s="220">
        <f>IF(N888="sníž. přenesená",J888,0)</f>
        <v>0</v>
      </c>
      <c r="BI888" s="220">
        <f>IF(N888="nulová",J888,0)</f>
        <v>0</v>
      </c>
      <c r="BJ888" s="20" t="s">
        <v>80</v>
      </c>
      <c r="BK888" s="220">
        <f>ROUND(I888*H888,2)</f>
        <v>0</v>
      </c>
      <c r="BL888" s="20" t="s">
        <v>290</v>
      </c>
      <c r="BM888" s="219" t="s">
        <v>1489</v>
      </c>
    </row>
    <row r="889" s="2" customFormat="1">
      <c r="A889" s="41"/>
      <c r="B889" s="42"/>
      <c r="C889" s="43"/>
      <c r="D889" s="221" t="s">
        <v>197</v>
      </c>
      <c r="E889" s="43"/>
      <c r="F889" s="222" t="s">
        <v>1490</v>
      </c>
      <c r="G889" s="43"/>
      <c r="H889" s="43"/>
      <c r="I889" s="223"/>
      <c r="J889" s="43"/>
      <c r="K889" s="43"/>
      <c r="L889" s="47"/>
      <c r="M889" s="224"/>
      <c r="N889" s="225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197</v>
      </c>
      <c r="AU889" s="20" t="s">
        <v>82</v>
      </c>
    </row>
    <row r="890" s="13" customFormat="1">
      <c r="A890" s="13"/>
      <c r="B890" s="226"/>
      <c r="C890" s="227"/>
      <c r="D890" s="228" t="s">
        <v>199</v>
      </c>
      <c r="E890" s="229" t="s">
        <v>19</v>
      </c>
      <c r="F890" s="230" t="s">
        <v>1491</v>
      </c>
      <c r="G890" s="227"/>
      <c r="H890" s="231">
        <v>8062.2780000000002</v>
      </c>
      <c r="I890" s="232"/>
      <c r="J890" s="227"/>
      <c r="K890" s="227"/>
      <c r="L890" s="233"/>
      <c r="M890" s="234"/>
      <c r="N890" s="235"/>
      <c r="O890" s="235"/>
      <c r="P890" s="235"/>
      <c r="Q890" s="235"/>
      <c r="R890" s="235"/>
      <c r="S890" s="235"/>
      <c r="T890" s="236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7" t="s">
        <v>199</v>
      </c>
      <c r="AU890" s="237" t="s">
        <v>82</v>
      </c>
      <c r="AV890" s="13" t="s">
        <v>82</v>
      </c>
      <c r="AW890" s="13" t="s">
        <v>33</v>
      </c>
      <c r="AX890" s="13" t="s">
        <v>72</v>
      </c>
      <c r="AY890" s="237" t="s">
        <v>188</v>
      </c>
    </row>
    <row r="891" s="13" customFormat="1">
      <c r="A891" s="13"/>
      <c r="B891" s="226"/>
      <c r="C891" s="227"/>
      <c r="D891" s="228" t="s">
        <v>199</v>
      </c>
      <c r="E891" s="229" t="s">
        <v>19</v>
      </c>
      <c r="F891" s="230" t="s">
        <v>1492</v>
      </c>
      <c r="G891" s="227"/>
      <c r="H891" s="231">
        <v>2765.79</v>
      </c>
      <c r="I891" s="232"/>
      <c r="J891" s="227"/>
      <c r="K891" s="227"/>
      <c r="L891" s="233"/>
      <c r="M891" s="234"/>
      <c r="N891" s="235"/>
      <c r="O891" s="235"/>
      <c r="P891" s="235"/>
      <c r="Q891" s="235"/>
      <c r="R891" s="235"/>
      <c r="S891" s="235"/>
      <c r="T891" s="236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7" t="s">
        <v>199</v>
      </c>
      <c r="AU891" s="237" t="s">
        <v>82</v>
      </c>
      <c r="AV891" s="13" t="s">
        <v>82</v>
      </c>
      <c r="AW891" s="13" t="s">
        <v>33</v>
      </c>
      <c r="AX891" s="13" t="s">
        <v>72</v>
      </c>
      <c r="AY891" s="237" t="s">
        <v>188</v>
      </c>
    </row>
    <row r="892" s="14" customFormat="1">
      <c r="A892" s="14"/>
      <c r="B892" s="238"/>
      <c r="C892" s="239"/>
      <c r="D892" s="228" t="s">
        <v>199</v>
      </c>
      <c r="E892" s="240" t="s">
        <v>19</v>
      </c>
      <c r="F892" s="241" t="s">
        <v>214</v>
      </c>
      <c r="G892" s="239"/>
      <c r="H892" s="242">
        <v>10828.067999999999</v>
      </c>
      <c r="I892" s="243"/>
      <c r="J892" s="239"/>
      <c r="K892" s="239"/>
      <c r="L892" s="244"/>
      <c r="M892" s="245"/>
      <c r="N892" s="246"/>
      <c r="O892" s="246"/>
      <c r="P892" s="246"/>
      <c r="Q892" s="246"/>
      <c r="R892" s="246"/>
      <c r="S892" s="246"/>
      <c r="T892" s="24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8" t="s">
        <v>199</v>
      </c>
      <c r="AU892" s="248" t="s">
        <v>82</v>
      </c>
      <c r="AV892" s="14" t="s">
        <v>195</v>
      </c>
      <c r="AW892" s="14" t="s">
        <v>33</v>
      </c>
      <c r="AX892" s="14" t="s">
        <v>80</v>
      </c>
      <c r="AY892" s="248" t="s">
        <v>188</v>
      </c>
    </row>
    <row r="893" s="12" customFormat="1" ht="22.8" customHeight="1">
      <c r="A893" s="12"/>
      <c r="B893" s="192"/>
      <c r="C893" s="193"/>
      <c r="D893" s="194" t="s">
        <v>71</v>
      </c>
      <c r="E893" s="206" t="s">
        <v>1493</v>
      </c>
      <c r="F893" s="206" t="s">
        <v>1494</v>
      </c>
      <c r="G893" s="193"/>
      <c r="H893" s="193"/>
      <c r="I893" s="196"/>
      <c r="J893" s="207">
        <f>BK893</f>
        <v>0</v>
      </c>
      <c r="K893" s="193"/>
      <c r="L893" s="198"/>
      <c r="M893" s="199"/>
      <c r="N893" s="200"/>
      <c r="O893" s="200"/>
      <c r="P893" s="201">
        <f>SUM(P894:P902)</f>
        <v>0</v>
      </c>
      <c r="Q893" s="200"/>
      <c r="R893" s="201">
        <f>SUM(R894:R902)</f>
        <v>0</v>
      </c>
      <c r="S893" s="200"/>
      <c r="T893" s="202">
        <f>SUM(T894:T902)</f>
        <v>0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03" t="s">
        <v>82</v>
      </c>
      <c r="AT893" s="204" t="s">
        <v>71</v>
      </c>
      <c r="AU893" s="204" t="s">
        <v>80</v>
      </c>
      <c r="AY893" s="203" t="s">
        <v>188</v>
      </c>
      <c r="BK893" s="205">
        <f>SUM(BK894:BK902)</f>
        <v>0</v>
      </c>
    </row>
    <row r="894" s="2" customFormat="1" ht="24.15" customHeight="1">
      <c r="A894" s="41"/>
      <c r="B894" s="42"/>
      <c r="C894" s="208" t="s">
        <v>1495</v>
      </c>
      <c r="D894" s="208" t="s">
        <v>190</v>
      </c>
      <c r="E894" s="209" t="s">
        <v>1496</v>
      </c>
      <c r="F894" s="210" t="s">
        <v>1497</v>
      </c>
      <c r="G894" s="211" t="s">
        <v>193</v>
      </c>
      <c r="H894" s="212">
        <v>213.905</v>
      </c>
      <c r="I894" s="213"/>
      <c r="J894" s="214">
        <f>ROUND(I894*H894,2)</f>
        <v>0</v>
      </c>
      <c r="K894" s="210" t="s">
        <v>19</v>
      </c>
      <c r="L894" s="47"/>
      <c r="M894" s="215" t="s">
        <v>19</v>
      </c>
      <c r="N894" s="216" t="s">
        <v>43</v>
      </c>
      <c r="O894" s="87"/>
      <c r="P894" s="217">
        <f>O894*H894</f>
        <v>0</v>
      </c>
      <c r="Q894" s="217">
        <v>0</v>
      </c>
      <c r="R894" s="217">
        <f>Q894*H894</f>
        <v>0</v>
      </c>
      <c r="S894" s="217">
        <v>0</v>
      </c>
      <c r="T894" s="218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19" t="s">
        <v>290</v>
      </c>
      <c r="AT894" s="219" t="s">
        <v>190</v>
      </c>
      <c r="AU894" s="219" t="s">
        <v>82</v>
      </c>
      <c r="AY894" s="20" t="s">
        <v>188</v>
      </c>
      <c r="BE894" s="220">
        <f>IF(N894="základní",J894,0)</f>
        <v>0</v>
      </c>
      <c r="BF894" s="220">
        <f>IF(N894="snížená",J894,0)</f>
        <v>0</v>
      </c>
      <c r="BG894" s="220">
        <f>IF(N894="zákl. přenesená",J894,0)</f>
        <v>0</v>
      </c>
      <c r="BH894" s="220">
        <f>IF(N894="sníž. přenesená",J894,0)</f>
        <v>0</v>
      </c>
      <c r="BI894" s="220">
        <f>IF(N894="nulová",J894,0)</f>
        <v>0</v>
      </c>
      <c r="BJ894" s="20" t="s">
        <v>80</v>
      </c>
      <c r="BK894" s="220">
        <f>ROUND(I894*H894,2)</f>
        <v>0</v>
      </c>
      <c r="BL894" s="20" t="s">
        <v>290</v>
      </c>
      <c r="BM894" s="219" t="s">
        <v>1498</v>
      </c>
    </row>
    <row r="895" s="13" customFormat="1">
      <c r="A895" s="13"/>
      <c r="B895" s="226"/>
      <c r="C895" s="227"/>
      <c r="D895" s="228" t="s">
        <v>199</v>
      </c>
      <c r="E895" s="229" t="s">
        <v>19</v>
      </c>
      <c r="F895" s="230" t="s">
        <v>1348</v>
      </c>
      <c r="G895" s="227"/>
      <c r="H895" s="231">
        <v>47.25</v>
      </c>
      <c r="I895" s="232"/>
      <c r="J895" s="227"/>
      <c r="K895" s="227"/>
      <c r="L895" s="233"/>
      <c r="M895" s="234"/>
      <c r="N895" s="235"/>
      <c r="O895" s="235"/>
      <c r="P895" s="235"/>
      <c r="Q895" s="235"/>
      <c r="R895" s="235"/>
      <c r="S895" s="235"/>
      <c r="T895" s="236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7" t="s">
        <v>199</v>
      </c>
      <c r="AU895" s="237" t="s">
        <v>82</v>
      </c>
      <c r="AV895" s="13" t="s">
        <v>82</v>
      </c>
      <c r="AW895" s="13" t="s">
        <v>33</v>
      </c>
      <c r="AX895" s="13" t="s">
        <v>72</v>
      </c>
      <c r="AY895" s="237" t="s">
        <v>188</v>
      </c>
    </row>
    <row r="896" s="13" customFormat="1">
      <c r="A896" s="13"/>
      <c r="B896" s="226"/>
      <c r="C896" s="227"/>
      <c r="D896" s="228" t="s">
        <v>199</v>
      </c>
      <c r="E896" s="229" t="s">
        <v>19</v>
      </c>
      <c r="F896" s="230" t="s">
        <v>1349</v>
      </c>
      <c r="G896" s="227"/>
      <c r="H896" s="231">
        <v>2.5499999999999998</v>
      </c>
      <c r="I896" s="232"/>
      <c r="J896" s="227"/>
      <c r="K896" s="227"/>
      <c r="L896" s="233"/>
      <c r="M896" s="234"/>
      <c r="N896" s="235"/>
      <c r="O896" s="235"/>
      <c r="P896" s="235"/>
      <c r="Q896" s="235"/>
      <c r="R896" s="235"/>
      <c r="S896" s="235"/>
      <c r="T896" s="236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7" t="s">
        <v>199</v>
      </c>
      <c r="AU896" s="237" t="s">
        <v>82</v>
      </c>
      <c r="AV896" s="13" t="s">
        <v>82</v>
      </c>
      <c r="AW896" s="13" t="s">
        <v>33</v>
      </c>
      <c r="AX896" s="13" t="s">
        <v>72</v>
      </c>
      <c r="AY896" s="237" t="s">
        <v>188</v>
      </c>
    </row>
    <row r="897" s="13" customFormat="1">
      <c r="A897" s="13"/>
      <c r="B897" s="226"/>
      <c r="C897" s="227"/>
      <c r="D897" s="228" t="s">
        <v>199</v>
      </c>
      <c r="E897" s="229" t="s">
        <v>19</v>
      </c>
      <c r="F897" s="230" t="s">
        <v>1350</v>
      </c>
      <c r="G897" s="227"/>
      <c r="H897" s="231">
        <v>1.8</v>
      </c>
      <c r="I897" s="232"/>
      <c r="J897" s="227"/>
      <c r="K897" s="227"/>
      <c r="L897" s="233"/>
      <c r="M897" s="234"/>
      <c r="N897" s="235"/>
      <c r="O897" s="235"/>
      <c r="P897" s="235"/>
      <c r="Q897" s="235"/>
      <c r="R897" s="235"/>
      <c r="S897" s="235"/>
      <c r="T897" s="236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7" t="s">
        <v>199</v>
      </c>
      <c r="AU897" s="237" t="s">
        <v>82</v>
      </c>
      <c r="AV897" s="13" t="s">
        <v>82</v>
      </c>
      <c r="AW897" s="13" t="s">
        <v>33</v>
      </c>
      <c r="AX897" s="13" t="s">
        <v>72</v>
      </c>
      <c r="AY897" s="237" t="s">
        <v>188</v>
      </c>
    </row>
    <row r="898" s="13" customFormat="1">
      <c r="A898" s="13"/>
      <c r="B898" s="226"/>
      <c r="C898" s="227"/>
      <c r="D898" s="228" t="s">
        <v>199</v>
      </c>
      <c r="E898" s="229" t="s">
        <v>19</v>
      </c>
      <c r="F898" s="230" t="s">
        <v>1359</v>
      </c>
      <c r="G898" s="227"/>
      <c r="H898" s="231">
        <v>4.8049999999999997</v>
      </c>
      <c r="I898" s="232"/>
      <c r="J898" s="227"/>
      <c r="K898" s="227"/>
      <c r="L898" s="233"/>
      <c r="M898" s="234"/>
      <c r="N898" s="235"/>
      <c r="O898" s="235"/>
      <c r="P898" s="235"/>
      <c r="Q898" s="235"/>
      <c r="R898" s="235"/>
      <c r="S898" s="235"/>
      <c r="T898" s="236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7" t="s">
        <v>199</v>
      </c>
      <c r="AU898" s="237" t="s">
        <v>82</v>
      </c>
      <c r="AV898" s="13" t="s">
        <v>82</v>
      </c>
      <c r="AW898" s="13" t="s">
        <v>33</v>
      </c>
      <c r="AX898" s="13" t="s">
        <v>72</v>
      </c>
      <c r="AY898" s="237" t="s">
        <v>188</v>
      </c>
    </row>
    <row r="899" s="13" customFormat="1">
      <c r="A899" s="13"/>
      <c r="B899" s="226"/>
      <c r="C899" s="227"/>
      <c r="D899" s="228" t="s">
        <v>199</v>
      </c>
      <c r="E899" s="229" t="s">
        <v>19</v>
      </c>
      <c r="F899" s="230" t="s">
        <v>1351</v>
      </c>
      <c r="G899" s="227"/>
      <c r="H899" s="231">
        <v>157.5</v>
      </c>
      <c r="I899" s="232"/>
      <c r="J899" s="227"/>
      <c r="K899" s="227"/>
      <c r="L899" s="233"/>
      <c r="M899" s="234"/>
      <c r="N899" s="235"/>
      <c r="O899" s="235"/>
      <c r="P899" s="235"/>
      <c r="Q899" s="235"/>
      <c r="R899" s="235"/>
      <c r="S899" s="235"/>
      <c r="T899" s="236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7" t="s">
        <v>199</v>
      </c>
      <c r="AU899" s="237" t="s">
        <v>82</v>
      </c>
      <c r="AV899" s="13" t="s">
        <v>82</v>
      </c>
      <c r="AW899" s="13" t="s">
        <v>33</v>
      </c>
      <c r="AX899" s="13" t="s">
        <v>72</v>
      </c>
      <c r="AY899" s="237" t="s">
        <v>188</v>
      </c>
    </row>
    <row r="900" s="14" customFormat="1">
      <c r="A900" s="14"/>
      <c r="B900" s="238"/>
      <c r="C900" s="239"/>
      <c r="D900" s="228" t="s">
        <v>199</v>
      </c>
      <c r="E900" s="240" t="s">
        <v>19</v>
      </c>
      <c r="F900" s="241" t="s">
        <v>214</v>
      </c>
      <c r="G900" s="239"/>
      <c r="H900" s="242">
        <v>213.905</v>
      </c>
      <c r="I900" s="243"/>
      <c r="J900" s="239"/>
      <c r="K900" s="239"/>
      <c r="L900" s="244"/>
      <c r="M900" s="245"/>
      <c r="N900" s="246"/>
      <c r="O900" s="246"/>
      <c r="P900" s="246"/>
      <c r="Q900" s="246"/>
      <c r="R900" s="246"/>
      <c r="S900" s="246"/>
      <c r="T900" s="24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8" t="s">
        <v>199</v>
      </c>
      <c r="AU900" s="248" t="s">
        <v>82</v>
      </c>
      <c r="AV900" s="14" t="s">
        <v>195</v>
      </c>
      <c r="AW900" s="14" t="s">
        <v>33</v>
      </c>
      <c r="AX900" s="14" t="s">
        <v>80</v>
      </c>
      <c r="AY900" s="248" t="s">
        <v>188</v>
      </c>
    </row>
    <row r="901" s="2" customFormat="1" ht="37.8" customHeight="1">
      <c r="A901" s="41"/>
      <c r="B901" s="42"/>
      <c r="C901" s="208" t="s">
        <v>1499</v>
      </c>
      <c r="D901" s="208" t="s">
        <v>190</v>
      </c>
      <c r="E901" s="209" t="s">
        <v>1500</v>
      </c>
      <c r="F901" s="210" t="s">
        <v>1501</v>
      </c>
      <c r="G901" s="211" t="s">
        <v>922</v>
      </c>
      <c r="H901" s="280"/>
      <c r="I901" s="213"/>
      <c r="J901" s="214">
        <f>ROUND(I901*H901,2)</f>
        <v>0</v>
      </c>
      <c r="K901" s="210" t="s">
        <v>194</v>
      </c>
      <c r="L901" s="47"/>
      <c r="M901" s="215" t="s">
        <v>19</v>
      </c>
      <c r="N901" s="216" t="s">
        <v>43</v>
      </c>
      <c r="O901" s="87"/>
      <c r="P901" s="217">
        <f>O901*H901</f>
        <v>0</v>
      </c>
      <c r="Q901" s="217">
        <v>0</v>
      </c>
      <c r="R901" s="217">
        <f>Q901*H901</f>
        <v>0</v>
      </c>
      <c r="S901" s="217">
        <v>0</v>
      </c>
      <c r="T901" s="218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19" t="s">
        <v>290</v>
      </c>
      <c r="AT901" s="219" t="s">
        <v>190</v>
      </c>
      <c r="AU901" s="219" t="s">
        <v>82</v>
      </c>
      <c r="AY901" s="20" t="s">
        <v>188</v>
      </c>
      <c r="BE901" s="220">
        <f>IF(N901="základní",J901,0)</f>
        <v>0</v>
      </c>
      <c r="BF901" s="220">
        <f>IF(N901="snížená",J901,0)</f>
        <v>0</v>
      </c>
      <c r="BG901" s="220">
        <f>IF(N901="zákl. přenesená",J901,0)</f>
        <v>0</v>
      </c>
      <c r="BH901" s="220">
        <f>IF(N901="sníž. přenesená",J901,0)</f>
        <v>0</v>
      </c>
      <c r="BI901" s="220">
        <f>IF(N901="nulová",J901,0)</f>
        <v>0</v>
      </c>
      <c r="BJ901" s="20" t="s">
        <v>80</v>
      </c>
      <c r="BK901" s="220">
        <f>ROUND(I901*H901,2)</f>
        <v>0</v>
      </c>
      <c r="BL901" s="20" t="s">
        <v>290</v>
      </c>
      <c r="BM901" s="219" t="s">
        <v>1502</v>
      </c>
    </row>
    <row r="902" s="2" customFormat="1">
      <c r="A902" s="41"/>
      <c r="B902" s="42"/>
      <c r="C902" s="43"/>
      <c r="D902" s="221" t="s">
        <v>197</v>
      </c>
      <c r="E902" s="43"/>
      <c r="F902" s="222" t="s">
        <v>1503</v>
      </c>
      <c r="G902" s="43"/>
      <c r="H902" s="43"/>
      <c r="I902" s="223"/>
      <c r="J902" s="43"/>
      <c r="K902" s="43"/>
      <c r="L902" s="47"/>
      <c r="M902" s="224"/>
      <c r="N902" s="225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197</v>
      </c>
      <c r="AU902" s="20" t="s">
        <v>82</v>
      </c>
    </row>
    <row r="903" s="12" customFormat="1" ht="25.92" customHeight="1">
      <c r="A903" s="12"/>
      <c r="B903" s="192"/>
      <c r="C903" s="193"/>
      <c r="D903" s="194" t="s">
        <v>71</v>
      </c>
      <c r="E903" s="195" t="s">
        <v>1504</v>
      </c>
      <c r="F903" s="195" t="s">
        <v>1505</v>
      </c>
      <c r="G903" s="193"/>
      <c r="H903" s="193"/>
      <c r="I903" s="196"/>
      <c r="J903" s="197">
        <f>BK903</f>
        <v>0</v>
      </c>
      <c r="K903" s="193"/>
      <c r="L903" s="198"/>
      <c r="M903" s="199"/>
      <c r="N903" s="200"/>
      <c r="O903" s="200"/>
      <c r="P903" s="201">
        <f>SUM(P904:P906)</f>
        <v>0</v>
      </c>
      <c r="Q903" s="200"/>
      <c r="R903" s="201">
        <f>SUM(R904:R906)</f>
        <v>0</v>
      </c>
      <c r="S903" s="200"/>
      <c r="T903" s="202">
        <f>SUM(T904:T906)</f>
        <v>0</v>
      </c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R903" s="203" t="s">
        <v>195</v>
      </c>
      <c r="AT903" s="204" t="s">
        <v>71</v>
      </c>
      <c r="AU903" s="204" t="s">
        <v>72</v>
      </c>
      <c r="AY903" s="203" t="s">
        <v>188</v>
      </c>
      <c r="BK903" s="205">
        <f>SUM(BK904:BK906)</f>
        <v>0</v>
      </c>
    </row>
    <row r="904" s="2" customFormat="1" ht="16.5" customHeight="1">
      <c r="A904" s="41"/>
      <c r="B904" s="42"/>
      <c r="C904" s="208" t="s">
        <v>1506</v>
      </c>
      <c r="D904" s="208" t="s">
        <v>190</v>
      </c>
      <c r="E904" s="209" t="s">
        <v>1507</v>
      </c>
      <c r="F904" s="210" t="s">
        <v>1508</v>
      </c>
      <c r="G904" s="211" t="s">
        <v>1509</v>
      </c>
      <c r="H904" s="212">
        <v>400</v>
      </c>
      <c r="I904" s="213"/>
      <c r="J904" s="214">
        <f>ROUND(I904*H904,2)</f>
        <v>0</v>
      </c>
      <c r="K904" s="210" t="s">
        <v>194</v>
      </c>
      <c r="L904" s="47"/>
      <c r="M904" s="215" t="s">
        <v>19</v>
      </c>
      <c r="N904" s="216" t="s">
        <v>43</v>
      </c>
      <c r="O904" s="87"/>
      <c r="P904" s="217">
        <f>O904*H904</f>
        <v>0</v>
      </c>
      <c r="Q904" s="217">
        <v>0</v>
      </c>
      <c r="R904" s="217">
        <f>Q904*H904</f>
        <v>0</v>
      </c>
      <c r="S904" s="217">
        <v>0</v>
      </c>
      <c r="T904" s="218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19" t="s">
        <v>1510</v>
      </c>
      <c r="AT904" s="219" t="s">
        <v>190</v>
      </c>
      <c r="AU904" s="219" t="s">
        <v>80</v>
      </c>
      <c r="AY904" s="20" t="s">
        <v>188</v>
      </c>
      <c r="BE904" s="220">
        <f>IF(N904="základní",J904,0)</f>
        <v>0</v>
      </c>
      <c r="BF904" s="220">
        <f>IF(N904="snížená",J904,0)</f>
        <v>0</v>
      </c>
      <c r="BG904" s="220">
        <f>IF(N904="zákl. přenesená",J904,0)</f>
        <v>0</v>
      </c>
      <c r="BH904" s="220">
        <f>IF(N904="sníž. přenesená",J904,0)</f>
        <v>0</v>
      </c>
      <c r="BI904" s="220">
        <f>IF(N904="nulová",J904,0)</f>
        <v>0</v>
      </c>
      <c r="BJ904" s="20" t="s">
        <v>80</v>
      </c>
      <c r="BK904" s="220">
        <f>ROUND(I904*H904,2)</f>
        <v>0</v>
      </c>
      <c r="BL904" s="20" t="s">
        <v>1510</v>
      </c>
      <c r="BM904" s="219" t="s">
        <v>1511</v>
      </c>
    </row>
    <row r="905" s="2" customFormat="1">
      <c r="A905" s="41"/>
      <c r="B905" s="42"/>
      <c r="C905" s="43"/>
      <c r="D905" s="221" t="s">
        <v>197</v>
      </c>
      <c r="E905" s="43"/>
      <c r="F905" s="222" t="s">
        <v>1512</v>
      </c>
      <c r="G905" s="43"/>
      <c r="H905" s="43"/>
      <c r="I905" s="223"/>
      <c r="J905" s="43"/>
      <c r="K905" s="43"/>
      <c r="L905" s="47"/>
      <c r="M905" s="224"/>
      <c r="N905" s="225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197</v>
      </c>
      <c r="AU905" s="20" t="s">
        <v>80</v>
      </c>
    </row>
    <row r="906" s="13" customFormat="1">
      <c r="A906" s="13"/>
      <c r="B906" s="226"/>
      <c r="C906" s="227"/>
      <c r="D906" s="228" t="s">
        <v>199</v>
      </c>
      <c r="E906" s="229" t="s">
        <v>19</v>
      </c>
      <c r="F906" s="230" t="s">
        <v>1513</v>
      </c>
      <c r="G906" s="227"/>
      <c r="H906" s="231">
        <v>400</v>
      </c>
      <c r="I906" s="232"/>
      <c r="J906" s="227"/>
      <c r="K906" s="227"/>
      <c r="L906" s="233"/>
      <c r="M906" s="281"/>
      <c r="N906" s="282"/>
      <c r="O906" s="282"/>
      <c r="P906" s="282"/>
      <c r="Q906" s="282"/>
      <c r="R906" s="282"/>
      <c r="S906" s="282"/>
      <c r="T906" s="28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7" t="s">
        <v>199</v>
      </c>
      <c r="AU906" s="237" t="s">
        <v>80</v>
      </c>
      <c r="AV906" s="13" t="s">
        <v>82</v>
      </c>
      <c r="AW906" s="13" t="s">
        <v>33</v>
      </c>
      <c r="AX906" s="13" t="s">
        <v>80</v>
      </c>
      <c r="AY906" s="237" t="s">
        <v>188</v>
      </c>
    </row>
    <row r="907" s="2" customFormat="1" ht="6.96" customHeight="1">
      <c r="A907" s="41"/>
      <c r="B907" s="62"/>
      <c r="C907" s="63"/>
      <c r="D907" s="63"/>
      <c r="E907" s="63"/>
      <c r="F907" s="63"/>
      <c r="G907" s="63"/>
      <c r="H907" s="63"/>
      <c r="I907" s="63"/>
      <c r="J907" s="63"/>
      <c r="K907" s="63"/>
      <c r="L907" s="47"/>
      <c r="M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</row>
  </sheetData>
  <sheetProtection sheet="1" autoFilter="0" formatColumns="0" formatRows="0" objects="1" scenarios="1" spinCount="100000" saltValue="TZ6LGFwaNWQeVFgIxKO/R9GqmOXmmslXLs6EOVpb+NeF51fZVnW6oSUIcpes8bkCY88UHGNv/0LkHs89LIrVhA==" hashValue="ZNc7aFPUIyGllZEwMYCrX3JbGoG+rHcBMQu8Ob5WgbORWfByJKo/eGEuORz9Guy9ndNOTVjCLYB7v4M7gdck6w==" algorithmName="SHA-512" password="CC35"/>
  <autoFilter ref="C99:K906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4_01/113106123"/>
    <hyperlink ref="F107" r:id="rId2" display="https://podminky.urs.cz/item/CS_URS_2024_01/113107131"/>
    <hyperlink ref="F110" r:id="rId3" display="https://podminky.urs.cz/item/CS_URS_2024_01/132212331"/>
    <hyperlink ref="F115" r:id="rId4" display="https://podminky.urs.cz/item/CS_URS_2024_01/162351103"/>
    <hyperlink ref="F118" r:id="rId5" display="https://podminky.urs.cz/item/CS_URS_2024_01/167151101"/>
    <hyperlink ref="F121" r:id="rId6" display="https://podminky.urs.cz/item/CS_URS_2024_01/174111101"/>
    <hyperlink ref="F124" r:id="rId7" display="https://podminky.urs.cz/item/CS_URS_2024_01/310238211"/>
    <hyperlink ref="F127" r:id="rId8" display="https://podminky.urs.cz/item/CS_URS_2024_01/311272321"/>
    <hyperlink ref="F132" r:id="rId9" display="https://podminky.urs.cz/item/CS_URS_2024_01/311273957"/>
    <hyperlink ref="F137" r:id="rId10" display="https://podminky.urs.cz/item/CS_URS_2024_01/317121251"/>
    <hyperlink ref="F141" r:id="rId11" display="https://podminky.urs.cz/item/CS_URS_2024_01/317142428"/>
    <hyperlink ref="F145" r:id="rId12" display="https://podminky.urs.cz/item/CS_URS_2024_01/317998112"/>
    <hyperlink ref="F148" r:id="rId13" display="https://podminky.urs.cz/item/CS_URS_2024_01/319201321"/>
    <hyperlink ref="F151" r:id="rId14" display="https://podminky.urs.cz/item/CS_URS_2024_01/340239211"/>
    <hyperlink ref="F155" r:id="rId15" display="https://podminky.urs.cz/item/CS_URS_2024_01/612131101"/>
    <hyperlink ref="F157" r:id="rId16" display="https://podminky.urs.cz/item/CS_URS_2024_01/612321141"/>
    <hyperlink ref="F161" r:id="rId17" display="https://podminky.urs.cz/item/CS_URS_2024_01/612325111"/>
    <hyperlink ref="F164" r:id="rId18" display="https://podminky.urs.cz/item/CS_URS_2024_01/612325223"/>
    <hyperlink ref="F167" r:id="rId19" display="https://podminky.urs.cz/item/CS_URS_2024_01/612325225"/>
    <hyperlink ref="F170" r:id="rId20" display="https://podminky.urs.cz/item/CS_URS_2024_01/612325421"/>
    <hyperlink ref="F187" r:id="rId21" display="https://podminky.urs.cz/item/CS_URS_2024_01/621211021"/>
    <hyperlink ref="F194" r:id="rId22" display="https://podminky.urs.cz/item/CS_URS_2024_01/621151031"/>
    <hyperlink ref="F197" r:id="rId23" display="https://podminky.urs.cz/item/CS_URS_2024_01/621251101"/>
    <hyperlink ref="F199" r:id="rId24" display="https://podminky.urs.cz/item/CS_URS_2024_01/621531022"/>
    <hyperlink ref="F202" r:id="rId25" display="https://podminky.urs.cz/item/CS_URS_2024_01/622135001"/>
    <hyperlink ref="F207" r:id="rId26" display="https://podminky.urs.cz/item/CS_URS_2024_01/622135091"/>
    <hyperlink ref="F210" r:id="rId27" display="https://podminky.urs.cz/item/CS_URS_2024_01/622142001"/>
    <hyperlink ref="F213" r:id="rId28" display="https://podminky.urs.cz/item/CS_URS_2024_01/622211031"/>
    <hyperlink ref="F229" r:id="rId29" display="https://podminky.urs.cz/item/CS_URS_2024_01/622212051"/>
    <hyperlink ref="F234" r:id="rId30" display="https://podminky.urs.cz/item/CS_URS_2024_01/622221041"/>
    <hyperlink ref="F260" r:id="rId31" display="https://podminky.urs.cz/item/CS_URS_2024_01/622222051"/>
    <hyperlink ref="F274" r:id="rId32" display="https://podminky.urs.cz/item/CS_URS_2024_01/622251101"/>
    <hyperlink ref="F279" r:id="rId33" display="https://podminky.urs.cz/item/CS_URS_2024_01/622251105"/>
    <hyperlink ref="F284" r:id="rId34" display="https://podminky.urs.cz/item/CS_URS_2024_01/622151001"/>
    <hyperlink ref="F286" r:id="rId35" display="https://podminky.urs.cz/item/CS_URS_2024_01/622151031"/>
    <hyperlink ref="F288" r:id="rId36" display="https://podminky.urs.cz/item/CS_URS_2024_01/622511112"/>
    <hyperlink ref="F294" r:id="rId37" display="https://podminky.urs.cz/item/CS_URS_2024_01/622531022"/>
    <hyperlink ref="F301" r:id="rId38" display="https://podminky.urs.cz/item/CS_URS_2024_01/629991011"/>
    <hyperlink ref="F310" r:id="rId39" display="https://podminky.urs.cz/item/CS_URS_2024_01/637211411"/>
    <hyperlink ref="F313" r:id="rId40" display="https://podminky.urs.cz/item/CS_URS_2024_01/637211412"/>
    <hyperlink ref="F316" r:id="rId41" display="https://podminky.urs.cz/item/CS_URS_2024_01/637311122"/>
    <hyperlink ref="F319" r:id="rId42" display="https://podminky.urs.cz/item/CS_URS_2024_01/642944121"/>
    <hyperlink ref="F324" r:id="rId43" display="https://podminky.urs.cz/item/CS_URS_2024_01/941111132"/>
    <hyperlink ref="F330" r:id="rId44" display="https://podminky.urs.cz/item/CS_URS_2024_01/941111232"/>
    <hyperlink ref="F333" r:id="rId45" display="https://podminky.urs.cz/item/CS_URS_2024_01/941111332"/>
    <hyperlink ref="F335" r:id="rId46" display="https://podminky.urs.cz/item/CS_URS_2024_01/941111832"/>
    <hyperlink ref="F338" r:id="rId47" display="https://podminky.urs.cz/item/CS_URS_2024_01/944511111"/>
    <hyperlink ref="F341" r:id="rId48" display="https://podminky.urs.cz/item/CS_URS_2024_01/944511211"/>
    <hyperlink ref="F344" r:id="rId49" display="https://podminky.urs.cz/item/CS_URS_2024_01/944511811"/>
    <hyperlink ref="F347" r:id="rId50" display="https://podminky.urs.cz/item/CS_URS_2024_01/949101111"/>
    <hyperlink ref="F350" r:id="rId51" display="https://podminky.urs.cz/item/CS_URS_2024_01/952901111"/>
    <hyperlink ref="F357" r:id="rId52" display="https://podminky.urs.cz/item/CS_URS_2024_01/953951313"/>
    <hyperlink ref="F360" r:id="rId53" display="https://podminky.urs.cz/item/CS_URS_2024_01/962031011"/>
    <hyperlink ref="F363" r:id="rId54" display="https://podminky.urs.cz/item/CS_URS_2024_01/962031132"/>
    <hyperlink ref="F367" r:id="rId55" display="https://podminky.urs.cz/item/CS_URS_2024_01/962052210"/>
    <hyperlink ref="F370" r:id="rId56" display="https://podminky.urs.cz/item/CS_URS_2024_01/965043441"/>
    <hyperlink ref="F373" r:id="rId57" display="https://podminky.urs.cz/item/CS_URS_2024_01/965049112"/>
    <hyperlink ref="F375" r:id="rId58" display="https://podminky.urs.cz/item/CS_URS_2024_01/966080103"/>
    <hyperlink ref="F385" r:id="rId59" display="https://podminky.urs.cz/item/CS_URS_2024_01/966082018"/>
    <hyperlink ref="F390" r:id="rId60" display="https://podminky.urs.cz/item/CS_URS_2024_01/966084018"/>
    <hyperlink ref="F401" r:id="rId61" display="https://podminky.urs.cz/item/CS_URS_2024_01/966084028"/>
    <hyperlink ref="F410" r:id="rId62" display="https://podminky.urs.cz/item/CS_URS_2024_01/968072354"/>
    <hyperlink ref="F413" r:id="rId63" display="https://podminky.urs.cz/item/CS_URS_2024_01/968072455"/>
    <hyperlink ref="F418" r:id="rId64" display="https://podminky.urs.cz/item/CS_URS_2024_01/968072456"/>
    <hyperlink ref="F421" r:id="rId65" display="https://podminky.urs.cz/item/CS_URS_2024_01/968072747"/>
    <hyperlink ref="F424" r:id="rId66" display="https://podminky.urs.cz/item/CS_URS_2024_01/968082015"/>
    <hyperlink ref="F430" r:id="rId67" display="https://podminky.urs.cz/item/CS_URS_2024_01/968082016"/>
    <hyperlink ref="F437" r:id="rId68" display="https://podminky.urs.cz/item/CS_URS_2024_01/968082017"/>
    <hyperlink ref="F444" r:id="rId69" display="https://podminky.urs.cz/item/CS_URS_2024_01/968082018"/>
    <hyperlink ref="F451" r:id="rId70" display="https://podminky.urs.cz/item/CS_URS_2024_01/968082022"/>
    <hyperlink ref="F456" r:id="rId71" display="https://podminky.urs.cz/item/CS_URS_2024_01/971033621"/>
    <hyperlink ref="F459" r:id="rId72" display="https://podminky.urs.cz/item/CS_URS_2024_01/974031666"/>
    <hyperlink ref="F462" r:id="rId73" display="https://podminky.urs.cz/item/CS_URS_2024_01/976085411"/>
    <hyperlink ref="F465" r:id="rId74" display="https://podminky.urs.cz/item/CS_URS_2024_01/977151123"/>
    <hyperlink ref="F468" r:id="rId75" display="https://podminky.urs.cz/item/CS_URS_2024_01/977151223"/>
    <hyperlink ref="F471" r:id="rId76" display="https://podminky.urs.cz/item/CS_URS_2024_01/978013191"/>
    <hyperlink ref="F474" r:id="rId77" display="https://podminky.urs.cz/item/CS_URS_2024_01/978015391"/>
    <hyperlink ref="F477" r:id="rId78" display="https://podminky.urs.cz/item/CS_URS_2024_01/978059641"/>
    <hyperlink ref="F480" r:id="rId79" display="https://podminky.urs.cz/item/CS_URS_2024_01/978071221"/>
    <hyperlink ref="F483" r:id="rId80" display="https://podminky.urs.cz/item/CS_URS_2024_01/985131111"/>
    <hyperlink ref="F488" r:id="rId81" display="https://podminky.urs.cz/item/CS_URS_2024_01/985131311"/>
    <hyperlink ref="F495" r:id="rId82" display="https://podminky.urs.cz/item/CS_URS_2024_01/993111111"/>
    <hyperlink ref="F498" r:id="rId83" display="https://podminky.urs.cz/item/CS_URS_2024_01/993111119"/>
    <hyperlink ref="F502" r:id="rId84" display="https://podminky.urs.cz/item/CS_URS_2024_01/997013157"/>
    <hyperlink ref="F504" r:id="rId85" display="https://podminky.urs.cz/item/CS_URS_2024_01/997013501"/>
    <hyperlink ref="F506" r:id="rId86" display="https://podminky.urs.cz/item/CS_URS_2024_01/997013509"/>
    <hyperlink ref="F508" r:id="rId87" display="https://podminky.urs.cz/item/CS_URS_2024_01/997013601"/>
    <hyperlink ref="F510" r:id="rId88" display="https://podminky.urs.cz/item/CS_URS_2024_01/997013603"/>
    <hyperlink ref="F512" r:id="rId89" display="https://podminky.urs.cz/item/CS_URS_2024_01/997013607"/>
    <hyperlink ref="F514" r:id="rId90" display="https://podminky.urs.cz/item/CS_URS_2024_01/997013631"/>
    <hyperlink ref="F516" r:id="rId91" display="https://podminky.urs.cz/item/CS_URS_2024_01/997013655"/>
    <hyperlink ref="F518" r:id="rId92" display="https://podminky.urs.cz/item/CS_URS_2024_01/997013813"/>
    <hyperlink ref="F520" r:id="rId93" display="https://podminky.urs.cz/item/CS_URS_2024_01/997013814"/>
    <hyperlink ref="F523" r:id="rId94" display="https://podminky.urs.cz/item/CS_URS_2024_01/998011010"/>
    <hyperlink ref="F527" r:id="rId95" display="https://podminky.urs.cz/item/CS_URS_2024_01/711112001"/>
    <hyperlink ref="F533" r:id="rId96" display="https://podminky.urs.cz/item/CS_URS_2024_01/711122231"/>
    <hyperlink ref="F539" r:id="rId97" display="https://podminky.urs.cz/item/CS_URS_2024_01/711142559"/>
    <hyperlink ref="F545" r:id="rId98" display="https://podminky.urs.cz/item/CS_URS_2024_01/711161215"/>
    <hyperlink ref="F548" r:id="rId99" display="https://podminky.urs.cz/item/CS_URS_2024_01/711161383"/>
    <hyperlink ref="F551" r:id="rId100" display="https://podminky.urs.cz/item/CS_URS_2024_01/998711213"/>
    <hyperlink ref="F554" r:id="rId101" display="https://podminky.urs.cz/item/CS_URS_2024_01/712311101"/>
    <hyperlink ref="F563" r:id="rId102" display="https://podminky.urs.cz/item/CS_URS_2024_01/712331111"/>
    <hyperlink ref="F570" r:id="rId103" display="https://podminky.urs.cz/item/CS_URS_2024_01/712332115"/>
    <hyperlink ref="F573" r:id="rId104" display="https://podminky.urs.cz/item/CS_URS_2024_01/712340832"/>
    <hyperlink ref="F580" r:id="rId105" display="https://podminky.urs.cz/item/CS_URS_2024_01/712340833"/>
    <hyperlink ref="F590" r:id="rId106" display="https://podminky.urs.cz/item/CS_URS_2024_01/712341559"/>
    <hyperlink ref="F595" r:id="rId107" display="https://podminky.urs.cz/item/CS_URS_2024_01/712361802"/>
    <hyperlink ref="F598" r:id="rId108" display="https://podminky.urs.cz/item/CS_URS_2024_01/712363351"/>
    <hyperlink ref="F600" r:id="rId109" display="https://podminky.urs.cz/item/CS_URS_2024_01/712363352"/>
    <hyperlink ref="F603" r:id="rId110" display="https://podminky.urs.cz/item/CS_URS_2024_01/712363353"/>
    <hyperlink ref="F605" r:id="rId111" display="https://podminky.urs.cz/item/CS_URS_2024_01/712363356"/>
    <hyperlink ref="F608" r:id="rId112" display="https://podminky.urs.cz/item/CS_URS_2024_01/712391171"/>
    <hyperlink ref="F613" r:id="rId113" display="https://podminky.urs.cz/item/CS_URS_2024_01/712391382"/>
    <hyperlink ref="F616" r:id="rId114" display="https://podminky.urs.cz/item/CS_URS_2024_01/712391482"/>
    <hyperlink ref="F621" r:id="rId115" display="https://podminky.urs.cz/item/CS_URS_2024_01/712771613"/>
    <hyperlink ref="F626" r:id="rId116" display="https://podminky.urs.cz/item/CS_URS_2024_01/712811101"/>
    <hyperlink ref="F630" r:id="rId117" display="https://podminky.urs.cz/item/CS_URS_2024_01/712841559"/>
    <hyperlink ref="F635" r:id="rId118" display="https://podminky.urs.cz/item/CS_URS_2024_01/712861703"/>
    <hyperlink ref="F640" r:id="rId119" display="https://podminky.urs.cz/item/CS_URS_2024_01/712990813"/>
    <hyperlink ref="F645" r:id="rId120" display="https://podminky.urs.cz/item/CS_URS_2024_01/998712213"/>
    <hyperlink ref="F652" r:id="rId121" display="https://podminky.urs.cz/item/CS_URS_2024_01/713130833"/>
    <hyperlink ref="F657" r:id="rId122" display="https://podminky.urs.cz/item/CS_URS_2024_01/713130851"/>
    <hyperlink ref="F663" r:id="rId123" display="https://podminky.urs.cz/item/CS_URS_2024_01/713131341"/>
    <hyperlink ref="F668" r:id="rId124" display="https://podminky.urs.cz/item/CS_URS_2024_01/713140822"/>
    <hyperlink ref="F671" r:id="rId125" display="https://podminky.urs.cz/item/CS_URS_2024_01/713141136"/>
    <hyperlink ref="F686" r:id="rId126" display="https://podminky.urs.cz/item/CS_URS_2024_01/998713213"/>
    <hyperlink ref="F689" r:id="rId127" display="https://podminky.urs.cz/item/CS_URS_2024_01/721210824"/>
    <hyperlink ref="F692" r:id="rId128" display="https://podminky.urs.cz/item/CS_URS_2024_01/762361311"/>
    <hyperlink ref="F699" r:id="rId129" display="https://podminky.urs.cz/item/CS_URS_2024_01/998762213"/>
    <hyperlink ref="F702" r:id="rId130" display="https://podminky.urs.cz/item/CS_URS_2024_01/763164551"/>
    <hyperlink ref="F705" r:id="rId131" display="https://podminky.urs.cz/item/CS_URS_2024_01/998763413"/>
    <hyperlink ref="F708" r:id="rId132" display="https://podminky.urs.cz/item/CS_URS_2024_01/764002811"/>
    <hyperlink ref="F710" r:id="rId133" display="https://podminky.urs.cz/item/CS_URS_2024_01/764002841"/>
    <hyperlink ref="F717" r:id="rId134" display="https://podminky.urs.cz/item/CS_URS_2024_01/764002851"/>
    <hyperlink ref="F726" r:id="rId135" display="https://podminky.urs.cz/item/CS_URS_2024_01/764002861"/>
    <hyperlink ref="F729" r:id="rId136" display="https://podminky.urs.cz/item/CS_URS_2024_01/764002871"/>
    <hyperlink ref="F734" r:id="rId137" display="https://podminky.urs.cz/item/CS_URS_2024_01/764004801"/>
    <hyperlink ref="F738" r:id="rId138" display="https://podminky.urs.cz/item/CS_URS_2024_01/764004861"/>
    <hyperlink ref="F741" r:id="rId139" display="https://podminky.urs.cz/item/CS_URS_2024_01/764111641"/>
    <hyperlink ref="F744" r:id="rId140" display="https://podminky.urs.cz/item/CS_URS_2024_01/764111691"/>
    <hyperlink ref="F747" r:id="rId141" display="https://podminky.urs.cz/item/CS_URS_2024_01/764212664"/>
    <hyperlink ref="F750" r:id="rId142" display="https://podminky.urs.cz/item/CS_URS_2024_01/764212666"/>
    <hyperlink ref="F753" r:id="rId143" display="https://podminky.urs.cz/item/CS_URS_2024_01/764212667"/>
    <hyperlink ref="F756" r:id="rId144" display="https://podminky.urs.cz/item/CS_URS_2024_01/764215606"/>
    <hyperlink ref="F761" r:id="rId145" display="https://podminky.urs.cz/item/CS_URS_2024_01/764215609"/>
    <hyperlink ref="F764" r:id="rId146" display="https://podminky.urs.cz/item/CS_URS_2024_01/764215611"/>
    <hyperlink ref="F767" r:id="rId147" display="https://podminky.urs.cz/item/CS_URS_2024_01/764215646"/>
    <hyperlink ref="F769" r:id="rId148" display="https://podminky.urs.cz/item/CS_URS_2024_01/764216643"/>
    <hyperlink ref="F772" r:id="rId149" display="https://podminky.urs.cz/item/CS_URS_2024_01/764216644"/>
    <hyperlink ref="F782" r:id="rId150" display="https://podminky.urs.cz/item/CS_URS_2024_01/764216645"/>
    <hyperlink ref="F790" r:id="rId151" display="https://podminky.urs.cz/item/CS_URS_2024_01/764511602"/>
    <hyperlink ref="F796" r:id="rId152" display="https://podminky.urs.cz/item/CS_URS_2024_01/764518622"/>
    <hyperlink ref="F802" r:id="rId153" display="https://podminky.urs.cz/item/CS_URS_2024_01/998764213"/>
    <hyperlink ref="F834" r:id="rId154" display="https://podminky.urs.cz/item/CS_URS_2024_01/766660001"/>
    <hyperlink ref="F838" r:id="rId155" display="https://podminky.urs.cz/item/CS_URS_2024_01/766691811"/>
    <hyperlink ref="F860" r:id="rId156" display="https://podminky.urs.cz/item/CS_URS_2024_01/766695212"/>
    <hyperlink ref="F863" r:id="rId157" display="https://podminky.urs.cz/item/CS_URS_2024_01/998766213"/>
    <hyperlink ref="F869" r:id="rId158" display="https://podminky.urs.cz/item/CS_URS_2024_01/998767213"/>
    <hyperlink ref="F878" r:id="rId159" display="https://podminky.urs.cz/item/CS_URS_2024_01/784111001"/>
    <hyperlink ref="F880" r:id="rId160" display="https://podminky.urs.cz/item/CS_URS_2024_01/784111011"/>
    <hyperlink ref="F887" r:id="rId161" display="https://podminky.urs.cz/item/CS_URS_2024_01/784181101"/>
    <hyperlink ref="F889" r:id="rId162" display="https://podminky.urs.cz/item/CS_URS_2024_01/784211101"/>
    <hyperlink ref="F902" r:id="rId163" display="https://podminky.urs.cz/item/CS_URS_2024_01/998786213"/>
    <hyperlink ref="F905" r:id="rId164" display="https://podminky.urs.cz/item/CS_URS_2024_01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1514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35</v>
      </c>
      <c r="F24" s="41"/>
      <c r="G24" s="41"/>
      <c r="H24" s="41"/>
      <c r="I24" s="136" t="s">
        <v>28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ROUND(J87,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ROUND((SUM(BE87:BE218)),  2)</f>
        <v>0</v>
      </c>
      <c r="G33" s="41"/>
      <c r="H33" s="41"/>
      <c r="I33" s="152">
        <v>0.20999999999999999</v>
      </c>
      <c r="J33" s="151">
        <f>ROUND(((SUM(BE87:BE218))*I33),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ROUND((SUM(BF87:BF218)),  2)</f>
        <v>0</v>
      </c>
      <c r="G34" s="41"/>
      <c r="H34" s="41"/>
      <c r="I34" s="152">
        <v>0.12</v>
      </c>
      <c r="J34" s="151">
        <f>ROUND(((SUM(BF87:BF218))*I34),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ROUND((SUM(BG87:BG218)),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ROUND((SUM(BH87:BH218)),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ROUND((SUM(BI87:BI218)),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UT - Vytápění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 xml:space="preserve">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159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162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163</v>
      </c>
      <c r="E62" s="178"/>
      <c r="F62" s="178"/>
      <c r="G62" s="178"/>
      <c r="H62" s="178"/>
      <c r="I62" s="178"/>
      <c r="J62" s="179">
        <f>J98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1515</v>
      </c>
      <c r="E63" s="178"/>
      <c r="F63" s="178"/>
      <c r="G63" s="178"/>
      <c r="H63" s="178"/>
      <c r="I63" s="178"/>
      <c r="J63" s="179">
        <f>J116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1516</v>
      </c>
      <c r="E64" s="178"/>
      <c r="F64" s="178"/>
      <c r="G64" s="178"/>
      <c r="H64" s="178"/>
      <c r="I64" s="178"/>
      <c r="J64" s="179">
        <f>J131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1517</v>
      </c>
      <c r="E65" s="178"/>
      <c r="F65" s="178"/>
      <c r="G65" s="178"/>
      <c r="H65" s="178"/>
      <c r="I65" s="178"/>
      <c r="J65" s="179">
        <f>J151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1518</v>
      </c>
      <c r="E66" s="178"/>
      <c r="F66" s="178"/>
      <c r="G66" s="178"/>
      <c r="H66" s="178"/>
      <c r="I66" s="178"/>
      <c r="J66" s="179">
        <f>J176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172</v>
      </c>
      <c r="E67" s="172"/>
      <c r="F67" s="172"/>
      <c r="G67" s="172"/>
      <c r="H67" s="172"/>
      <c r="I67" s="172"/>
      <c r="J67" s="173">
        <f>J214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173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6.25" customHeight="1">
      <c r="A77" s="41"/>
      <c r="B77" s="42"/>
      <c r="C77" s="43"/>
      <c r="D77" s="43"/>
      <c r="E77" s="164" t="str">
        <f>E7</f>
        <v>Snížení energ. náročnosti - ZA a Gymnázia Hořice - DM Šalounova</v>
      </c>
      <c r="F77" s="35"/>
      <c r="G77" s="35"/>
      <c r="H77" s="35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122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UT - Vytápění</v>
      </c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Hořice, ul. Šalounova</v>
      </c>
      <c r="G81" s="43"/>
      <c r="H81" s="43"/>
      <c r="I81" s="35" t="s">
        <v>23</v>
      </c>
      <c r="J81" s="75" t="str">
        <f>IF(J12="","",J12)</f>
        <v>31. 1. 2024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Zemědělská akademie a Gymnázia Hořice</v>
      </c>
      <c r="G83" s="43"/>
      <c r="H83" s="43"/>
      <c r="I83" s="35" t="s">
        <v>31</v>
      </c>
      <c r="J83" s="39" t="str">
        <f>E21</f>
        <v xml:space="preserve"> 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34</v>
      </c>
      <c r="J84" s="39" t="str">
        <f>E24</f>
        <v xml:space="preserve"> 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1"/>
      <c r="B86" s="182"/>
      <c r="C86" s="183" t="s">
        <v>174</v>
      </c>
      <c r="D86" s="184" t="s">
        <v>57</v>
      </c>
      <c r="E86" s="184" t="s">
        <v>53</v>
      </c>
      <c r="F86" s="184" t="s">
        <v>54</v>
      </c>
      <c r="G86" s="184" t="s">
        <v>175</v>
      </c>
      <c r="H86" s="184" t="s">
        <v>176</v>
      </c>
      <c r="I86" s="184" t="s">
        <v>177</v>
      </c>
      <c r="J86" s="184" t="s">
        <v>150</v>
      </c>
      <c r="K86" s="185" t="s">
        <v>178</v>
      </c>
      <c r="L86" s="186"/>
      <c r="M86" s="95" t="s">
        <v>19</v>
      </c>
      <c r="N86" s="96" t="s">
        <v>42</v>
      </c>
      <c r="O86" s="96" t="s">
        <v>179</v>
      </c>
      <c r="P86" s="96" t="s">
        <v>180</v>
      </c>
      <c r="Q86" s="96" t="s">
        <v>181</v>
      </c>
      <c r="R86" s="96" t="s">
        <v>182</v>
      </c>
      <c r="S86" s="96" t="s">
        <v>183</v>
      </c>
      <c r="T86" s="97" t="s">
        <v>184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1"/>
      <c r="B87" s="42"/>
      <c r="C87" s="102" t="s">
        <v>185</v>
      </c>
      <c r="D87" s="43"/>
      <c r="E87" s="43"/>
      <c r="F87" s="43"/>
      <c r="G87" s="43"/>
      <c r="H87" s="43"/>
      <c r="I87" s="43"/>
      <c r="J87" s="187">
        <f>BK87</f>
        <v>0</v>
      </c>
      <c r="K87" s="43"/>
      <c r="L87" s="47"/>
      <c r="M87" s="98"/>
      <c r="N87" s="188"/>
      <c r="O87" s="99"/>
      <c r="P87" s="189">
        <f>P88+P214</f>
        <v>0</v>
      </c>
      <c r="Q87" s="99"/>
      <c r="R87" s="189">
        <f>R88+R214</f>
        <v>4.0542345825999995</v>
      </c>
      <c r="S87" s="99"/>
      <c r="T87" s="190">
        <f>T88+T214</f>
        <v>0.84428000000000003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151</v>
      </c>
      <c r="BK87" s="191">
        <f>BK88+BK214</f>
        <v>0</v>
      </c>
    </row>
    <row r="88" s="12" customFormat="1" ht="25.92" customHeight="1">
      <c r="A88" s="12"/>
      <c r="B88" s="192"/>
      <c r="C88" s="193"/>
      <c r="D88" s="194" t="s">
        <v>71</v>
      </c>
      <c r="E88" s="195" t="s">
        <v>873</v>
      </c>
      <c r="F88" s="195" t="s">
        <v>874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P89+P98+P116+P131+P151+P176</f>
        <v>0</v>
      </c>
      <c r="Q88" s="200"/>
      <c r="R88" s="201">
        <f>R89+R98+R116+R131+R151+R176</f>
        <v>4.0542345825999995</v>
      </c>
      <c r="S88" s="200"/>
      <c r="T88" s="202">
        <f>T89+T98+T116+T131+T151+T176</f>
        <v>0.84428000000000003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82</v>
      </c>
      <c r="AT88" s="204" t="s">
        <v>71</v>
      </c>
      <c r="AU88" s="204" t="s">
        <v>72</v>
      </c>
      <c r="AY88" s="203" t="s">
        <v>188</v>
      </c>
      <c r="BK88" s="205">
        <f>BK89+BK98+BK116+BK131+BK151+BK176</f>
        <v>0</v>
      </c>
    </row>
    <row r="89" s="12" customFormat="1" ht="22.8" customHeight="1">
      <c r="A89" s="12"/>
      <c r="B89" s="192"/>
      <c r="C89" s="193"/>
      <c r="D89" s="194" t="s">
        <v>71</v>
      </c>
      <c r="E89" s="206" t="s">
        <v>1086</v>
      </c>
      <c r="F89" s="206" t="s">
        <v>1087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SUM(P90:P97)</f>
        <v>0</v>
      </c>
      <c r="Q89" s="200"/>
      <c r="R89" s="201">
        <f>SUM(R90:R97)</f>
        <v>0.0059700000000000005</v>
      </c>
      <c r="S89" s="200"/>
      <c r="T89" s="202">
        <f>SUM(T90:T97)</f>
        <v>0.01436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82</v>
      </c>
      <c r="AT89" s="204" t="s">
        <v>71</v>
      </c>
      <c r="AU89" s="204" t="s">
        <v>80</v>
      </c>
      <c r="AY89" s="203" t="s">
        <v>188</v>
      </c>
      <c r="BK89" s="205">
        <f>SUM(BK90:BK97)</f>
        <v>0</v>
      </c>
    </row>
    <row r="90" s="2" customFormat="1" ht="49.05" customHeight="1">
      <c r="A90" s="41"/>
      <c r="B90" s="42"/>
      <c r="C90" s="208" t="s">
        <v>80</v>
      </c>
      <c r="D90" s="208" t="s">
        <v>190</v>
      </c>
      <c r="E90" s="209" t="s">
        <v>1519</v>
      </c>
      <c r="F90" s="210" t="s">
        <v>1520</v>
      </c>
      <c r="G90" s="211" t="s">
        <v>248</v>
      </c>
      <c r="H90" s="212">
        <v>2</v>
      </c>
      <c r="I90" s="213"/>
      <c r="J90" s="214">
        <f>ROUND(I90*H90,2)</f>
        <v>0</v>
      </c>
      <c r="K90" s="210" t="s">
        <v>194</v>
      </c>
      <c r="L90" s="47"/>
      <c r="M90" s="215" t="s">
        <v>19</v>
      </c>
      <c r="N90" s="216" t="s">
        <v>43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0.0071799999999999998</v>
      </c>
      <c r="T90" s="218">
        <f>S90*H90</f>
        <v>0.01436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290</v>
      </c>
      <c r="AT90" s="219" t="s">
        <v>190</v>
      </c>
      <c r="AU90" s="219" t="s">
        <v>82</v>
      </c>
      <c r="AY90" s="20" t="s">
        <v>188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80</v>
      </c>
      <c r="BK90" s="220">
        <f>ROUND(I90*H90,2)</f>
        <v>0</v>
      </c>
      <c r="BL90" s="20" t="s">
        <v>290</v>
      </c>
      <c r="BM90" s="219" t="s">
        <v>1521</v>
      </c>
    </row>
    <row r="91" s="2" customFormat="1">
      <c r="A91" s="41"/>
      <c r="B91" s="42"/>
      <c r="C91" s="43"/>
      <c r="D91" s="221" t="s">
        <v>197</v>
      </c>
      <c r="E91" s="43"/>
      <c r="F91" s="222" t="s">
        <v>1522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197</v>
      </c>
      <c r="AU91" s="20" t="s">
        <v>82</v>
      </c>
    </row>
    <row r="92" s="2" customFormat="1" ht="49.05" customHeight="1">
      <c r="A92" s="41"/>
      <c r="B92" s="42"/>
      <c r="C92" s="208" t="s">
        <v>82</v>
      </c>
      <c r="D92" s="208" t="s">
        <v>190</v>
      </c>
      <c r="E92" s="209" t="s">
        <v>1523</v>
      </c>
      <c r="F92" s="210" t="s">
        <v>1524</v>
      </c>
      <c r="G92" s="211" t="s">
        <v>193</v>
      </c>
      <c r="H92" s="212">
        <v>2</v>
      </c>
      <c r="I92" s="213"/>
      <c r="J92" s="214">
        <f>ROUND(I92*H92,2)</f>
        <v>0</v>
      </c>
      <c r="K92" s="210" t="s">
        <v>194</v>
      </c>
      <c r="L92" s="47"/>
      <c r="M92" s="215" t="s">
        <v>19</v>
      </c>
      <c r="N92" s="216" t="s">
        <v>43</v>
      </c>
      <c r="O92" s="87"/>
      <c r="P92" s="217">
        <f>O92*H92</f>
        <v>0</v>
      </c>
      <c r="Q92" s="217">
        <v>0.00036000000000000002</v>
      </c>
      <c r="R92" s="217">
        <f>Q92*H92</f>
        <v>0.00072000000000000005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290</v>
      </c>
      <c r="AT92" s="219" t="s">
        <v>190</v>
      </c>
      <c r="AU92" s="219" t="s">
        <v>82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290</v>
      </c>
      <c r="BM92" s="219" t="s">
        <v>1525</v>
      </c>
    </row>
    <row r="93" s="2" customFormat="1">
      <c r="A93" s="41"/>
      <c r="B93" s="42"/>
      <c r="C93" s="43"/>
      <c r="D93" s="221" t="s">
        <v>197</v>
      </c>
      <c r="E93" s="43"/>
      <c r="F93" s="222" t="s">
        <v>1526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197</v>
      </c>
      <c r="AU93" s="20" t="s">
        <v>82</v>
      </c>
    </row>
    <row r="94" s="2" customFormat="1" ht="24.15" customHeight="1">
      <c r="A94" s="41"/>
      <c r="B94" s="42"/>
      <c r="C94" s="249" t="s">
        <v>206</v>
      </c>
      <c r="D94" s="249" t="s">
        <v>264</v>
      </c>
      <c r="E94" s="250" t="s">
        <v>1527</v>
      </c>
      <c r="F94" s="251" t="s">
        <v>1528</v>
      </c>
      <c r="G94" s="252" t="s">
        <v>193</v>
      </c>
      <c r="H94" s="253">
        <v>2.1000000000000001</v>
      </c>
      <c r="I94" s="254"/>
      <c r="J94" s="255">
        <f>ROUND(I94*H94,2)</f>
        <v>0</v>
      </c>
      <c r="K94" s="251" t="s">
        <v>194</v>
      </c>
      <c r="L94" s="256"/>
      <c r="M94" s="257" t="s">
        <v>19</v>
      </c>
      <c r="N94" s="258" t="s">
        <v>43</v>
      </c>
      <c r="O94" s="87"/>
      <c r="P94" s="217">
        <f>O94*H94</f>
        <v>0</v>
      </c>
      <c r="Q94" s="217">
        <v>0.0025000000000000001</v>
      </c>
      <c r="R94" s="217">
        <f>Q94*H94</f>
        <v>0.0052500000000000003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389</v>
      </c>
      <c r="AT94" s="219" t="s">
        <v>264</v>
      </c>
      <c r="AU94" s="219" t="s">
        <v>82</v>
      </c>
      <c r="AY94" s="20" t="s">
        <v>188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80</v>
      </c>
      <c r="BK94" s="220">
        <f>ROUND(I94*H94,2)</f>
        <v>0</v>
      </c>
      <c r="BL94" s="20" t="s">
        <v>290</v>
      </c>
      <c r="BM94" s="219" t="s">
        <v>1529</v>
      </c>
    </row>
    <row r="95" s="13" customFormat="1">
      <c r="A95" s="13"/>
      <c r="B95" s="226"/>
      <c r="C95" s="227"/>
      <c r="D95" s="228" t="s">
        <v>199</v>
      </c>
      <c r="E95" s="229" t="s">
        <v>19</v>
      </c>
      <c r="F95" s="230" t="s">
        <v>1530</v>
      </c>
      <c r="G95" s="227"/>
      <c r="H95" s="231">
        <v>2.1000000000000001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199</v>
      </c>
      <c r="AU95" s="237" t="s">
        <v>82</v>
      </c>
      <c r="AV95" s="13" t="s">
        <v>82</v>
      </c>
      <c r="AW95" s="13" t="s">
        <v>33</v>
      </c>
      <c r="AX95" s="13" t="s">
        <v>80</v>
      </c>
      <c r="AY95" s="237" t="s">
        <v>188</v>
      </c>
    </row>
    <row r="96" s="2" customFormat="1" ht="55.5" customHeight="1">
      <c r="A96" s="41"/>
      <c r="B96" s="42"/>
      <c r="C96" s="208" t="s">
        <v>195</v>
      </c>
      <c r="D96" s="208" t="s">
        <v>190</v>
      </c>
      <c r="E96" s="209" t="s">
        <v>1531</v>
      </c>
      <c r="F96" s="210" t="s">
        <v>1532</v>
      </c>
      <c r="G96" s="211" t="s">
        <v>819</v>
      </c>
      <c r="H96" s="212">
        <v>0.0060000000000000001</v>
      </c>
      <c r="I96" s="213"/>
      <c r="J96" s="214">
        <f>ROUND(I96*H96,2)</f>
        <v>0</v>
      </c>
      <c r="K96" s="210" t="s">
        <v>194</v>
      </c>
      <c r="L96" s="47"/>
      <c r="M96" s="215" t="s">
        <v>19</v>
      </c>
      <c r="N96" s="216" t="s">
        <v>43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290</v>
      </c>
      <c r="AT96" s="219" t="s">
        <v>190</v>
      </c>
      <c r="AU96" s="219" t="s">
        <v>82</v>
      </c>
      <c r="AY96" s="20" t="s">
        <v>188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80</v>
      </c>
      <c r="BK96" s="220">
        <f>ROUND(I96*H96,2)</f>
        <v>0</v>
      </c>
      <c r="BL96" s="20" t="s">
        <v>290</v>
      </c>
      <c r="BM96" s="219" t="s">
        <v>1533</v>
      </c>
    </row>
    <row r="97" s="2" customFormat="1">
      <c r="A97" s="41"/>
      <c r="B97" s="42"/>
      <c r="C97" s="43"/>
      <c r="D97" s="221" t="s">
        <v>197</v>
      </c>
      <c r="E97" s="43"/>
      <c r="F97" s="222" t="s">
        <v>1534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197</v>
      </c>
      <c r="AU97" s="20" t="s">
        <v>82</v>
      </c>
    </row>
    <row r="98" s="12" customFormat="1" ht="22.8" customHeight="1">
      <c r="A98" s="12"/>
      <c r="B98" s="192"/>
      <c r="C98" s="193"/>
      <c r="D98" s="194" t="s">
        <v>71</v>
      </c>
      <c r="E98" s="206" t="s">
        <v>1145</v>
      </c>
      <c r="F98" s="206" t="s">
        <v>1146</v>
      </c>
      <c r="G98" s="193"/>
      <c r="H98" s="193"/>
      <c r="I98" s="196"/>
      <c r="J98" s="207">
        <f>BK98</f>
        <v>0</v>
      </c>
      <c r="K98" s="193"/>
      <c r="L98" s="198"/>
      <c r="M98" s="199"/>
      <c r="N98" s="200"/>
      <c r="O98" s="200"/>
      <c r="P98" s="201">
        <f>SUM(P99:P115)</f>
        <v>0</v>
      </c>
      <c r="Q98" s="200"/>
      <c r="R98" s="201">
        <f>SUM(R99:R115)</f>
        <v>0.025814196099999999</v>
      </c>
      <c r="S98" s="200"/>
      <c r="T98" s="202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82</v>
      </c>
      <c r="AT98" s="204" t="s">
        <v>71</v>
      </c>
      <c r="AU98" s="204" t="s">
        <v>80</v>
      </c>
      <c r="AY98" s="203" t="s">
        <v>188</v>
      </c>
      <c r="BK98" s="205">
        <f>SUM(BK99:BK115)</f>
        <v>0</v>
      </c>
    </row>
    <row r="99" s="2" customFormat="1" ht="24.15" customHeight="1">
      <c r="A99" s="41"/>
      <c r="B99" s="42"/>
      <c r="C99" s="208" t="s">
        <v>220</v>
      </c>
      <c r="D99" s="208" t="s">
        <v>190</v>
      </c>
      <c r="E99" s="209" t="s">
        <v>1535</v>
      </c>
      <c r="F99" s="210" t="s">
        <v>1536</v>
      </c>
      <c r="G99" s="211" t="s">
        <v>260</v>
      </c>
      <c r="H99" s="212">
        <v>1</v>
      </c>
      <c r="I99" s="213"/>
      <c r="J99" s="214">
        <f>ROUND(I99*H99,2)</f>
        <v>0</v>
      </c>
      <c r="K99" s="210" t="s">
        <v>194</v>
      </c>
      <c r="L99" s="47"/>
      <c r="M99" s="215" t="s">
        <v>19</v>
      </c>
      <c r="N99" s="216" t="s">
        <v>43</v>
      </c>
      <c r="O99" s="87"/>
      <c r="P99" s="217">
        <f>O99*H99</f>
        <v>0</v>
      </c>
      <c r="Q99" s="217">
        <v>0.016316536100000001</v>
      </c>
      <c r="R99" s="217">
        <f>Q99*H99</f>
        <v>0.016316536100000001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290</v>
      </c>
      <c r="AT99" s="219" t="s">
        <v>190</v>
      </c>
      <c r="AU99" s="219" t="s">
        <v>82</v>
      </c>
      <c r="AY99" s="20" t="s">
        <v>188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80</v>
      </c>
      <c r="BK99" s="220">
        <f>ROUND(I99*H99,2)</f>
        <v>0</v>
      </c>
      <c r="BL99" s="20" t="s">
        <v>290</v>
      </c>
      <c r="BM99" s="219" t="s">
        <v>1537</v>
      </c>
    </row>
    <row r="100" s="2" customFormat="1">
      <c r="A100" s="41"/>
      <c r="B100" s="42"/>
      <c r="C100" s="43"/>
      <c r="D100" s="221" t="s">
        <v>197</v>
      </c>
      <c r="E100" s="43"/>
      <c r="F100" s="222" t="s">
        <v>1538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197</v>
      </c>
      <c r="AU100" s="20" t="s">
        <v>82</v>
      </c>
    </row>
    <row r="101" s="2" customFormat="1" ht="24.15" customHeight="1">
      <c r="A101" s="41"/>
      <c r="B101" s="42"/>
      <c r="C101" s="208" t="s">
        <v>226</v>
      </c>
      <c r="D101" s="208" t="s">
        <v>190</v>
      </c>
      <c r="E101" s="209" t="s">
        <v>1539</v>
      </c>
      <c r="F101" s="210" t="s">
        <v>1540</v>
      </c>
      <c r="G101" s="211" t="s">
        <v>260</v>
      </c>
      <c r="H101" s="212">
        <v>1</v>
      </c>
      <c r="I101" s="213"/>
      <c r="J101" s="214">
        <f>ROUND(I101*H101,2)</f>
        <v>0</v>
      </c>
      <c r="K101" s="210" t="s">
        <v>194</v>
      </c>
      <c r="L101" s="47"/>
      <c r="M101" s="215" t="s">
        <v>19</v>
      </c>
      <c r="N101" s="216" t="s">
        <v>43</v>
      </c>
      <c r="O101" s="87"/>
      <c r="P101" s="217">
        <f>O101*H101</f>
        <v>0</v>
      </c>
      <c r="Q101" s="217">
        <v>0.00127316</v>
      </c>
      <c r="R101" s="217">
        <f>Q101*H101</f>
        <v>0.00127316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290</v>
      </c>
      <c r="AT101" s="219" t="s">
        <v>190</v>
      </c>
      <c r="AU101" s="219" t="s">
        <v>82</v>
      </c>
      <c r="AY101" s="20" t="s">
        <v>188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80</v>
      </c>
      <c r="BK101" s="220">
        <f>ROUND(I101*H101,2)</f>
        <v>0</v>
      </c>
      <c r="BL101" s="20" t="s">
        <v>290</v>
      </c>
      <c r="BM101" s="219" t="s">
        <v>1541</v>
      </c>
    </row>
    <row r="102" s="2" customFormat="1">
      <c r="A102" s="41"/>
      <c r="B102" s="42"/>
      <c r="C102" s="43"/>
      <c r="D102" s="221" t="s">
        <v>197</v>
      </c>
      <c r="E102" s="43"/>
      <c r="F102" s="222" t="s">
        <v>1542</v>
      </c>
      <c r="G102" s="43"/>
      <c r="H102" s="43"/>
      <c r="I102" s="223"/>
      <c r="J102" s="43"/>
      <c r="K102" s="43"/>
      <c r="L102" s="47"/>
      <c r="M102" s="224"/>
      <c r="N102" s="22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197</v>
      </c>
      <c r="AU102" s="20" t="s">
        <v>82</v>
      </c>
    </row>
    <row r="103" s="2" customFormat="1" ht="24.15" customHeight="1">
      <c r="A103" s="41"/>
      <c r="B103" s="42"/>
      <c r="C103" s="208" t="s">
        <v>232</v>
      </c>
      <c r="D103" s="208" t="s">
        <v>190</v>
      </c>
      <c r="E103" s="209" t="s">
        <v>1543</v>
      </c>
      <c r="F103" s="210" t="s">
        <v>1544</v>
      </c>
      <c r="G103" s="211" t="s">
        <v>260</v>
      </c>
      <c r="H103" s="212">
        <v>1</v>
      </c>
      <c r="I103" s="213"/>
      <c r="J103" s="214">
        <f>ROUND(I103*H103,2)</f>
        <v>0</v>
      </c>
      <c r="K103" s="210" t="s">
        <v>194</v>
      </c>
      <c r="L103" s="47"/>
      <c r="M103" s="215" t="s">
        <v>19</v>
      </c>
      <c r="N103" s="216" t="s">
        <v>43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290</v>
      </c>
      <c r="AT103" s="219" t="s">
        <v>190</v>
      </c>
      <c r="AU103" s="219" t="s">
        <v>82</v>
      </c>
      <c r="AY103" s="20" t="s">
        <v>188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80</v>
      </c>
      <c r="BK103" s="220">
        <f>ROUND(I103*H103,2)</f>
        <v>0</v>
      </c>
      <c r="BL103" s="20" t="s">
        <v>290</v>
      </c>
      <c r="BM103" s="219" t="s">
        <v>1545</v>
      </c>
    </row>
    <row r="104" s="2" customFormat="1">
      <c r="A104" s="41"/>
      <c r="B104" s="42"/>
      <c r="C104" s="43"/>
      <c r="D104" s="221" t="s">
        <v>197</v>
      </c>
      <c r="E104" s="43"/>
      <c r="F104" s="222" t="s">
        <v>1546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197</v>
      </c>
      <c r="AU104" s="20" t="s">
        <v>82</v>
      </c>
    </row>
    <row r="105" s="2" customFormat="1" ht="21.75" customHeight="1">
      <c r="A105" s="41"/>
      <c r="B105" s="42"/>
      <c r="C105" s="208" t="s">
        <v>238</v>
      </c>
      <c r="D105" s="208" t="s">
        <v>190</v>
      </c>
      <c r="E105" s="209" t="s">
        <v>1547</v>
      </c>
      <c r="F105" s="210" t="s">
        <v>1548</v>
      </c>
      <c r="G105" s="211" t="s">
        <v>248</v>
      </c>
      <c r="H105" s="212">
        <v>5</v>
      </c>
      <c r="I105" s="213"/>
      <c r="J105" s="214">
        <f>ROUND(I105*H105,2)</f>
        <v>0</v>
      </c>
      <c r="K105" s="210" t="s">
        <v>194</v>
      </c>
      <c r="L105" s="47"/>
      <c r="M105" s="215" t="s">
        <v>19</v>
      </c>
      <c r="N105" s="216" t="s">
        <v>43</v>
      </c>
      <c r="O105" s="87"/>
      <c r="P105" s="217">
        <f>O105*H105</f>
        <v>0</v>
      </c>
      <c r="Q105" s="217">
        <v>0.00041189999999999998</v>
      </c>
      <c r="R105" s="217">
        <f>Q105*H105</f>
        <v>0.0020594999999999997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290</v>
      </c>
      <c r="AT105" s="219" t="s">
        <v>190</v>
      </c>
      <c r="AU105" s="219" t="s">
        <v>82</v>
      </c>
      <c r="AY105" s="20" t="s">
        <v>188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80</v>
      </c>
      <c r="BK105" s="220">
        <f>ROUND(I105*H105,2)</f>
        <v>0</v>
      </c>
      <c r="BL105" s="20" t="s">
        <v>290</v>
      </c>
      <c r="BM105" s="219" t="s">
        <v>1549</v>
      </c>
    </row>
    <row r="106" s="2" customFormat="1">
      <c r="A106" s="41"/>
      <c r="B106" s="42"/>
      <c r="C106" s="43"/>
      <c r="D106" s="221" t="s">
        <v>197</v>
      </c>
      <c r="E106" s="43"/>
      <c r="F106" s="222" t="s">
        <v>1550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197</v>
      </c>
      <c r="AU106" s="20" t="s">
        <v>82</v>
      </c>
    </row>
    <row r="107" s="2" customFormat="1" ht="24.15" customHeight="1">
      <c r="A107" s="41"/>
      <c r="B107" s="42"/>
      <c r="C107" s="208" t="s">
        <v>245</v>
      </c>
      <c r="D107" s="208" t="s">
        <v>190</v>
      </c>
      <c r="E107" s="209" t="s">
        <v>1551</v>
      </c>
      <c r="F107" s="210" t="s">
        <v>1552</v>
      </c>
      <c r="G107" s="211" t="s">
        <v>260</v>
      </c>
      <c r="H107" s="212">
        <v>1</v>
      </c>
      <c r="I107" s="213"/>
      <c r="J107" s="214">
        <f>ROUND(I107*H107,2)</f>
        <v>0</v>
      </c>
      <c r="K107" s="210" t="s">
        <v>194</v>
      </c>
      <c r="L107" s="47"/>
      <c r="M107" s="215" t="s">
        <v>19</v>
      </c>
      <c r="N107" s="216" t="s">
        <v>43</v>
      </c>
      <c r="O107" s="87"/>
      <c r="P107" s="217">
        <f>O107*H107</f>
        <v>0</v>
      </c>
      <c r="Q107" s="217">
        <v>6.0000000000000002E-05</v>
      </c>
      <c r="R107" s="217">
        <f>Q107*H107</f>
        <v>6.0000000000000002E-05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290</v>
      </c>
      <c r="AT107" s="219" t="s">
        <v>190</v>
      </c>
      <c r="AU107" s="219" t="s">
        <v>82</v>
      </c>
      <c r="AY107" s="20" t="s">
        <v>188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80</v>
      </c>
      <c r="BK107" s="220">
        <f>ROUND(I107*H107,2)</f>
        <v>0</v>
      </c>
      <c r="BL107" s="20" t="s">
        <v>290</v>
      </c>
      <c r="BM107" s="219" t="s">
        <v>1553</v>
      </c>
    </row>
    <row r="108" s="2" customFormat="1">
      <c r="A108" s="41"/>
      <c r="B108" s="42"/>
      <c r="C108" s="43"/>
      <c r="D108" s="221" t="s">
        <v>197</v>
      </c>
      <c r="E108" s="43"/>
      <c r="F108" s="222" t="s">
        <v>1554</v>
      </c>
      <c r="G108" s="43"/>
      <c r="H108" s="43"/>
      <c r="I108" s="223"/>
      <c r="J108" s="43"/>
      <c r="K108" s="43"/>
      <c r="L108" s="47"/>
      <c r="M108" s="224"/>
      <c r="N108" s="22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197</v>
      </c>
      <c r="AU108" s="20" t="s">
        <v>82</v>
      </c>
    </row>
    <row r="109" s="2" customFormat="1" ht="21.75" customHeight="1">
      <c r="A109" s="41"/>
      <c r="B109" s="42"/>
      <c r="C109" s="249" t="s">
        <v>252</v>
      </c>
      <c r="D109" s="249" t="s">
        <v>264</v>
      </c>
      <c r="E109" s="250" t="s">
        <v>1555</v>
      </c>
      <c r="F109" s="251" t="s">
        <v>1556</v>
      </c>
      <c r="G109" s="252" t="s">
        <v>260</v>
      </c>
      <c r="H109" s="253">
        <v>1</v>
      </c>
      <c r="I109" s="254"/>
      <c r="J109" s="255">
        <f>ROUND(I109*H109,2)</f>
        <v>0</v>
      </c>
      <c r="K109" s="251" t="s">
        <v>19</v>
      </c>
      <c r="L109" s="256"/>
      <c r="M109" s="257" t="s">
        <v>19</v>
      </c>
      <c r="N109" s="258" t="s">
        <v>43</v>
      </c>
      <c r="O109" s="87"/>
      <c r="P109" s="217">
        <f>O109*H109</f>
        <v>0</v>
      </c>
      <c r="Q109" s="217">
        <v>0.00044000000000000002</v>
      </c>
      <c r="R109" s="217">
        <f>Q109*H109</f>
        <v>0.00044000000000000002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389</v>
      </c>
      <c r="AT109" s="219" t="s">
        <v>264</v>
      </c>
      <c r="AU109" s="219" t="s">
        <v>82</v>
      </c>
      <c r="AY109" s="20" t="s">
        <v>188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80</v>
      </c>
      <c r="BK109" s="220">
        <f>ROUND(I109*H109,2)</f>
        <v>0</v>
      </c>
      <c r="BL109" s="20" t="s">
        <v>290</v>
      </c>
      <c r="BM109" s="219" t="s">
        <v>1557</v>
      </c>
    </row>
    <row r="110" s="2" customFormat="1" ht="24.15" customHeight="1">
      <c r="A110" s="41"/>
      <c r="B110" s="42"/>
      <c r="C110" s="208" t="s">
        <v>257</v>
      </c>
      <c r="D110" s="208" t="s">
        <v>190</v>
      </c>
      <c r="E110" s="209" t="s">
        <v>1558</v>
      </c>
      <c r="F110" s="210" t="s">
        <v>1559</v>
      </c>
      <c r="G110" s="211" t="s">
        <v>260</v>
      </c>
      <c r="H110" s="212">
        <v>2</v>
      </c>
      <c r="I110" s="213"/>
      <c r="J110" s="214">
        <f>ROUND(I110*H110,2)</f>
        <v>0</v>
      </c>
      <c r="K110" s="210" t="s">
        <v>194</v>
      </c>
      <c r="L110" s="47"/>
      <c r="M110" s="215" t="s">
        <v>19</v>
      </c>
      <c r="N110" s="216" t="s">
        <v>43</v>
      </c>
      <c r="O110" s="87"/>
      <c r="P110" s="217">
        <f>O110*H110</f>
        <v>0</v>
      </c>
      <c r="Q110" s="217">
        <v>0.0021199999999999999</v>
      </c>
      <c r="R110" s="217">
        <f>Q110*H110</f>
        <v>0.0042399999999999998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290</v>
      </c>
      <c r="AT110" s="219" t="s">
        <v>190</v>
      </c>
      <c r="AU110" s="219" t="s">
        <v>82</v>
      </c>
      <c r="AY110" s="20" t="s">
        <v>188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80</v>
      </c>
      <c r="BK110" s="220">
        <f>ROUND(I110*H110,2)</f>
        <v>0</v>
      </c>
      <c r="BL110" s="20" t="s">
        <v>290</v>
      </c>
      <c r="BM110" s="219" t="s">
        <v>1560</v>
      </c>
    </row>
    <row r="111" s="2" customFormat="1">
      <c r="A111" s="41"/>
      <c r="B111" s="42"/>
      <c r="C111" s="43"/>
      <c r="D111" s="221" t="s">
        <v>197</v>
      </c>
      <c r="E111" s="43"/>
      <c r="F111" s="222" t="s">
        <v>1561</v>
      </c>
      <c r="G111" s="43"/>
      <c r="H111" s="43"/>
      <c r="I111" s="223"/>
      <c r="J111" s="43"/>
      <c r="K111" s="43"/>
      <c r="L111" s="47"/>
      <c r="M111" s="224"/>
      <c r="N111" s="22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197</v>
      </c>
      <c r="AU111" s="20" t="s">
        <v>82</v>
      </c>
    </row>
    <row r="112" s="2" customFormat="1" ht="16.5" customHeight="1">
      <c r="A112" s="41"/>
      <c r="B112" s="42"/>
      <c r="C112" s="208" t="s">
        <v>8</v>
      </c>
      <c r="D112" s="208" t="s">
        <v>190</v>
      </c>
      <c r="E112" s="209" t="s">
        <v>1562</v>
      </c>
      <c r="F112" s="210" t="s">
        <v>1563</v>
      </c>
      <c r="G112" s="211" t="s">
        <v>260</v>
      </c>
      <c r="H112" s="212">
        <v>5</v>
      </c>
      <c r="I112" s="213"/>
      <c r="J112" s="214">
        <f>ROUND(I112*H112,2)</f>
        <v>0</v>
      </c>
      <c r="K112" s="210" t="s">
        <v>194</v>
      </c>
      <c r="L112" s="47"/>
      <c r="M112" s="215" t="s">
        <v>19</v>
      </c>
      <c r="N112" s="216" t="s">
        <v>43</v>
      </c>
      <c r="O112" s="87"/>
      <c r="P112" s="217">
        <f>O112*H112</f>
        <v>0</v>
      </c>
      <c r="Q112" s="217">
        <v>0.00028499999999999999</v>
      </c>
      <c r="R112" s="217">
        <f>Q112*H112</f>
        <v>0.0014250000000000001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290</v>
      </c>
      <c r="AT112" s="219" t="s">
        <v>190</v>
      </c>
      <c r="AU112" s="219" t="s">
        <v>82</v>
      </c>
      <c r="AY112" s="20" t="s">
        <v>188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80</v>
      </c>
      <c r="BK112" s="220">
        <f>ROUND(I112*H112,2)</f>
        <v>0</v>
      </c>
      <c r="BL112" s="20" t="s">
        <v>290</v>
      </c>
      <c r="BM112" s="219" t="s">
        <v>1564</v>
      </c>
    </row>
    <row r="113" s="2" customFormat="1">
      <c r="A113" s="41"/>
      <c r="B113" s="42"/>
      <c r="C113" s="43"/>
      <c r="D113" s="221" t="s">
        <v>197</v>
      </c>
      <c r="E113" s="43"/>
      <c r="F113" s="222" t="s">
        <v>1565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197</v>
      </c>
      <c r="AU113" s="20" t="s">
        <v>82</v>
      </c>
    </row>
    <row r="114" s="2" customFormat="1" ht="49.05" customHeight="1">
      <c r="A114" s="41"/>
      <c r="B114" s="42"/>
      <c r="C114" s="208" t="s">
        <v>268</v>
      </c>
      <c r="D114" s="208" t="s">
        <v>190</v>
      </c>
      <c r="E114" s="209" t="s">
        <v>1566</v>
      </c>
      <c r="F114" s="210" t="s">
        <v>1567</v>
      </c>
      <c r="G114" s="211" t="s">
        <v>819</v>
      </c>
      <c r="H114" s="212">
        <v>0.025999999999999999</v>
      </c>
      <c r="I114" s="213"/>
      <c r="J114" s="214">
        <f>ROUND(I114*H114,2)</f>
        <v>0</v>
      </c>
      <c r="K114" s="210" t="s">
        <v>194</v>
      </c>
      <c r="L114" s="47"/>
      <c r="M114" s="215" t="s">
        <v>19</v>
      </c>
      <c r="N114" s="216" t="s">
        <v>43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290</v>
      </c>
      <c r="AT114" s="219" t="s">
        <v>190</v>
      </c>
      <c r="AU114" s="219" t="s">
        <v>82</v>
      </c>
      <c r="AY114" s="20" t="s">
        <v>188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80</v>
      </c>
      <c r="BK114" s="220">
        <f>ROUND(I114*H114,2)</f>
        <v>0</v>
      </c>
      <c r="BL114" s="20" t="s">
        <v>290</v>
      </c>
      <c r="BM114" s="219" t="s">
        <v>1568</v>
      </c>
    </row>
    <row r="115" s="2" customFormat="1">
      <c r="A115" s="41"/>
      <c r="B115" s="42"/>
      <c r="C115" s="43"/>
      <c r="D115" s="221" t="s">
        <v>197</v>
      </c>
      <c r="E115" s="43"/>
      <c r="F115" s="222" t="s">
        <v>1569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197</v>
      </c>
      <c r="AU115" s="20" t="s">
        <v>82</v>
      </c>
    </row>
    <row r="116" s="12" customFormat="1" ht="22.8" customHeight="1">
      <c r="A116" s="12"/>
      <c r="B116" s="192"/>
      <c r="C116" s="193"/>
      <c r="D116" s="194" t="s">
        <v>71</v>
      </c>
      <c r="E116" s="206" t="s">
        <v>1570</v>
      </c>
      <c r="F116" s="206" t="s">
        <v>1571</v>
      </c>
      <c r="G116" s="193"/>
      <c r="H116" s="193"/>
      <c r="I116" s="196"/>
      <c r="J116" s="207">
        <f>BK116</f>
        <v>0</v>
      </c>
      <c r="K116" s="193"/>
      <c r="L116" s="198"/>
      <c r="M116" s="199"/>
      <c r="N116" s="200"/>
      <c r="O116" s="200"/>
      <c r="P116" s="201">
        <f>SUM(P117:P130)</f>
        <v>0</v>
      </c>
      <c r="Q116" s="200"/>
      <c r="R116" s="201">
        <f>SUM(R117:R130)</f>
        <v>2.8673018599999995</v>
      </c>
      <c r="S116" s="200"/>
      <c r="T116" s="202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82</v>
      </c>
      <c r="AT116" s="204" t="s">
        <v>71</v>
      </c>
      <c r="AU116" s="204" t="s">
        <v>80</v>
      </c>
      <c r="AY116" s="203" t="s">
        <v>188</v>
      </c>
      <c r="BK116" s="205">
        <f>SUM(BK117:BK130)</f>
        <v>0</v>
      </c>
    </row>
    <row r="117" s="2" customFormat="1" ht="24.15" customHeight="1">
      <c r="A117" s="41"/>
      <c r="B117" s="42"/>
      <c r="C117" s="208" t="s">
        <v>278</v>
      </c>
      <c r="D117" s="208" t="s">
        <v>190</v>
      </c>
      <c r="E117" s="209" t="s">
        <v>1572</v>
      </c>
      <c r="F117" s="210" t="s">
        <v>1573</v>
      </c>
      <c r="G117" s="211" t="s">
        <v>1574</v>
      </c>
      <c r="H117" s="212">
        <v>1</v>
      </c>
      <c r="I117" s="213"/>
      <c r="J117" s="214">
        <f>ROUND(I117*H117,2)</f>
        <v>0</v>
      </c>
      <c r="K117" s="210" t="s">
        <v>194</v>
      </c>
      <c r="L117" s="47"/>
      <c r="M117" s="215" t="s">
        <v>19</v>
      </c>
      <c r="N117" s="216" t="s">
        <v>43</v>
      </c>
      <c r="O117" s="87"/>
      <c r="P117" s="217">
        <f>O117*H117</f>
        <v>0</v>
      </c>
      <c r="Q117" s="217">
        <v>0.057211860000000003</v>
      </c>
      <c r="R117" s="217">
        <f>Q117*H117</f>
        <v>0.057211860000000003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290</v>
      </c>
      <c r="AT117" s="219" t="s">
        <v>190</v>
      </c>
      <c r="AU117" s="219" t="s">
        <v>82</v>
      </c>
      <c r="AY117" s="20" t="s">
        <v>188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80</v>
      </c>
      <c r="BK117" s="220">
        <f>ROUND(I117*H117,2)</f>
        <v>0</v>
      </c>
      <c r="BL117" s="20" t="s">
        <v>290</v>
      </c>
      <c r="BM117" s="219" t="s">
        <v>1575</v>
      </c>
    </row>
    <row r="118" s="2" customFormat="1">
      <c r="A118" s="41"/>
      <c r="B118" s="42"/>
      <c r="C118" s="43"/>
      <c r="D118" s="221" t="s">
        <v>197</v>
      </c>
      <c r="E118" s="43"/>
      <c r="F118" s="222" t="s">
        <v>1576</v>
      </c>
      <c r="G118" s="43"/>
      <c r="H118" s="43"/>
      <c r="I118" s="223"/>
      <c r="J118" s="43"/>
      <c r="K118" s="43"/>
      <c r="L118" s="47"/>
      <c r="M118" s="224"/>
      <c r="N118" s="22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197</v>
      </c>
      <c r="AU118" s="20" t="s">
        <v>82</v>
      </c>
    </row>
    <row r="119" s="2" customFormat="1" ht="37.8" customHeight="1">
      <c r="A119" s="41"/>
      <c r="B119" s="42"/>
      <c r="C119" s="208" t="s">
        <v>284</v>
      </c>
      <c r="D119" s="208" t="s">
        <v>190</v>
      </c>
      <c r="E119" s="209" t="s">
        <v>1577</v>
      </c>
      <c r="F119" s="210" t="s">
        <v>1578</v>
      </c>
      <c r="G119" s="211" t="s">
        <v>1574</v>
      </c>
      <c r="H119" s="212">
        <v>5</v>
      </c>
      <c r="I119" s="213"/>
      <c r="J119" s="214">
        <f>ROUND(I119*H119,2)</f>
        <v>0</v>
      </c>
      <c r="K119" s="210" t="s">
        <v>194</v>
      </c>
      <c r="L119" s="47"/>
      <c r="M119" s="215" t="s">
        <v>19</v>
      </c>
      <c r="N119" s="216" t="s">
        <v>43</v>
      </c>
      <c r="O119" s="87"/>
      <c r="P119" s="217">
        <f>O119*H119</f>
        <v>0</v>
      </c>
      <c r="Q119" s="217">
        <v>0.0015200000000000001</v>
      </c>
      <c r="R119" s="217">
        <f>Q119*H119</f>
        <v>0.0076000000000000009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290</v>
      </c>
      <c r="AT119" s="219" t="s">
        <v>190</v>
      </c>
      <c r="AU119" s="219" t="s">
        <v>82</v>
      </c>
      <c r="AY119" s="20" t="s">
        <v>188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80</v>
      </c>
      <c r="BK119" s="220">
        <f>ROUND(I119*H119,2)</f>
        <v>0</v>
      </c>
      <c r="BL119" s="20" t="s">
        <v>290</v>
      </c>
      <c r="BM119" s="219" t="s">
        <v>1579</v>
      </c>
    </row>
    <row r="120" s="2" customFormat="1">
      <c r="A120" s="41"/>
      <c r="B120" s="42"/>
      <c r="C120" s="43"/>
      <c r="D120" s="221" t="s">
        <v>197</v>
      </c>
      <c r="E120" s="43"/>
      <c r="F120" s="222" t="s">
        <v>1580</v>
      </c>
      <c r="G120" s="43"/>
      <c r="H120" s="43"/>
      <c r="I120" s="223"/>
      <c r="J120" s="43"/>
      <c r="K120" s="43"/>
      <c r="L120" s="47"/>
      <c r="M120" s="224"/>
      <c r="N120" s="22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197</v>
      </c>
      <c r="AU120" s="20" t="s">
        <v>82</v>
      </c>
    </row>
    <row r="121" s="2" customFormat="1" ht="24.15" customHeight="1">
      <c r="A121" s="41"/>
      <c r="B121" s="42"/>
      <c r="C121" s="208" t="s">
        <v>290</v>
      </c>
      <c r="D121" s="208" t="s">
        <v>190</v>
      </c>
      <c r="E121" s="209" t="s">
        <v>1581</v>
      </c>
      <c r="F121" s="210" t="s">
        <v>1582</v>
      </c>
      <c r="G121" s="211" t="s">
        <v>1574</v>
      </c>
      <c r="H121" s="212">
        <v>1</v>
      </c>
      <c r="I121" s="213"/>
      <c r="J121" s="214">
        <f>ROUND(I121*H121,2)</f>
        <v>0</v>
      </c>
      <c r="K121" s="210" t="s">
        <v>19</v>
      </c>
      <c r="L121" s="47"/>
      <c r="M121" s="215" t="s">
        <v>19</v>
      </c>
      <c r="N121" s="216" t="s">
        <v>43</v>
      </c>
      <c r="O121" s="87"/>
      <c r="P121" s="217">
        <f>O121*H121</f>
        <v>0</v>
      </c>
      <c r="Q121" s="217">
        <v>0.00249</v>
      </c>
      <c r="R121" s="217">
        <f>Q121*H121</f>
        <v>0.00249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290</v>
      </c>
      <c r="AT121" s="219" t="s">
        <v>190</v>
      </c>
      <c r="AU121" s="219" t="s">
        <v>82</v>
      </c>
      <c r="AY121" s="20" t="s">
        <v>188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80</v>
      </c>
      <c r="BK121" s="220">
        <f>ROUND(I121*H121,2)</f>
        <v>0</v>
      </c>
      <c r="BL121" s="20" t="s">
        <v>290</v>
      </c>
      <c r="BM121" s="219" t="s">
        <v>1583</v>
      </c>
    </row>
    <row r="122" s="2" customFormat="1" ht="37.8" customHeight="1">
      <c r="A122" s="41"/>
      <c r="B122" s="42"/>
      <c r="C122" s="208" t="s">
        <v>297</v>
      </c>
      <c r="D122" s="208" t="s">
        <v>190</v>
      </c>
      <c r="E122" s="209" t="s">
        <v>1584</v>
      </c>
      <c r="F122" s="210" t="s">
        <v>1585</v>
      </c>
      <c r="G122" s="211" t="s">
        <v>1574</v>
      </c>
      <c r="H122" s="212">
        <v>1</v>
      </c>
      <c r="I122" s="213"/>
      <c r="J122" s="214">
        <f>ROUND(I122*H122,2)</f>
        <v>0</v>
      </c>
      <c r="K122" s="210" t="s">
        <v>19</v>
      </c>
      <c r="L122" s="47"/>
      <c r="M122" s="215" t="s">
        <v>19</v>
      </c>
      <c r="N122" s="216" t="s">
        <v>43</v>
      </c>
      <c r="O122" s="87"/>
      <c r="P122" s="217">
        <f>O122*H122</f>
        <v>0</v>
      </c>
      <c r="Q122" s="217">
        <v>0.40000000000000002</v>
      </c>
      <c r="R122" s="217">
        <f>Q122*H122</f>
        <v>0.40000000000000002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290</v>
      </c>
      <c r="AT122" s="219" t="s">
        <v>190</v>
      </c>
      <c r="AU122" s="219" t="s">
        <v>82</v>
      </c>
      <c r="AY122" s="20" t="s">
        <v>188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80</v>
      </c>
      <c r="BK122" s="220">
        <f>ROUND(I122*H122,2)</f>
        <v>0</v>
      </c>
      <c r="BL122" s="20" t="s">
        <v>290</v>
      </c>
      <c r="BM122" s="219" t="s">
        <v>1586</v>
      </c>
    </row>
    <row r="123" s="2" customFormat="1" ht="16.5" customHeight="1">
      <c r="A123" s="41"/>
      <c r="B123" s="42"/>
      <c r="C123" s="208" t="s">
        <v>302</v>
      </c>
      <c r="D123" s="208" t="s">
        <v>190</v>
      </c>
      <c r="E123" s="209" t="s">
        <v>1587</v>
      </c>
      <c r="F123" s="210" t="s">
        <v>1588</v>
      </c>
      <c r="G123" s="211" t="s">
        <v>1574</v>
      </c>
      <c r="H123" s="212">
        <v>1</v>
      </c>
      <c r="I123" s="213"/>
      <c r="J123" s="214">
        <f>ROUND(I123*H123,2)</f>
        <v>0</v>
      </c>
      <c r="K123" s="210" t="s">
        <v>19</v>
      </c>
      <c r="L123" s="47"/>
      <c r="M123" s="215" t="s">
        <v>19</v>
      </c>
      <c r="N123" s="216" t="s">
        <v>43</v>
      </c>
      <c r="O123" s="87"/>
      <c r="P123" s="217">
        <f>O123*H123</f>
        <v>0</v>
      </c>
      <c r="Q123" s="217">
        <v>0.40000000000000002</v>
      </c>
      <c r="R123" s="217">
        <f>Q123*H123</f>
        <v>0.40000000000000002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290</v>
      </c>
      <c r="AT123" s="219" t="s">
        <v>190</v>
      </c>
      <c r="AU123" s="219" t="s">
        <v>82</v>
      </c>
      <c r="AY123" s="20" t="s">
        <v>188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80</v>
      </c>
      <c r="BK123" s="220">
        <f>ROUND(I123*H123,2)</f>
        <v>0</v>
      </c>
      <c r="BL123" s="20" t="s">
        <v>290</v>
      </c>
      <c r="BM123" s="219" t="s">
        <v>1589</v>
      </c>
    </row>
    <row r="124" s="2" customFormat="1" ht="16.5" customHeight="1">
      <c r="A124" s="41"/>
      <c r="B124" s="42"/>
      <c r="C124" s="208" t="s">
        <v>309</v>
      </c>
      <c r="D124" s="208" t="s">
        <v>190</v>
      </c>
      <c r="E124" s="209" t="s">
        <v>1590</v>
      </c>
      <c r="F124" s="210" t="s">
        <v>1591</v>
      </c>
      <c r="G124" s="211" t="s">
        <v>1574</v>
      </c>
      <c r="H124" s="212">
        <v>1</v>
      </c>
      <c r="I124" s="213"/>
      <c r="J124" s="214">
        <f>ROUND(I124*H124,2)</f>
        <v>0</v>
      </c>
      <c r="K124" s="210" t="s">
        <v>19</v>
      </c>
      <c r="L124" s="47"/>
      <c r="M124" s="215" t="s">
        <v>19</v>
      </c>
      <c r="N124" s="216" t="s">
        <v>43</v>
      </c>
      <c r="O124" s="87"/>
      <c r="P124" s="217">
        <f>O124*H124</f>
        <v>0</v>
      </c>
      <c r="Q124" s="217">
        <v>0.40000000000000002</v>
      </c>
      <c r="R124" s="217">
        <f>Q124*H124</f>
        <v>0.40000000000000002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290</v>
      </c>
      <c r="AT124" s="219" t="s">
        <v>190</v>
      </c>
      <c r="AU124" s="219" t="s">
        <v>82</v>
      </c>
      <c r="AY124" s="20" t="s">
        <v>188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80</v>
      </c>
      <c r="BK124" s="220">
        <f>ROUND(I124*H124,2)</f>
        <v>0</v>
      </c>
      <c r="BL124" s="20" t="s">
        <v>290</v>
      </c>
      <c r="BM124" s="219" t="s">
        <v>1592</v>
      </c>
    </row>
    <row r="125" s="2" customFormat="1" ht="24.15" customHeight="1">
      <c r="A125" s="41"/>
      <c r="B125" s="42"/>
      <c r="C125" s="208" t="s">
        <v>315</v>
      </c>
      <c r="D125" s="208" t="s">
        <v>190</v>
      </c>
      <c r="E125" s="209" t="s">
        <v>1593</v>
      </c>
      <c r="F125" s="210" t="s">
        <v>1594</v>
      </c>
      <c r="G125" s="211" t="s">
        <v>1574</v>
      </c>
      <c r="H125" s="212">
        <v>1</v>
      </c>
      <c r="I125" s="213"/>
      <c r="J125" s="214">
        <f>ROUND(I125*H125,2)</f>
        <v>0</v>
      </c>
      <c r="K125" s="210" t="s">
        <v>19</v>
      </c>
      <c r="L125" s="47"/>
      <c r="M125" s="215" t="s">
        <v>19</v>
      </c>
      <c r="N125" s="216" t="s">
        <v>43</v>
      </c>
      <c r="O125" s="87"/>
      <c r="P125" s="217">
        <f>O125*H125</f>
        <v>0</v>
      </c>
      <c r="Q125" s="217">
        <v>0.40000000000000002</v>
      </c>
      <c r="R125" s="217">
        <f>Q125*H125</f>
        <v>0.40000000000000002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290</v>
      </c>
      <c r="AT125" s="219" t="s">
        <v>190</v>
      </c>
      <c r="AU125" s="219" t="s">
        <v>82</v>
      </c>
      <c r="AY125" s="20" t="s">
        <v>188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80</v>
      </c>
      <c r="BK125" s="220">
        <f>ROUND(I125*H125,2)</f>
        <v>0</v>
      </c>
      <c r="BL125" s="20" t="s">
        <v>290</v>
      </c>
      <c r="BM125" s="219" t="s">
        <v>1595</v>
      </c>
    </row>
    <row r="126" s="2" customFormat="1" ht="24.15" customHeight="1">
      <c r="A126" s="41"/>
      <c r="B126" s="42"/>
      <c r="C126" s="208" t="s">
        <v>7</v>
      </c>
      <c r="D126" s="208" t="s">
        <v>190</v>
      </c>
      <c r="E126" s="209" t="s">
        <v>1596</v>
      </c>
      <c r="F126" s="210" t="s">
        <v>1597</v>
      </c>
      <c r="G126" s="211" t="s">
        <v>1574</v>
      </c>
      <c r="H126" s="212">
        <v>1</v>
      </c>
      <c r="I126" s="213"/>
      <c r="J126" s="214">
        <f>ROUND(I126*H126,2)</f>
        <v>0</v>
      </c>
      <c r="K126" s="210" t="s">
        <v>19</v>
      </c>
      <c r="L126" s="47"/>
      <c r="M126" s="215" t="s">
        <v>19</v>
      </c>
      <c r="N126" s="216" t="s">
        <v>43</v>
      </c>
      <c r="O126" s="87"/>
      <c r="P126" s="217">
        <f>O126*H126</f>
        <v>0</v>
      </c>
      <c r="Q126" s="217">
        <v>0.40000000000000002</v>
      </c>
      <c r="R126" s="217">
        <f>Q126*H126</f>
        <v>0.40000000000000002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290</v>
      </c>
      <c r="AT126" s="219" t="s">
        <v>190</v>
      </c>
      <c r="AU126" s="219" t="s">
        <v>82</v>
      </c>
      <c r="AY126" s="20" t="s">
        <v>188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80</v>
      </c>
      <c r="BK126" s="220">
        <f>ROUND(I126*H126,2)</f>
        <v>0</v>
      </c>
      <c r="BL126" s="20" t="s">
        <v>290</v>
      </c>
      <c r="BM126" s="219" t="s">
        <v>1598</v>
      </c>
    </row>
    <row r="127" s="2" customFormat="1" ht="16.5" customHeight="1">
      <c r="A127" s="41"/>
      <c r="B127" s="42"/>
      <c r="C127" s="208" t="s">
        <v>326</v>
      </c>
      <c r="D127" s="208" t="s">
        <v>190</v>
      </c>
      <c r="E127" s="209" t="s">
        <v>1599</v>
      </c>
      <c r="F127" s="210" t="s">
        <v>1600</v>
      </c>
      <c r="G127" s="211" t="s">
        <v>1574</v>
      </c>
      <c r="H127" s="212">
        <v>1</v>
      </c>
      <c r="I127" s="213"/>
      <c r="J127" s="214">
        <f>ROUND(I127*H127,2)</f>
        <v>0</v>
      </c>
      <c r="K127" s="210" t="s">
        <v>19</v>
      </c>
      <c r="L127" s="47"/>
      <c r="M127" s="215" t="s">
        <v>19</v>
      </c>
      <c r="N127" s="216" t="s">
        <v>43</v>
      </c>
      <c r="O127" s="87"/>
      <c r="P127" s="217">
        <f>O127*H127</f>
        <v>0</v>
      </c>
      <c r="Q127" s="217">
        <v>0.40000000000000002</v>
      </c>
      <c r="R127" s="217">
        <f>Q127*H127</f>
        <v>0.40000000000000002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290</v>
      </c>
      <c r="AT127" s="219" t="s">
        <v>190</v>
      </c>
      <c r="AU127" s="219" t="s">
        <v>82</v>
      </c>
      <c r="AY127" s="20" t="s">
        <v>188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80</v>
      </c>
      <c r="BK127" s="220">
        <f>ROUND(I127*H127,2)</f>
        <v>0</v>
      </c>
      <c r="BL127" s="20" t="s">
        <v>290</v>
      </c>
      <c r="BM127" s="219" t="s">
        <v>1601</v>
      </c>
    </row>
    <row r="128" s="2" customFormat="1" ht="16.5" customHeight="1">
      <c r="A128" s="41"/>
      <c r="B128" s="42"/>
      <c r="C128" s="208" t="s">
        <v>334</v>
      </c>
      <c r="D128" s="208" t="s">
        <v>190</v>
      </c>
      <c r="E128" s="209" t="s">
        <v>1602</v>
      </c>
      <c r="F128" s="210" t="s">
        <v>1603</v>
      </c>
      <c r="G128" s="211" t="s">
        <v>1574</v>
      </c>
      <c r="H128" s="212">
        <v>1</v>
      </c>
      <c r="I128" s="213"/>
      <c r="J128" s="214">
        <f>ROUND(I128*H128,2)</f>
        <v>0</v>
      </c>
      <c r="K128" s="210" t="s">
        <v>19</v>
      </c>
      <c r="L128" s="47"/>
      <c r="M128" s="215" t="s">
        <v>19</v>
      </c>
      <c r="N128" s="216" t="s">
        <v>43</v>
      </c>
      <c r="O128" s="87"/>
      <c r="P128" s="217">
        <f>O128*H128</f>
        <v>0</v>
      </c>
      <c r="Q128" s="217">
        <v>0.40000000000000002</v>
      </c>
      <c r="R128" s="217">
        <f>Q128*H128</f>
        <v>0.40000000000000002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290</v>
      </c>
      <c r="AT128" s="219" t="s">
        <v>190</v>
      </c>
      <c r="AU128" s="219" t="s">
        <v>82</v>
      </c>
      <c r="AY128" s="20" t="s">
        <v>188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80</v>
      </c>
      <c r="BK128" s="220">
        <f>ROUND(I128*H128,2)</f>
        <v>0</v>
      </c>
      <c r="BL128" s="20" t="s">
        <v>290</v>
      </c>
      <c r="BM128" s="219" t="s">
        <v>1604</v>
      </c>
    </row>
    <row r="129" s="2" customFormat="1" ht="44.25" customHeight="1">
      <c r="A129" s="41"/>
      <c r="B129" s="42"/>
      <c r="C129" s="208" t="s">
        <v>338</v>
      </c>
      <c r="D129" s="208" t="s">
        <v>190</v>
      </c>
      <c r="E129" s="209" t="s">
        <v>1605</v>
      </c>
      <c r="F129" s="210" t="s">
        <v>1606</v>
      </c>
      <c r="G129" s="211" t="s">
        <v>819</v>
      </c>
      <c r="H129" s="212">
        <v>2.8700000000000001</v>
      </c>
      <c r="I129" s="213"/>
      <c r="J129" s="214">
        <f>ROUND(I129*H129,2)</f>
        <v>0</v>
      </c>
      <c r="K129" s="210" t="s">
        <v>194</v>
      </c>
      <c r="L129" s="47"/>
      <c r="M129" s="215" t="s">
        <v>19</v>
      </c>
      <c r="N129" s="216" t="s">
        <v>43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290</v>
      </c>
      <c r="AT129" s="219" t="s">
        <v>190</v>
      </c>
      <c r="AU129" s="219" t="s">
        <v>82</v>
      </c>
      <c r="AY129" s="20" t="s">
        <v>188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80</v>
      </c>
      <c r="BK129" s="220">
        <f>ROUND(I129*H129,2)</f>
        <v>0</v>
      </c>
      <c r="BL129" s="20" t="s">
        <v>290</v>
      </c>
      <c r="BM129" s="219" t="s">
        <v>1607</v>
      </c>
    </row>
    <row r="130" s="2" customFormat="1">
      <c r="A130" s="41"/>
      <c r="B130" s="42"/>
      <c r="C130" s="43"/>
      <c r="D130" s="221" t="s">
        <v>197</v>
      </c>
      <c r="E130" s="43"/>
      <c r="F130" s="222" t="s">
        <v>1608</v>
      </c>
      <c r="G130" s="43"/>
      <c r="H130" s="43"/>
      <c r="I130" s="223"/>
      <c r="J130" s="43"/>
      <c r="K130" s="43"/>
      <c r="L130" s="47"/>
      <c r="M130" s="224"/>
      <c r="N130" s="22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197</v>
      </c>
      <c r="AU130" s="20" t="s">
        <v>82</v>
      </c>
    </row>
    <row r="131" s="12" customFormat="1" ht="22.8" customHeight="1">
      <c r="A131" s="12"/>
      <c r="B131" s="192"/>
      <c r="C131" s="193"/>
      <c r="D131" s="194" t="s">
        <v>71</v>
      </c>
      <c r="E131" s="206" t="s">
        <v>1609</v>
      </c>
      <c r="F131" s="206" t="s">
        <v>1610</v>
      </c>
      <c r="G131" s="193"/>
      <c r="H131" s="193"/>
      <c r="I131" s="196"/>
      <c r="J131" s="207">
        <f>BK131</f>
        <v>0</v>
      </c>
      <c r="K131" s="193"/>
      <c r="L131" s="198"/>
      <c r="M131" s="199"/>
      <c r="N131" s="200"/>
      <c r="O131" s="200"/>
      <c r="P131" s="201">
        <f>SUM(P132:P150)</f>
        <v>0</v>
      </c>
      <c r="Q131" s="200"/>
      <c r="R131" s="201">
        <f>SUM(R132:R150)</f>
        <v>0.24480550280000002</v>
      </c>
      <c r="S131" s="200"/>
      <c r="T131" s="202">
        <f>SUM(T132:T150)</f>
        <v>0.82991999999999999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82</v>
      </c>
      <c r="AT131" s="204" t="s">
        <v>71</v>
      </c>
      <c r="AU131" s="204" t="s">
        <v>80</v>
      </c>
      <c r="AY131" s="203" t="s">
        <v>188</v>
      </c>
      <c r="BK131" s="205">
        <f>SUM(BK132:BK150)</f>
        <v>0</v>
      </c>
    </row>
    <row r="132" s="2" customFormat="1" ht="24.15" customHeight="1">
      <c r="A132" s="41"/>
      <c r="B132" s="42"/>
      <c r="C132" s="208" t="s">
        <v>350</v>
      </c>
      <c r="D132" s="208" t="s">
        <v>190</v>
      </c>
      <c r="E132" s="209" t="s">
        <v>1611</v>
      </c>
      <c r="F132" s="210" t="s">
        <v>1612</v>
      </c>
      <c r="G132" s="211" t="s">
        <v>248</v>
      </c>
      <c r="H132" s="212">
        <v>2</v>
      </c>
      <c r="I132" s="213"/>
      <c r="J132" s="214">
        <f>ROUND(I132*H132,2)</f>
        <v>0</v>
      </c>
      <c r="K132" s="210" t="s">
        <v>194</v>
      </c>
      <c r="L132" s="47"/>
      <c r="M132" s="215" t="s">
        <v>19</v>
      </c>
      <c r="N132" s="216" t="s">
        <v>43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0.20748</v>
      </c>
      <c r="T132" s="218">
        <f>S132*H132</f>
        <v>0.41496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290</v>
      </c>
      <c r="AT132" s="219" t="s">
        <v>190</v>
      </c>
      <c r="AU132" s="219" t="s">
        <v>82</v>
      </c>
      <c r="AY132" s="20" t="s">
        <v>188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80</v>
      </c>
      <c r="BK132" s="220">
        <f>ROUND(I132*H132,2)</f>
        <v>0</v>
      </c>
      <c r="BL132" s="20" t="s">
        <v>290</v>
      </c>
      <c r="BM132" s="219" t="s">
        <v>1613</v>
      </c>
    </row>
    <row r="133" s="2" customFormat="1">
      <c r="A133" s="41"/>
      <c r="B133" s="42"/>
      <c r="C133" s="43"/>
      <c r="D133" s="221" t="s">
        <v>197</v>
      </c>
      <c r="E133" s="43"/>
      <c r="F133" s="222" t="s">
        <v>1614</v>
      </c>
      <c r="G133" s="43"/>
      <c r="H133" s="43"/>
      <c r="I133" s="223"/>
      <c r="J133" s="43"/>
      <c r="K133" s="43"/>
      <c r="L133" s="47"/>
      <c r="M133" s="224"/>
      <c r="N133" s="22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197</v>
      </c>
      <c r="AU133" s="20" t="s">
        <v>82</v>
      </c>
    </row>
    <row r="134" s="2" customFormat="1" ht="24.15" customHeight="1">
      <c r="A134" s="41"/>
      <c r="B134" s="42"/>
      <c r="C134" s="208" t="s">
        <v>357</v>
      </c>
      <c r="D134" s="208" t="s">
        <v>190</v>
      </c>
      <c r="E134" s="209" t="s">
        <v>1615</v>
      </c>
      <c r="F134" s="210" t="s">
        <v>1616</v>
      </c>
      <c r="G134" s="211" t="s">
        <v>260</v>
      </c>
      <c r="H134" s="212">
        <v>2</v>
      </c>
      <c r="I134" s="213"/>
      <c r="J134" s="214">
        <f>ROUND(I134*H134,2)</f>
        <v>0</v>
      </c>
      <c r="K134" s="210" t="s">
        <v>19</v>
      </c>
      <c r="L134" s="47"/>
      <c r="M134" s="215" t="s">
        <v>19</v>
      </c>
      <c r="N134" s="216" t="s">
        <v>43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0.20748</v>
      </c>
      <c r="T134" s="218">
        <f>S134*H134</f>
        <v>0.41496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290</v>
      </c>
      <c r="AT134" s="219" t="s">
        <v>190</v>
      </c>
      <c r="AU134" s="219" t="s">
        <v>82</v>
      </c>
      <c r="AY134" s="20" t="s">
        <v>188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80</v>
      </c>
      <c r="BK134" s="220">
        <f>ROUND(I134*H134,2)</f>
        <v>0</v>
      </c>
      <c r="BL134" s="20" t="s">
        <v>290</v>
      </c>
      <c r="BM134" s="219" t="s">
        <v>1617</v>
      </c>
    </row>
    <row r="135" s="2" customFormat="1" ht="24.15" customHeight="1">
      <c r="A135" s="41"/>
      <c r="B135" s="42"/>
      <c r="C135" s="208" t="s">
        <v>362</v>
      </c>
      <c r="D135" s="208" t="s">
        <v>190</v>
      </c>
      <c r="E135" s="209" t="s">
        <v>1618</v>
      </c>
      <c r="F135" s="210" t="s">
        <v>1619</v>
      </c>
      <c r="G135" s="211" t="s">
        <v>260</v>
      </c>
      <c r="H135" s="212">
        <v>2</v>
      </c>
      <c r="I135" s="213"/>
      <c r="J135" s="214">
        <f>ROUND(I135*H135,2)</f>
        <v>0</v>
      </c>
      <c r="K135" s="210" t="s">
        <v>194</v>
      </c>
      <c r="L135" s="47"/>
      <c r="M135" s="215" t="s">
        <v>19</v>
      </c>
      <c r="N135" s="216" t="s">
        <v>43</v>
      </c>
      <c r="O135" s="87"/>
      <c r="P135" s="217">
        <f>O135*H135</f>
        <v>0</v>
      </c>
      <c r="Q135" s="217">
        <v>0.0024185000000000001</v>
      </c>
      <c r="R135" s="217">
        <f>Q135*H135</f>
        <v>0.0048370000000000002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290</v>
      </c>
      <c r="AT135" s="219" t="s">
        <v>190</v>
      </c>
      <c r="AU135" s="219" t="s">
        <v>82</v>
      </c>
      <c r="AY135" s="20" t="s">
        <v>188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80</v>
      </c>
      <c r="BK135" s="220">
        <f>ROUND(I135*H135,2)</f>
        <v>0</v>
      </c>
      <c r="BL135" s="20" t="s">
        <v>290</v>
      </c>
      <c r="BM135" s="219" t="s">
        <v>1620</v>
      </c>
    </row>
    <row r="136" s="2" customFormat="1">
      <c r="A136" s="41"/>
      <c r="B136" s="42"/>
      <c r="C136" s="43"/>
      <c r="D136" s="221" t="s">
        <v>197</v>
      </c>
      <c r="E136" s="43"/>
      <c r="F136" s="222" t="s">
        <v>1621</v>
      </c>
      <c r="G136" s="43"/>
      <c r="H136" s="43"/>
      <c r="I136" s="223"/>
      <c r="J136" s="43"/>
      <c r="K136" s="43"/>
      <c r="L136" s="47"/>
      <c r="M136" s="224"/>
      <c r="N136" s="22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197</v>
      </c>
      <c r="AU136" s="20" t="s">
        <v>82</v>
      </c>
    </row>
    <row r="137" s="2" customFormat="1" ht="16.5" customHeight="1">
      <c r="A137" s="41"/>
      <c r="B137" s="42"/>
      <c r="C137" s="208" t="s">
        <v>368</v>
      </c>
      <c r="D137" s="208" t="s">
        <v>190</v>
      </c>
      <c r="E137" s="209" t="s">
        <v>1622</v>
      </c>
      <c r="F137" s="210" t="s">
        <v>1623</v>
      </c>
      <c r="G137" s="211" t="s">
        <v>1574</v>
      </c>
      <c r="H137" s="212">
        <v>10</v>
      </c>
      <c r="I137" s="213"/>
      <c r="J137" s="214">
        <f>ROUND(I137*H137,2)</f>
        <v>0</v>
      </c>
      <c r="K137" s="210" t="s">
        <v>194</v>
      </c>
      <c r="L137" s="47"/>
      <c r="M137" s="215" t="s">
        <v>19</v>
      </c>
      <c r="N137" s="216" t="s">
        <v>43</v>
      </c>
      <c r="O137" s="87"/>
      <c r="P137" s="217">
        <f>O137*H137</f>
        <v>0</v>
      </c>
      <c r="Q137" s="217">
        <v>0.0011243</v>
      </c>
      <c r="R137" s="217">
        <f>Q137*H137</f>
        <v>0.011243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290</v>
      </c>
      <c r="AT137" s="219" t="s">
        <v>190</v>
      </c>
      <c r="AU137" s="219" t="s">
        <v>82</v>
      </c>
      <c r="AY137" s="20" t="s">
        <v>188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80</v>
      </c>
      <c r="BK137" s="220">
        <f>ROUND(I137*H137,2)</f>
        <v>0</v>
      </c>
      <c r="BL137" s="20" t="s">
        <v>290</v>
      </c>
      <c r="BM137" s="219" t="s">
        <v>1624</v>
      </c>
    </row>
    <row r="138" s="2" customFormat="1">
      <c r="A138" s="41"/>
      <c r="B138" s="42"/>
      <c r="C138" s="43"/>
      <c r="D138" s="221" t="s">
        <v>197</v>
      </c>
      <c r="E138" s="43"/>
      <c r="F138" s="222" t="s">
        <v>1625</v>
      </c>
      <c r="G138" s="43"/>
      <c r="H138" s="43"/>
      <c r="I138" s="223"/>
      <c r="J138" s="43"/>
      <c r="K138" s="43"/>
      <c r="L138" s="47"/>
      <c r="M138" s="224"/>
      <c r="N138" s="22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197</v>
      </c>
      <c r="AU138" s="20" t="s">
        <v>82</v>
      </c>
    </row>
    <row r="139" s="2" customFormat="1" ht="37.8" customHeight="1">
      <c r="A139" s="41"/>
      <c r="B139" s="42"/>
      <c r="C139" s="208" t="s">
        <v>373</v>
      </c>
      <c r="D139" s="208" t="s">
        <v>190</v>
      </c>
      <c r="E139" s="209" t="s">
        <v>1626</v>
      </c>
      <c r="F139" s="210" t="s">
        <v>1627</v>
      </c>
      <c r="G139" s="211" t="s">
        <v>1574</v>
      </c>
      <c r="H139" s="212">
        <v>1</v>
      </c>
      <c r="I139" s="213"/>
      <c r="J139" s="214">
        <f>ROUND(I139*H139,2)</f>
        <v>0</v>
      </c>
      <c r="K139" s="210" t="s">
        <v>194</v>
      </c>
      <c r="L139" s="47"/>
      <c r="M139" s="215" t="s">
        <v>19</v>
      </c>
      <c r="N139" s="216" t="s">
        <v>43</v>
      </c>
      <c r="O139" s="87"/>
      <c r="P139" s="217">
        <f>O139*H139</f>
        <v>0</v>
      </c>
      <c r="Q139" s="217">
        <v>0.1734337306</v>
      </c>
      <c r="R139" s="217">
        <f>Q139*H139</f>
        <v>0.1734337306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290</v>
      </c>
      <c r="AT139" s="219" t="s">
        <v>190</v>
      </c>
      <c r="AU139" s="219" t="s">
        <v>82</v>
      </c>
      <c r="AY139" s="20" t="s">
        <v>188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80</v>
      </c>
      <c r="BK139" s="220">
        <f>ROUND(I139*H139,2)</f>
        <v>0</v>
      </c>
      <c r="BL139" s="20" t="s">
        <v>290</v>
      </c>
      <c r="BM139" s="219" t="s">
        <v>1628</v>
      </c>
    </row>
    <row r="140" s="2" customFormat="1">
      <c r="A140" s="41"/>
      <c r="B140" s="42"/>
      <c r="C140" s="43"/>
      <c r="D140" s="221" t="s">
        <v>197</v>
      </c>
      <c r="E140" s="43"/>
      <c r="F140" s="222" t="s">
        <v>1629</v>
      </c>
      <c r="G140" s="43"/>
      <c r="H140" s="43"/>
      <c r="I140" s="223"/>
      <c r="J140" s="43"/>
      <c r="K140" s="43"/>
      <c r="L140" s="47"/>
      <c r="M140" s="224"/>
      <c r="N140" s="22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197</v>
      </c>
      <c r="AU140" s="20" t="s">
        <v>82</v>
      </c>
    </row>
    <row r="141" s="2" customFormat="1" ht="37.8" customHeight="1">
      <c r="A141" s="41"/>
      <c r="B141" s="42"/>
      <c r="C141" s="208" t="s">
        <v>378</v>
      </c>
      <c r="D141" s="208" t="s">
        <v>190</v>
      </c>
      <c r="E141" s="209" t="s">
        <v>1630</v>
      </c>
      <c r="F141" s="210" t="s">
        <v>1631</v>
      </c>
      <c r="G141" s="211" t="s">
        <v>1574</v>
      </c>
      <c r="H141" s="212">
        <v>1</v>
      </c>
      <c r="I141" s="213"/>
      <c r="J141" s="214">
        <f>ROUND(I141*H141,2)</f>
        <v>0</v>
      </c>
      <c r="K141" s="210" t="s">
        <v>194</v>
      </c>
      <c r="L141" s="47"/>
      <c r="M141" s="215" t="s">
        <v>19</v>
      </c>
      <c r="N141" s="216" t="s">
        <v>43</v>
      </c>
      <c r="O141" s="87"/>
      <c r="P141" s="217">
        <f>O141*H141</f>
        <v>0</v>
      </c>
      <c r="Q141" s="217">
        <v>0.028868764500000001</v>
      </c>
      <c r="R141" s="217">
        <f>Q141*H141</f>
        <v>0.028868764500000001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290</v>
      </c>
      <c r="AT141" s="219" t="s">
        <v>190</v>
      </c>
      <c r="AU141" s="219" t="s">
        <v>82</v>
      </c>
      <c r="AY141" s="20" t="s">
        <v>188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80</v>
      </c>
      <c r="BK141" s="220">
        <f>ROUND(I141*H141,2)</f>
        <v>0</v>
      </c>
      <c r="BL141" s="20" t="s">
        <v>290</v>
      </c>
      <c r="BM141" s="219" t="s">
        <v>1632</v>
      </c>
    </row>
    <row r="142" s="2" customFormat="1">
      <c r="A142" s="41"/>
      <c r="B142" s="42"/>
      <c r="C142" s="43"/>
      <c r="D142" s="221" t="s">
        <v>197</v>
      </c>
      <c r="E142" s="43"/>
      <c r="F142" s="222" t="s">
        <v>1633</v>
      </c>
      <c r="G142" s="43"/>
      <c r="H142" s="43"/>
      <c r="I142" s="223"/>
      <c r="J142" s="43"/>
      <c r="K142" s="43"/>
      <c r="L142" s="47"/>
      <c r="M142" s="224"/>
      <c r="N142" s="22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197</v>
      </c>
      <c r="AU142" s="20" t="s">
        <v>82</v>
      </c>
    </row>
    <row r="143" s="2" customFormat="1" ht="37.8" customHeight="1">
      <c r="A143" s="41"/>
      <c r="B143" s="42"/>
      <c r="C143" s="208" t="s">
        <v>383</v>
      </c>
      <c r="D143" s="208" t="s">
        <v>190</v>
      </c>
      <c r="E143" s="209" t="s">
        <v>1634</v>
      </c>
      <c r="F143" s="210" t="s">
        <v>1635</v>
      </c>
      <c r="G143" s="211" t="s">
        <v>1574</v>
      </c>
      <c r="H143" s="212">
        <v>1</v>
      </c>
      <c r="I143" s="213"/>
      <c r="J143" s="214">
        <f>ROUND(I143*H143,2)</f>
        <v>0</v>
      </c>
      <c r="K143" s="210" t="s">
        <v>194</v>
      </c>
      <c r="L143" s="47"/>
      <c r="M143" s="215" t="s">
        <v>19</v>
      </c>
      <c r="N143" s="216" t="s">
        <v>43</v>
      </c>
      <c r="O143" s="87"/>
      <c r="P143" s="217">
        <f>O143*H143</f>
        <v>0</v>
      </c>
      <c r="Q143" s="217">
        <v>0.001452</v>
      </c>
      <c r="R143" s="217">
        <f>Q143*H143</f>
        <v>0.001452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290</v>
      </c>
      <c r="AT143" s="219" t="s">
        <v>190</v>
      </c>
      <c r="AU143" s="219" t="s">
        <v>82</v>
      </c>
      <c r="AY143" s="20" t="s">
        <v>188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80</v>
      </c>
      <c r="BK143" s="220">
        <f>ROUND(I143*H143,2)</f>
        <v>0</v>
      </c>
      <c r="BL143" s="20" t="s">
        <v>290</v>
      </c>
      <c r="BM143" s="219" t="s">
        <v>1636</v>
      </c>
    </row>
    <row r="144" s="2" customFormat="1">
      <c r="A144" s="41"/>
      <c r="B144" s="42"/>
      <c r="C144" s="43"/>
      <c r="D144" s="221" t="s">
        <v>197</v>
      </c>
      <c r="E144" s="43"/>
      <c r="F144" s="222" t="s">
        <v>1637</v>
      </c>
      <c r="G144" s="43"/>
      <c r="H144" s="43"/>
      <c r="I144" s="223"/>
      <c r="J144" s="43"/>
      <c r="K144" s="43"/>
      <c r="L144" s="47"/>
      <c r="M144" s="224"/>
      <c r="N144" s="22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197</v>
      </c>
      <c r="AU144" s="20" t="s">
        <v>82</v>
      </c>
    </row>
    <row r="145" s="2" customFormat="1" ht="37.8" customHeight="1">
      <c r="A145" s="41"/>
      <c r="B145" s="42"/>
      <c r="C145" s="208" t="s">
        <v>389</v>
      </c>
      <c r="D145" s="208" t="s">
        <v>190</v>
      </c>
      <c r="E145" s="209" t="s">
        <v>1638</v>
      </c>
      <c r="F145" s="210" t="s">
        <v>1639</v>
      </c>
      <c r="G145" s="211" t="s">
        <v>260</v>
      </c>
      <c r="H145" s="212">
        <v>1</v>
      </c>
      <c r="I145" s="213"/>
      <c r="J145" s="214">
        <f>ROUND(I145*H145,2)</f>
        <v>0</v>
      </c>
      <c r="K145" s="210" t="s">
        <v>194</v>
      </c>
      <c r="L145" s="47"/>
      <c r="M145" s="215" t="s">
        <v>19</v>
      </c>
      <c r="N145" s="216" t="s">
        <v>43</v>
      </c>
      <c r="O145" s="87"/>
      <c r="P145" s="217">
        <f>O145*H145</f>
        <v>0</v>
      </c>
      <c r="Q145" s="217">
        <v>0.00094686670000000001</v>
      </c>
      <c r="R145" s="217">
        <f>Q145*H145</f>
        <v>0.00094686670000000001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290</v>
      </c>
      <c r="AT145" s="219" t="s">
        <v>190</v>
      </c>
      <c r="AU145" s="219" t="s">
        <v>82</v>
      </c>
      <c r="AY145" s="20" t="s">
        <v>188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80</v>
      </c>
      <c r="BK145" s="220">
        <f>ROUND(I145*H145,2)</f>
        <v>0</v>
      </c>
      <c r="BL145" s="20" t="s">
        <v>290</v>
      </c>
      <c r="BM145" s="219" t="s">
        <v>1640</v>
      </c>
    </row>
    <row r="146" s="2" customFormat="1">
      <c r="A146" s="41"/>
      <c r="B146" s="42"/>
      <c r="C146" s="43"/>
      <c r="D146" s="221" t="s">
        <v>197</v>
      </c>
      <c r="E146" s="43"/>
      <c r="F146" s="222" t="s">
        <v>1641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197</v>
      </c>
      <c r="AU146" s="20" t="s">
        <v>82</v>
      </c>
    </row>
    <row r="147" s="2" customFormat="1" ht="55.5" customHeight="1">
      <c r="A147" s="41"/>
      <c r="B147" s="42"/>
      <c r="C147" s="208" t="s">
        <v>395</v>
      </c>
      <c r="D147" s="208" t="s">
        <v>190</v>
      </c>
      <c r="E147" s="209" t="s">
        <v>1642</v>
      </c>
      <c r="F147" s="210" t="s">
        <v>1643</v>
      </c>
      <c r="G147" s="211" t="s">
        <v>1574</v>
      </c>
      <c r="H147" s="212">
        <v>1</v>
      </c>
      <c r="I147" s="213"/>
      <c r="J147" s="214">
        <f>ROUND(I147*H147,2)</f>
        <v>0</v>
      </c>
      <c r="K147" s="210" t="s">
        <v>194</v>
      </c>
      <c r="L147" s="47"/>
      <c r="M147" s="215" t="s">
        <v>19</v>
      </c>
      <c r="N147" s="216" t="s">
        <v>43</v>
      </c>
      <c r="O147" s="87"/>
      <c r="P147" s="217">
        <f>O147*H147</f>
        <v>0</v>
      </c>
      <c r="Q147" s="217">
        <v>0.024024140999999999</v>
      </c>
      <c r="R147" s="217">
        <f>Q147*H147</f>
        <v>0.024024140999999999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290</v>
      </c>
      <c r="AT147" s="219" t="s">
        <v>190</v>
      </c>
      <c r="AU147" s="219" t="s">
        <v>82</v>
      </c>
      <c r="AY147" s="20" t="s">
        <v>188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80</v>
      </c>
      <c r="BK147" s="220">
        <f>ROUND(I147*H147,2)</f>
        <v>0</v>
      </c>
      <c r="BL147" s="20" t="s">
        <v>290</v>
      </c>
      <c r="BM147" s="219" t="s">
        <v>1644</v>
      </c>
    </row>
    <row r="148" s="2" customFormat="1">
      <c r="A148" s="41"/>
      <c r="B148" s="42"/>
      <c r="C148" s="43"/>
      <c r="D148" s="221" t="s">
        <v>197</v>
      </c>
      <c r="E148" s="43"/>
      <c r="F148" s="222" t="s">
        <v>1645</v>
      </c>
      <c r="G148" s="43"/>
      <c r="H148" s="43"/>
      <c r="I148" s="223"/>
      <c r="J148" s="43"/>
      <c r="K148" s="43"/>
      <c r="L148" s="47"/>
      <c r="M148" s="224"/>
      <c r="N148" s="22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197</v>
      </c>
      <c r="AU148" s="20" t="s">
        <v>82</v>
      </c>
    </row>
    <row r="149" s="2" customFormat="1" ht="44.25" customHeight="1">
      <c r="A149" s="41"/>
      <c r="B149" s="42"/>
      <c r="C149" s="208" t="s">
        <v>407</v>
      </c>
      <c r="D149" s="208" t="s">
        <v>190</v>
      </c>
      <c r="E149" s="209" t="s">
        <v>1646</v>
      </c>
      <c r="F149" s="210" t="s">
        <v>1647</v>
      </c>
      <c r="G149" s="211" t="s">
        <v>819</v>
      </c>
      <c r="H149" s="212">
        <v>0.245</v>
      </c>
      <c r="I149" s="213"/>
      <c r="J149" s="214">
        <f>ROUND(I149*H149,2)</f>
        <v>0</v>
      </c>
      <c r="K149" s="210" t="s">
        <v>194</v>
      </c>
      <c r="L149" s="47"/>
      <c r="M149" s="215" t="s">
        <v>19</v>
      </c>
      <c r="N149" s="216" t="s">
        <v>43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290</v>
      </c>
      <c r="AT149" s="219" t="s">
        <v>190</v>
      </c>
      <c r="AU149" s="219" t="s">
        <v>82</v>
      </c>
      <c r="AY149" s="20" t="s">
        <v>188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80</v>
      </c>
      <c r="BK149" s="220">
        <f>ROUND(I149*H149,2)</f>
        <v>0</v>
      </c>
      <c r="BL149" s="20" t="s">
        <v>290</v>
      </c>
      <c r="BM149" s="219" t="s">
        <v>1648</v>
      </c>
    </row>
    <row r="150" s="2" customFormat="1">
      <c r="A150" s="41"/>
      <c r="B150" s="42"/>
      <c r="C150" s="43"/>
      <c r="D150" s="221" t="s">
        <v>197</v>
      </c>
      <c r="E150" s="43"/>
      <c r="F150" s="222" t="s">
        <v>1649</v>
      </c>
      <c r="G150" s="43"/>
      <c r="H150" s="43"/>
      <c r="I150" s="223"/>
      <c r="J150" s="43"/>
      <c r="K150" s="43"/>
      <c r="L150" s="47"/>
      <c r="M150" s="224"/>
      <c r="N150" s="22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197</v>
      </c>
      <c r="AU150" s="20" t="s">
        <v>82</v>
      </c>
    </row>
    <row r="151" s="12" customFormat="1" ht="22.8" customHeight="1">
      <c r="A151" s="12"/>
      <c r="B151" s="192"/>
      <c r="C151" s="193"/>
      <c r="D151" s="194" t="s">
        <v>71</v>
      </c>
      <c r="E151" s="206" t="s">
        <v>1650</v>
      </c>
      <c r="F151" s="206" t="s">
        <v>1651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SUM(P152:P175)</f>
        <v>0</v>
      </c>
      <c r="Q151" s="200"/>
      <c r="R151" s="201">
        <f>SUM(R152:R175)</f>
        <v>0.85609250000000003</v>
      </c>
      <c r="S151" s="200"/>
      <c r="T151" s="202">
        <f>SUM(T152:T175)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82</v>
      </c>
      <c r="AT151" s="204" t="s">
        <v>71</v>
      </c>
      <c r="AU151" s="204" t="s">
        <v>80</v>
      </c>
      <c r="AY151" s="203" t="s">
        <v>188</v>
      </c>
      <c r="BK151" s="205">
        <f>SUM(BK152:BK175)</f>
        <v>0</v>
      </c>
    </row>
    <row r="152" s="2" customFormat="1" ht="37.8" customHeight="1">
      <c r="A152" s="41"/>
      <c r="B152" s="42"/>
      <c r="C152" s="208" t="s">
        <v>412</v>
      </c>
      <c r="D152" s="208" t="s">
        <v>190</v>
      </c>
      <c r="E152" s="209" t="s">
        <v>1652</v>
      </c>
      <c r="F152" s="210" t="s">
        <v>1653</v>
      </c>
      <c r="G152" s="211" t="s">
        <v>248</v>
      </c>
      <c r="H152" s="212">
        <v>5</v>
      </c>
      <c r="I152" s="213"/>
      <c r="J152" s="214">
        <f>ROUND(I152*H152,2)</f>
        <v>0</v>
      </c>
      <c r="K152" s="210" t="s">
        <v>194</v>
      </c>
      <c r="L152" s="47"/>
      <c r="M152" s="215" t="s">
        <v>19</v>
      </c>
      <c r="N152" s="216" t="s">
        <v>43</v>
      </c>
      <c r="O152" s="87"/>
      <c r="P152" s="217">
        <f>O152*H152</f>
        <v>0</v>
      </c>
      <c r="Q152" s="217">
        <v>0.0027843</v>
      </c>
      <c r="R152" s="217">
        <f>Q152*H152</f>
        <v>0.0139215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290</v>
      </c>
      <c r="AT152" s="219" t="s">
        <v>190</v>
      </c>
      <c r="AU152" s="219" t="s">
        <v>82</v>
      </c>
      <c r="AY152" s="20" t="s">
        <v>188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80</v>
      </c>
      <c r="BK152" s="220">
        <f>ROUND(I152*H152,2)</f>
        <v>0</v>
      </c>
      <c r="BL152" s="20" t="s">
        <v>290</v>
      </c>
      <c r="BM152" s="219" t="s">
        <v>1654</v>
      </c>
    </row>
    <row r="153" s="2" customFormat="1">
      <c r="A153" s="41"/>
      <c r="B153" s="42"/>
      <c r="C153" s="43"/>
      <c r="D153" s="221" t="s">
        <v>197</v>
      </c>
      <c r="E153" s="43"/>
      <c r="F153" s="222" t="s">
        <v>1655</v>
      </c>
      <c r="G153" s="43"/>
      <c r="H153" s="43"/>
      <c r="I153" s="223"/>
      <c r="J153" s="43"/>
      <c r="K153" s="43"/>
      <c r="L153" s="47"/>
      <c r="M153" s="224"/>
      <c r="N153" s="22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197</v>
      </c>
      <c r="AU153" s="20" t="s">
        <v>82</v>
      </c>
    </row>
    <row r="154" s="2" customFormat="1" ht="37.8" customHeight="1">
      <c r="A154" s="41"/>
      <c r="B154" s="42"/>
      <c r="C154" s="208" t="s">
        <v>418</v>
      </c>
      <c r="D154" s="208" t="s">
        <v>190</v>
      </c>
      <c r="E154" s="209" t="s">
        <v>1656</v>
      </c>
      <c r="F154" s="210" t="s">
        <v>1657</v>
      </c>
      <c r="G154" s="211" t="s">
        <v>248</v>
      </c>
      <c r="H154" s="212">
        <v>70</v>
      </c>
      <c r="I154" s="213"/>
      <c r="J154" s="214">
        <f>ROUND(I154*H154,2)</f>
        <v>0</v>
      </c>
      <c r="K154" s="210" t="s">
        <v>194</v>
      </c>
      <c r="L154" s="47"/>
      <c r="M154" s="215" t="s">
        <v>19</v>
      </c>
      <c r="N154" s="216" t="s">
        <v>43</v>
      </c>
      <c r="O154" s="87"/>
      <c r="P154" s="217">
        <f>O154*H154</f>
        <v>0</v>
      </c>
      <c r="Q154" s="217">
        <v>0.0036652999999999998</v>
      </c>
      <c r="R154" s="217">
        <f>Q154*H154</f>
        <v>0.25657099999999999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290</v>
      </c>
      <c r="AT154" s="219" t="s">
        <v>190</v>
      </c>
      <c r="AU154" s="219" t="s">
        <v>82</v>
      </c>
      <c r="AY154" s="20" t="s">
        <v>188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80</v>
      </c>
      <c r="BK154" s="220">
        <f>ROUND(I154*H154,2)</f>
        <v>0</v>
      </c>
      <c r="BL154" s="20" t="s">
        <v>290</v>
      </c>
      <c r="BM154" s="219" t="s">
        <v>1658</v>
      </c>
    </row>
    <row r="155" s="2" customFormat="1">
      <c r="A155" s="41"/>
      <c r="B155" s="42"/>
      <c r="C155" s="43"/>
      <c r="D155" s="221" t="s">
        <v>197</v>
      </c>
      <c r="E155" s="43"/>
      <c r="F155" s="222" t="s">
        <v>1659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197</v>
      </c>
      <c r="AU155" s="20" t="s">
        <v>82</v>
      </c>
    </row>
    <row r="156" s="2" customFormat="1" ht="37.8" customHeight="1">
      <c r="A156" s="41"/>
      <c r="B156" s="42"/>
      <c r="C156" s="208" t="s">
        <v>423</v>
      </c>
      <c r="D156" s="208" t="s">
        <v>190</v>
      </c>
      <c r="E156" s="209" t="s">
        <v>1660</v>
      </c>
      <c r="F156" s="210" t="s">
        <v>1661</v>
      </c>
      <c r="G156" s="211" t="s">
        <v>248</v>
      </c>
      <c r="H156" s="212">
        <v>80</v>
      </c>
      <c r="I156" s="213"/>
      <c r="J156" s="214">
        <f>ROUND(I156*H156,2)</f>
        <v>0</v>
      </c>
      <c r="K156" s="210" t="s">
        <v>194</v>
      </c>
      <c r="L156" s="47"/>
      <c r="M156" s="215" t="s">
        <v>19</v>
      </c>
      <c r="N156" s="216" t="s">
        <v>43</v>
      </c>
      <c r="O156" s="87"/>
      <c r="P156" s="217">
        <f>O156*H156</f>
        <v>0</v>
      </c>
      <c r="Q156" s="217">
        <v>0.0064131199999999996</v>
      </c>
      <c r="R156" s="217">
        <f>Q156*H156</f>
        <v>0.51304959999999999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290</v>
      </c>
      <c r="AT156" s="219" t="s">
        <v>190</v>
      </c>
      <c r="AU156" s="219" t="s">
        <v>82</v>
      </c>
      <c r="AY156" s="20" t="s">
        <v>188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80</v>
      </c>
      <c r="BK156" s="220">
        <f>ROUND(I156*H156,2)</f>
        <v>0</v>
      </c>
      <c r="BL156" s="20" t="s">
        <v>290</v>
      </c>
      <c r="BM156" s="219" t="s">
        <v>1662</v>
      </c>
    </row>
    <row r="157" s="2" customFormat="1">
      <c r="A157" s="41"/>
      <c r="B157" s="42"/>
      <c r="C157" s="43"/>
      <c r="D157" s="221" t="s">
        <v>197</v>
      </c>
      <c r="E157" s="43"/>
      <c r="F157" s="222" t="s">
        <v>1663</v>
      </c>
      <c r="G157" s="43"/>
      <c r="H157" s="43"/>
      <c r="I157" s="223"/>
      <c r="J157" s="43"/>
      <c r="K157" s="43"/>
      <c r="L157" s="47"/>
      <c r="M157" s="224"/>
      <c r="N157" s="22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197</v>
      </c>
      <c r="AU157" s="20" t="s">
        <v>82</v>
      </c>
    </row>
    <row r="158" s="2" customFormat="1" ht="37.8" customHeight="1">
      <c r="A158" s="41"/>
      <c r="B158" s="42"/>
      <c r="C158" s="208" t="s">
        <v>444</v>
      </c>
      <c r="D158" s="208" t="s">
        <v>190</v>
      </c>
      <c r="E158" s="209" t="s">
        <v>1664</v>
      </c>
      <c r="F158" s="210" t="s">
        <v>1665</v>
      </c>
      <c r="G158" s="211" t="s">
        <v>260</v>
      </c>
      <c r="H158" s="212">
        <v>2</v>
      </c>
      <c r="I158" s="213"/>
      <c r="J158" s="214">
        <f>ROUND(I158*H158,2)</f>
        <v>0</v>
      </c>
      <c r="K158" s="210" t="s">
        <v>194</v>
      </c>
      <c r="L158" s="47"/>
      <c r="M158" s="215" t="s">
        <v>19</v>
      </c>
      <c r="N158" s="216" t="s">
        <v>43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290</v>
      </c>
      <c r="AT158" s="219" t="s">
        <v>190</v>
      </c>
      <c r="AU158" s="219" t="s">
        <v>82</v>
      </c>
      <c r="AY158" s="20" t="s">
        <v>188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80</v>
      </c>
      <c r="BK158" s="220">
        <f>ROUND(I158*H158,2)</f>
        <v>0</v>
      </c>
      <c r="BL158" s="20" t="s">
        <v>290</v>
      </c>
      <c r="BM158" s="219" t="s">
        <v>1666</v>
      </c>
    </row>
    <row r="159" s="2" customFormat="1">
      <c r="A159" s="41"/>
      <c r="B159" s="42"/>
      <c r="C159" s="43"/>
      <c r="D159" s="221" t="s">
        <v>197</v>
      </c>
      <c r="E159" s="43"/>
      <c r="F159" s="222" t="s">
        <v>1667</v>
      </c>
      <c r="G159" s="43"/>
      <c r="H159" s="43"/>
      <c r="I159" s="223"/>
      <c r="J159" s="43"/>
      <c r="K159" s="43"/>
      <c r="L159" s="47"/>
      <c r="M159" s="224"/>
      <c r="N159" s="22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197</v>
      </c>
      <c r="AU159" s="20" t="s">
        <v>82</v>
      </c>
    </row>
    <row r="160" s="2" customFormat="1" ht="37.8" customHeight="1">
      <c r="A160" s="41"/>
      <c r="B160" s="42"/>
      <c r="C160" s="208" t="s">
        <v>449</v>
      </c>
      <c r="D160" s="208" t="s">
        <v>190</v>
      </c>
      <c r="E160" s="209" t="s">
        <v>1668</v>
      </c>
      <c r="F160" s="210" t="s">
        <v>1669</v>
      </c>
      <c r="G160" s="211" t="s">
        <v>260</v>
      </c>
      <c r="H160" s="212">
        <v>2</v>
      </c>
      <c r="I160" s="213"/>
      <c r="J160" s="214">
        <f>ROUND(I160*H160,2)</f>
        <v>0</v>
      </c>
      <c r="K160" s="210" t="s">
        <v>194</v>
      </c>
      <c r="L160" s="47"/>
      <c r="M160" s="215" t="s">
        <v>19</v>
      </c>
      <c r="N160" s="216" t="s">
        <v>43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9" t="s">
        <v>290</v>
      </c>
      <c r="AT160" s="219" t="s">
        <v>190</v>
      </c>
      <c r="AU160" s="219" t="s">
        <v>82</v>
      </c>
      <c r="AY160" s="20" t="s">
        <v>188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80</v>
      </c>
      <c r="BK160" s="220">
        <f>ROUND(I160*H160,2)</f>
        <v>0</v>
      </c>
      <c r="BL160" s="20" t="s">
        <v>290</v>
      </c>
      <c r="BM160" s="219" t="s">
        <v>1670</v>
      </c>
    </row>
    <row r="161" s="2" customFormat="1">
      <c r="A161" s="41"/>
      <c r="B161" s="42"/>
      <c r="C161" s="43"/>
      <c r="D161" s="221" t="s">
        <v>197</v>
      </c>
      <c r="E161" s="43"/>
      <c r="F161" s="222" t="s">
        <v>1671</v>
      </c>
      <c r="G161" s="43"/>
      <c r="H161" s="43"/>
      <c r="I161" s="223"/>
      <c r="J161" s="43"/>
      <c r="K161" s="43"/>
      <c r="L161" s="47"/>
      <c r="M161" s="224"/>
      <c r="N161" s="22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197</v>
      </c>
      <c r="AU161" s="20" t="s">
        <v>82</v>
      </c>
    </row>
    <row r="162" s="2" customFormat="1" ht="44.25" customHeight="1">
      <c r="A162" s="41"/>
      <c r="B162" s="42"/>
      <c r="C162" s="208" t="s">
        <v>457</v>
      </c>
      <c r="D162" s="208" t="s">
        <v>190</v>
      </c>
      <c r="E162" s="209" t="s">
        <v>1672</v>
      </c>
      <c r="F162" s="210" t="s">
        <v>1673</v>
      </c>
      <c r="G162" s="211" t="s">
        <v>248</v>
      </c>
      <c r="H162" s="212">
        <v>75</v>
      </c>
      <c r="I162" s="213"/>
      <c r="J162" s="214">
        <f>ROUND(I162*H162,2)</f>
        <v>0</v>
      </c>
      <c r="K162" s="210" t="s">
        <v>194</v>
      </c>
      <c r="L162" s="47"/>
      <c r="M162" s="215" t="s">
        <v>19</v>
      </c>
      <c r="N162" s="216" t="s">
        <v>43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290</v>
      </c>
      <c r="AT162" s="219" t="s">
        <v>190</v>
      </c>
      <c r="AU162" s="219" t="s">
        <v>82</v>
      </c>
      <c r="AY162" s="20" t="s">
        <v>188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80</v>
      </c>
      <c r="BK162" s="220">
        <f>ROUND(I162*H162,2)</f>
        <v>0</v>
      </c>
      <c r="BL162" s="20" t="s">
        <v>290</v>
      </c>
      <c r="BM162" s="219" t="s">
        <v>1674</v>
      </c>
    </row>
    <row r="163" s="2" customFormat="1">
      <c r="A163" s="41"/>
      <c r="B163" s="42"/>
      <c r="C163" s="43"/>
      <c r="D163" s="221" t="s">
        <v>197</v>
      </c>
      <c r="E163" s="43"/>
      <c r="F163" s="222" t="s">
        <v>1675</v>
      </c>
      <c r="G163" s="43"/>
      <c r="H163" s="43"/>
      <c r="I163" s="223"/>
      <c r="J163" s="43"/>
      <c r="K163" s="43"/>
      <c r="L163" s="47"/>
      <c r="M163" s="224"/>
      <c r="N163" s="22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197</v>
      </c>
      <c r="AU163" s="20" t="s">
        <v>82</v>
      </c>
    </row>
    <row r="164" s="2" customFormat="1" ht="44.25" customHeight="1">
      <c r="A164" s="41"/>
      <c r="B164" s="42"/>
      <c r="C164" s="208" t="s">
        <v>462</v>
      </c>
      <c r="D164" s="208" t="s">
        <v>190</v>
      </c>
      <c r="E164" s="209" t="s">
        <v>1676</v>
      </c>
      <c r="F164" s="210" t="s">
        <v>1677</v>
      </c>
      <c r="G164" s="211" t="s">
        <v>248</v>
      </c>
      <c r="H164" s="212">
        <v>80</v>
      </c>
      <c r="I164" s="213"/>
      <c r="J164" s="214">
        <f>ROUND(I164*H164,2)</f>
        <v>0</v>
      </c>
      <c r="K164" s="210" t="s">
        <v>194</v>
      </c>
      <c r="L164" s="47"/>
      <c r="M164" s="215" t="s">
        <v>19</v>
      </c>
      <c r="N164" s="216" t="s">
        <v>43</v>
      </c>
      <c r="O164" s="87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9" t="s">
        <v>290</v>
      </c>
      <c r="AT164" s="219" t="s">
        <v>190</v>
      </c>
      <c r="AU164" s="219" t="s">
        <v>82</v>
      </c>
      <c r="AY164" s="20" t="s">
        <v>188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80</v>
      </c>
      <c r="BK164" s="220">
        <f>ROUND(I164*H164,2)</f>
        <v>0</v>
      </c>
      <c r="BL164" s="20" t="s">
        <v>290</v>
      </c>
      <c r="BM164" s="219" t="s">
        <v>1678</v>
      </c>
    </row>
    <row r="165" s="2" customFormat="1">
      <c r="A165" s="41"/>
      <c r="B165" s="42"/>
      <c r="C165" s="43"/>
      <c r="D165" s="221" t="s">
        <v>197</v>
      </c>
      <c r="E165" s="43"/>
      <c r="F165" s="222" t="s">
        <v>1679</v>
      </c>
      <c r="G165" s="43"/>
      <c r="H165" s="43"/>
      <c r="I165" s="223"/>
      <c r="J165" s="43"/>
      <c r="K165" s="43"/>
      <c r="L165" s="47"/>
      <c r="M165" s="224"/>
      <c r="N165" s="22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197</v>
      </c>
      <c r="AU165" s="20" t="s">
        <v>82</v>
      </c>
    </row>
    <row r="166" s="2" customFormat="1" ht="37.8" customHeight="1">
      <c r="A166" s="41"/>
      <c r="B166" s="42"/>
      <c r="C166" s="208" t="s">
        <v>466</v>
      </c>
      <c r="D166" s="208" t="s">
        <v>190</v>
      </c>
      <c r="E166" s="209" t="s">
        <v>1680</v>
      </c>
      <c r="F166" s="210" t="s">
        <v>1681</v>
      </c>
      <c r="G166" s="211" t="s">
        <v>260</v>
      </c>
      <c r="H166" s="212">
        <v>2</v>
      </c>
      <c r="I166" s="213"/>
      <c r="J166" s="214">
        <f>ROUND(I166*H166,2)</f>
        <v>0</v>
      </c>
      <c r="K166" s="210" t="s">
        <v>194</v>
      </c>
      <c r="L166" s="47"/>
      <c r="M166" s="215" t="s">
        <v>19</v>
      </c>
      <c r="N166" s="216" t="s">
        <v>43</v>
      </c>
      <c r="O166" s="87"/>
      <c r="P166" s="217">
        <f>O166*H166</f>
        <v>0</v>
      </c>
      <c r="Q166" s="217">
        <v>0.00214</v>
      </c>
      <c r="R166" s="217">
        <f>Q166*H166</f>
        <v>0.00428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290</v>
      </c>
      <c r="AT166" s="219" t="s">
        <v>190</v>
      </c>
      <c r="AU166" s="219" t="s">
        <v>82</v>
      </c>
      <c r="AY166" s="20" t="s">
        <v>188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80</v>
      </c>
      <c r="BK166" s="220">
        <f>ROUND(I166*H166,2)</f>
        <v>0</v>
      </c>
      <c r="BL166" s="20" t="s">
        <v>290</v>
      </c>
      <c r="BM166" s="219" t="s">
        <v>1682</v>
      </c>
    </row>
    <row r="167" s="2" customFormat="1">
      <c r="A167" s="41"/>
      <c r="B167" s="42"/>
      <c r="C167" s="43"/>
      <c r="D167" s="221" t="s">
        <v>197</v>
      </c>
      <c r="E167" s="43"/>
      <c r="F167" s="222" t="s">
        <v>1683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197</v>
      </c>
      <c r="AU167" s="20" t="s">
        <v>82</v>
      </c>
    </row>
    <row r="168" s="2" customFormat="1" ht="24.15" customHeight="1">
      <c r="A168" s="41"/>
      <c r="B168" s="42"/>
      <c r="C168" s="208" t="s">
        <v>471</v>
      </c>
      <c r="D168" s="208" t="s">
        <v>190</v>
      </c>
      <c r="E168" s="209" t="s">
        <v>1684</v>
      </c>
      <c r="F168" s="210" t="s">
        <v>1685</v>
      </c>
      <c r="G168" s="211" t="s">
        <v>260</v>
      </c>
      <c r="H168" s="212">
        <v>4</v>
      </c>
      <c r="I168" s="213"/>
      <c r="J168" s="214">
        <f>ROUND(I168*H168,2)</f>
        <v>0</v>
      </c>
      <c r="K168" s="210" t="s">
        <v>194</v>
      </c>
      <c r="L168" s="47"/>
      <c r="M168" s="215" t="s">
        <v>19</v>
      </c>
      <c r="N168" s="216" t="s">
        <v>43</v>
      </c>
      <c r="O168" s="87"/>
      <c r="P168" s="217">
        <f>O168*H168</f>
        <v>0</v>
      </c>
      <c r="Q168" s="217">
        <v>0.0041780000000000003</v>
      </c>
      <c r="R168" s="217">
        <f>Q168*H168</f>
        <v>0.016712000000000001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290</v>
      </c>
      <c r="AT168" s="219" t="s">
        <v>190</v>
      </c>
      <c r="AU168" s="219" t="s">
        <v>82</v>
      </c>
      <c r="AY168" s="20" t="s">
        <v>188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80</v>
      </c>
      <c r="BK168" s="220">
        <f>ROUND(I168*H168,2)</f>
        <v>0</v>
      </c>
      <c r="BL168" s="20" t="s">
        <v>290</v>
      </c>
      <c r="BM168" s="219" t="s">
        <v>1686</v>
      </c>
    </row>
    <row r="169" s="2" customFormat="1">
      <c r="A169" s="41"/>
      <c r="B169" s="42"/>
      <c r="C169" s="43"/>
      <c r="D169" s="221" t="s">
        <v>197</v>
      </c>
      <c r="E169" s="43"/>
      <c r="F169" s="222" t="s">
        <v>1687</v>
      </c>
      <c r="G169" s="43"/>
      <c r="H169" s="43"/>
      <c r="I169" s="223"/>
      <c r="J169" s="43"/>
      <c r="K169" s="43"/>
      <c r="L169" s="47"/>
      <c r="M169" s="224"/>
      <c r="N169" s="22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197</v>
      </c>
      <c r="AU169" s="20" t="s">
        <v>82</v>
      </c>
    </row>
    <row r="170" s="2" customFormat="1" ht="55.5" customHeight="1">
      <c r="A170" s="41"/>
      <c r="B170" s="42"/>
      <c r="C170" s="208" t="s">
        <v>476</v>
      </c>
      <c r="D170" s="208" t="s">
        <v>190</v>
      </c>
      <c r="E170" s="209" t="s">
        <v>1688</v>
      </c>
      <c r="F170" s="210" t="s">
        <v>1689</v>
      </c>
      <c r="G170" s="211" t="s">
        <v>248</v>
      </c>
      <c r="H170" s="212">
        <v>155</v>
      </c>
      <c r="I170" s="213"/>
      <c r="J170" s="214">
        <f>ROUND(I170*H170,2)</f>
        <v>0</v>
      </c>
      <c r="K170" s="210" t="s">
        <v>194</v>
      </c>
      <c r="L170" s="47"/>
      <c r="M170" s="215" t="s">
        <v>19</v>
      </c>
      <c r="N170" s="216" t="s">
        <v>43</v>
      </c>
      <c r="O170" s="87"/>
      <c r="P170" s="217">
        <f>O170*H170</f>
        <v>0</v>
      </c>
      <c r="Q170" s="217">
        <v>0.00027327999999999999</v>
      </c>
      <c r="R170" s="217">
        <f>Q170*H170</f>
        <v>0.042358399999999997</v>
      </c>
      <c r="S170" s="217">
        <v>0</v>
      </c>
      <c r="T170" s="21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290</v>
      </c>
      <c r="AT170" s="219" t="s">
        <v>190</v>
      </c>
      <c r="AU170" s="219" t="s">
        <v>82</v>
      </c>
      <c r="AY170" s="20" t="s">
        <v>188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80</v>
      </c>
      <c r="BK170" s="220">
        <f>ROUND(I170*H170,2)</f>
        <v>0</v>
      </c>
      <c r="BL170" s="20" t="s">
        <v>290</v>
      </c>
      <c r="BM170" s="219" t="s">
        <v>1690</v>
      </c>
    </row>
    <row r="171" s="2" customFormat="1">
      <c r="A171" s="41"/>
      <c r="B171" s="42"/>
      <c r="C171" s="43"/>
      <c r="D171" s="221" t="s">
        <v>197</v>
      </c>
      <c r="E171" s="43"/>
      <c r="F171" s="222" t="s">
        <v>1691</v>
      </c>
      <c r="G171" s="43"/>
      <c r="H171" s="43"/>
      <c r="I171" s="223"/>
      <c r="J171" s="43"/>
      <c r="K171" s="43"/>
      <c r="L171" s="47"/>
      <c r="M171" s="224"/>
      <c r="N171" s="22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197</v>
      </c>
      <c r="AU171" s="20" t="s">
        <v>82</v>
      </c>
    </row>
    <row r="172" s="2" customFormat="1" ht="24.15" customHeight="1">
      <c r="A172" s="41"/>
      <c r="B172" s="42"/>
      <c r="C172" s="208" t="s">
        <v>481</v>
      </c>
      <c r="D172" s="208" t="s">
        <v>190</v>
      </c>
      <c r="E172" s="209" t="s">
        <v>1692</v>
      </c>
      <c r="F172" s="210" t="s">
        <v>1693</v>
      </c>
      <c r="G172" s="211" t="s">
        <v>260</v>
      </c>
      <c r="H172" s="212">
        <v>16</v>
      </c>
      <c r="I172" s="213"/>
      <c r="J172" s="214">
        <f>ROUND(I172*H172,2)</f>
        <v>0</v>
      </c>
      <c r="K172" s="210" t="s">
        <v>19</v>
      </c>
      <c r="L172" s="47"/>
      <c r="M172" s="215" t="s">
        <v>19</v>
      </c>
      <c r="N172" s="216" t="s">
        <v>43</v>
      </c>
      <c r="O172" s="87"/>
      <c r="P172" s="217">
        <f>O172*H172</f>
        <v>0</v>
      </c>
      <c r="Q172" s="217">
        <v>0.00050000000000000001</v>
      </c>
      <c r="R172" s="217">
        <f>Q172*H172</f>
        <v>0.0080000000000000002</v>
      </c>
      <c r="S172" s="217">
        <v>0</v>
      </c>
      <c r="T172" s="21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9" t="s">
        <v>290</v>
      </c>
      <c r="AT172" s="219" t="s">
        <v>190</v>
      </c>
      <c r="AU172" s="219" t="s">
        <v>82</v>
      </c>
      <c r="AY172" s="20" t="s">
        <v>188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80</v>
      </c>
      <c r="BK172" s="220">
        <f>ROUND(I172*H172,2)</f>
        <v>0</v>
      </c>
      <c r="BL172" s="20" t="s">
        <v>290</v>
      </c>
      <c r="BM172" s="219" t="s">
        <v>1694</v>
      </c>
    </row>
    <row r="173" s="2" customFormat="1" ht="24.15" customHeight="1">
      <c r="A173" s="41"/>
      <c r="B173" s="42"/>
      <c r="C173" s="208" t="s">
        <v>486</v>
      </c>
      <c r="D173" s="208" t="s">
        <v>190</v>
      </c>
      <c r="E173" s="209" t="s">
        <v>1695</v>
      </c>
      <c r="F173" s="210" t="s">
        <v>1696</v>
      </c>
      <c r="G173" s="211" t="s">
        <v>260</v>
      </c>
      <c r="H173" s="212">
        <v>8</v>
      </c>
      <c r="I173" s="213"/>
      <c r="J173" s="214">
        <f>ROUND(I173*H173,2)</f>
        <v>0</v>
      </c>
      <c r="K173" s="210" t="s">
        <v>19</v>
      </c>
      <c r="L173" s="47"/>
      <c r="M173" s="215" t="s">
        <v>19</v>
      </c>
      <c r="N173" s="216" t="s">
        <v>43</v>
      </c>
      <c r="O173" s="87"/>
      <c r="P173" s="217">
        <f>O173*H173</f>
        <v>0</v>
      </c>
      <c r="Q173" s="217">
        <v>0.00014999999999999999</v>
      </c>
      <c r="R173" s="217">
        <f>Q173*H173</f>
        <v>0.0011999999999999999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290</v>
      </c>
      <c r="AT173" s="219" t="s">
        <v>190</v>
      </c>
      <c r="AU173" s="219" t="s">
        <v>82</v>
      </c>
      <c r="AY173" s="20" t="s">
        <v>188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80</v>
      </c>
      <c r="BK173" s="220">
        <f>ROUND(I173*H173,2)</f>
        <v>0</v>
      </c>
      <c r="BL173" s="20" t="s">
        <v>290</v>
      </c>
      <c r="BM173" s="219" t="s">
        <v>1697</v>
      </c>
    </row>
    <row r="174" s="2" customFormat="1" ht="44.25" customHeight="1">
      <c r="A174" s="41"/>
      <c r="B174" s="42"/>
      <c r="C174" s="208" t="s">
        <v>494</v>
      </c>
      <c r="D174" s="208" t="s">
        <v>190</v>
      </c>
      <c r="E174" s="209" t="s">
        <v>1698</v>
      </c>
      <c r="F174" s="210" t="s">
        <v>1699</v>
      </c>
      <c r="G174" s="211" t="s">
        <v>819</v>
      </c>
      <c r="H174" s="212">
        <v>0.85599999999999998</v>
      </c>
      <c r="I174" s="213"/>
      <c r="J174" s="214">
        <f>ROUND(I174*H174,2)</f>
        <v>0</v>
      </c>
      <c r="K174" s="210" t="s">
        <v>194</v>
      </c>
      <c r="L174" s="47"/>
      <c r="M174" s="215" t="s">
        <v>19</v>
      </c>
      <c r="N174" s="216" t="s">
        <v>43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290</v>
      </c>
      <c r="AT174" s="219" t="s">
        <v>190</v>
      </c>
      <c r="AU174" s="219" t="s">
        <v>82</v>
      </c>
      <c r="AY174" s="20" t="s">
        <v>188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80</v>
      </c>
      <c r="BK174" s="220">
        <f>ROUND(I174*H174,2)</f>
        <v>0</v>
      </c>
      <c r="BL174" s="20" t="s">
        <v>290</v>
      </c>
      <c r="BM174" s="219" t="s">
        <v>1700</v>
      </c>
    </row>
    <row r="175" s="2" customFormat="1">
      <c r="A175" s="41"/>
      <c r="B175" s="42"/>
      <c r="C175" s="43"/>
      <c r="D175" s="221" t="s">
        <v>197</v>
      </c>
      <c r="E175" s="43"/>
      <c r="F175" s="222" t="s">
        <v>1701</v>
      </c>
      <c r="G175" s="43"/>
      <c r="H175" s="43"/>
      <c r="I175" s="223"/>
      <c r="J175" s="43"/>
      <c r="K175" s="43"/>
      <c r="L175" s="47"/>
      <c r="M175" s="224"/>
      <c r="N175" s="22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197</v>
      </c>
      <c r="AU175" s="20" t="s">
        <v>82</v>
      </c>
    </row>
    <row r="176" s="12" customFormat="1" ht="22.8" customHeight="1">
      <c r="A176" s="12"/>
      <c r="B176" s="192"/>
      <c r="C176" s="193"/>
      <c r="D176" s="194" t="s">
        <v>71</v>
      </c>
      <c r="E176" s="206" t="s">
        <v>1702</v>
      </c>
      <c r="F176" s="206" t="s">
        <v>1703</v>
      </c>
      <c r="G176" s="193"/>
      <c r="H176" s="193"/>
      <c r="I176" s="196"/>
      <c r="J176" s="207">
        <f>BK176</f>
        <v>0</v>
      </c>
      <c r="K176" s="193"/>
      <c r="L176" s="198"/>
      <c r="M176" s="199"/>
      <c r="N176" s="200"/>
      <c r="O176" s="200"/>
      <c r="P176" s="201">
        <f>SUM(P177:P213)</f>
        <v>0</v>
      </c>
      <c r="Q176" s="200"/>
      <c r="R176" s="201">
        <f>SUM(R177:R213)</f>
        <v>0.054250523699999997</v>
      </c>
      <c r="S176" s="200"/>
      <c r="T176" s="202">
        <f>SUM(T177:T213)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3" t="s">
        <v>82</v>
      </c>
      <c r="AT176" s="204" t="s">
        <v>71</v>
      </c>
      <c r="AU176" s="204" t="s">
        <v>80</v>
      </c>
      <c r="AY176" s="203" t="s">
        <v>188</v>
      </c>
      <c r="BK176" s="205">
        <f>SUM(BK177:BK213)</f>
        <v>0</v>
      </c>
    </row>
    <row r="177" s="2" customFormat="1" ht="24.15" customHeight="1">
      <c r="A177" s="41"/>
      <c r="B177" s="42"/>
      <c r="C177" s="208" t="s">
        <v>510</v>
      </c>
      <c r="D177" s="208" t="s">
        <v>190</v>
      </c>
      <c r="E177" s="209" t="s">
        <v>1704</v>
      </c>
      <c r="F177" s="210" t="s">
        <v>1705</v>
      </c>
      <c r="G177" s="211" t="s">
        <v>260</v>
      </c>
      <c r="H177" s="212">
        <v>3</v>
      </c>
      <c r="I177" s="213"/>
      <c r="J177" s="214">
        <f>ROUND(I177*H177,2)</f>
        <v>0</v>
      </c>
      <c r="K177" s="210" t="s">
        <v>194</v>
      </c>
      <c r="L177" s="47"/>
      <c r="M177" s="215" t="s">
        <v>19</v>
      </c>
      <c r="N177" s="216" t="s">
        <v>43</v>
      </c>
      <c r="O177" s="87"/>
      <c r="P177" s="217">
        <f>O177*H177</f>
        <v>0</v>
      </c>
      <c r="Q177" s="217">
        <v>0.00025125400000000002</v>
      </c>
      <c r="R177" s="217">
        <f>Q177*H177</f>
        <v>0.00075376200000000005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290</v>
      </c>
      <c r="AT177" s="219" t="s">
        <v>190</v>
      </c>
      <c r="AU177" s="219" t="s">
        <v>82</v>
      </c>
      <c r="AY177" s="20" t="s">
        <v>188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80</v>
      </c>
      <c r="BK177" s="220">
        <f>ROUND(I177*H177,2)</f>
        <v>0</v>
      </c>
      <c r="BL177" s="20" t="s">
        <v>290</v>
      </c>
      <c r="BM177" s="219" t="s">
        <v>1706</v>
      </c>
    </row>
    <row r="178" s="2" customFormat="1">
      <c r="A178" s="41"/>
      <c r="B178" s="42"/>
      <c r="C178" s="43"/>
      <c r="D178" s="221" t="s">
        <v>197</v>
      </c>
      <c r="E178" s="43"/>
      <c r="F178" s="222" t="s">
        <v>1707</v>
      </c>
      <c r="G178" s="43"/>
      <c r="H178" s="43"/>
      <c r="I178" s="223"/>
      <c r="J178" s="43"/>
      <c r="K178" s="43"/>
      <c r="L178" s="47"/>
      <c r="M178" s="224"/>
      <c r="N178" s="22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197</v>
      </c>
      <c r="AU178" s="20" t="s">
        <v>82</v>
      </c>
    </row>
    <row r="179" s="2" customFormat="1" ht="24.15" customHeight="1">
      <c r="A179" s="41"/>
      <c r="B179" s="42"/>
      <c r="C179" s="208" t="s">
        <v>514</v>
      </c>
      <c r="D179" s="208" t="s">
        <v>190</v>
      </c>
      <c r="E179" s="209" t="s">
        <v>1708</v>
      </c>
      <c r="F179" s="210" t="s">
        <v>1709</v>
      </c>
      <c r="G179" s="211" t="s">
        <v>260</v>
      </c>
      <c r="H179" s="212">
        <v>1</v>
      </c>
      <c r="I179" s="213"/>
      <c r="J179" s="214">
        <f>ROUND(I179*H179,2)</f>
        <v>0</v>
      </c>
      <c r="K179" s="210" t="s">
        <v>194</v>
      </c>
      <c r="L179" s="47"/>
      <c r="M179" s="215" t="s">
        <v>19</v>
      </c>
      <c r="N179" s="216" t="s">
        <v>43</v>
      </c>
      <c r="O179" s="87"/>
      <c r="P179" s="217">
        <f>O179*H179</f>
        <v>0</v>
      </c>
      <c r="Q179" s="217">
        <v>0.0011199999999999999</v>
      </c>
      <c r="R179" s="217">
        <f>Q179*H179</f>
        <v>0.0011199999999999999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290</v>
      </c>
      <c r="AT179" s="219" t="s">
        <v>190</v>
      </c>
      <c r="AU179" s="219" t="s">
        <v>82</v>
      </c>
      <c r="AY179" s="20" t="s">
        <v>188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80</v>
      </c>
      <c r="BK179" s="220">
        <f>ROUND(I179*H179,2)</f>
        <v>0</v>
      </c>
      <c r="BL179" s="20" t="s">
        <v>290</v>
      </c>
      <c r="BM179" s="219" t="s">
        <v>1710</v>
      </c>
    </row>
    <row r="180" s="2" customFormat="1">
      <c r="A180" s="41"/>
      <c r="B180" s="42"/>
      <c r="C180" s="43"/>
      <c r="D180" s="221" t="s">
        <v>197</v>
      </c>
      <c r="E180" s="43"/>
      <c r="F180" s="222" t="s">
        <v>1711</v>
      </c>
      <c r="G180" s="43"/>
      <c r="H180" s="43"/>
      <c r="I180" s="223"/>
      <c r="J180" s="43"/>
      <c r="K180" s="43"/>
      <c r="L180" s="47"/>
      <c r="M180" s="224"/>
      <c r="N180" s="22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197</v>
      </c>
      <c r="AU180" s="20" t="s">
        <v>82</v>
      </c>
    </row>
    <row r="181" s="2" customFormat="1" ht="21.75" customHeight="1">
      <c r="A181" s="41"/>
      <c r="B181" s="42"/>
      <c r="C181" s="208" t="s">
        <v>520</v>
      </c>
      <c r="D181" s="208" t="s">
        <v>190</v>
      </c>
      <c r="E181" s="209" t="s">
        <v>1712</v>
      </c>
      <c r="F181" s="210" t="s">
        <v>1713</v>
      </c>
      <c r="G181" s="211" t="s">
        <v>260</v>
      </c>
      <c r="H181" s="212">
        <v>1</v>
      </c>
      <c r="I181" s="213"/>
      <c r="J181" s="214">
        <f>ROUND(I181*H181,2)</f>
        <v>0</v>
      </c>
      <c r="K181" s="210" t="s">
        <v>194</v>
      </c>
      <c r="L181" s="47"/>
      <c r="M181" s="215" t="s">
        <v>19</v>
      </c>
      <c r="N181" s="216" t="s">
        <v>43</v>
      </c>
      <c r="O181" s="87"/>
      <c r="P181" s="217">
        <f>O181*H181</f>
        <v>0</v>
      </c>
      <c r="Q181" s="217">
        <v>0.00051957000000000001</v>
      </c>
      <c r="R181" s="217">
        <f>Q181*H181</f>
        <v>0.00051957000000000001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290</v>
      </c>
      <c r="AT181" s="219" t="s">
        <v>190</v>
      </c>
      <c r="AU181" s="219" t="s">
        <v>82</v>
      </c>
      <c r="AY181" s="20" t="s">
        <v>188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80</v>
      </c>
      <c r="BK181" s="220">
        <f>ROUND(I181*H181,2)</f>
        <v>0</v>
      </c>
      <c r="BL181" s="20" t="s">
        <v>290</v>
      </c>
      <c r="BM181" s="219" t="s">
        <v>1714</v>
      </c>
    </row>
    <row r="182" s="2" customFormat="1">
      <c r="A182" s="41"/>
      <c r="B182" s="42"/>
      <c r="C182" s="43"/>
      <c r="D182" s="221" t="s">
        <v>197</v>
      </c>
      <c r="E182" s="43"/>
      <c r="F182" s="222" t="s">
        <v>1715</v>
      </c>
      <c r="G182" s="43"/>
      <c r="H182" s="43"/>
      <c r="I182" s="223"/>
      <c r="J182" s="43"/>
      <c r="K182" s="43"/>
      <c r="L182" s="47"/>
      <c r="M182" s="224"/>
      <c r="N182" s="22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197</v>
      </c>
      <c r="AU182" s="20" t="s">
        <v>82</v>
      </c>
    </row>
    <row r="183" s="2" customFormat="1" ht="21.75" customHeight="1">
      <c r="A183" s="41"/>
      <c r="B183" s="42"/>
      <c r="C183" s="208" t="s">
        <v>526</v>
      </c>
      <c r="D183" s="208" t="s">
        <v>190</v>
      </c>
      <c r="E183" s="209" t="s">
        <v>1716</v>
      </c>
      <c r="F183" s="210" t="s">
        <v>1717</v>
      </c>
      <c r="G183" s="211" t="s">
        <v>260</v>
      </c>
      <c r="H183" s="212">
        <v>1</v>
      </c>
      <c r="I183" s="213"/>
      <c r="J183" s="214">
        <f>ROUND(I183*H183,2)</f>
        <v>0</v>
      </c>
      <c r="K183" s="210" t="s">
        <v>194</v>
      </c>
      <c r="L183" s="47"/>
      <c r="M183" s="215" t="s">
        <v>19</v>
      </c>
      <c r="N183" s="216" t="s">
        <v>43</v>
      </c>
      <c r="O183" s="87"/>
      <c r="P183" s="217">
        <f>O183*H183</f>
        <v>0</v>
      </c>
      <c r="Q183" s="217">
        <v>0.00077957000000000005</v>
      </c>
      <c r="R183" s="217">
        <f>Q183*H183</f>
        <v>0.00077957000000000005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290</v>
      </c>
      <c r="AT183" s="219" t="s">
        <v>190</v>
      </c>
      <c r="AU183" s="219" t="s">
        <v>82</v>
      </c>
      <c r="AY183" s="20" t="s">
        <v>188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80</v>
      </c>
      <c r="BK183" s="220">
        <f>ROUND(I183*H183,2)</f>
        <v>0</v>
      </c>
      <c r="BL183" s="20" t="s">
        <v>290</v>
      </c>
      <c r="BM183" s="219" t="s">
        <v>1718</v>
      </c>
    </row>
    <row r="184" s="2" customFormat="1">
      <c r="A184" s="41"/>
      <c r="B184" s="42"/>
      <c r="C184" s="43"/>
      <c r="D184" s="221" t="s">
        <v>197</v>
      </c>
      <c r="E184" s="43"/>
      <c r="F184" s="222" t="s">
        <v>1719</v>
      </c>
      <c r="G184" s="43"/>
      <c r="H184" s="43"/>
      <c r="I184" s="223"/>
      <c r="J184" s="43"/>
      <c r="K184" s="43"/>
      <c r="L184" s="47"/>
      <c r="M184" s="224"/>
      <c r="N184" s="22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197</v>
      </c>
      <c r="AU184" s="20" t="s">
        <v>82</v>
      </c>
    </row>
    <row r="185" s="2" customFormat="1" ht="24.15" customHeight="1">
      <c r="A185" s="41"/>
      <c r="B185" s="42"/>
      <c r="C185" s="208" t="s">
        <v>532</v>
      </c>
      <c r="D185" s="208" t="s">
        <v>190</v>
      </c>
      <c r="E185" s="209" t="s">
        <v>1720</v>
      </c>
      <c r="F185" s="210" t="s">
        <v>1721</v>
      </c>
      <c r="G185" s="211" t="s">
        <v>260</v>
      </c>
      <c r="H185" s="212">
        <v>1</v>
      </c>
      <c r="I185" s="213"/>
      <c r="J185" s="214">
        <f>ROUND(I185*H185,2)</f>
        <v>0</v>
      </c>
      <c r="K185" s="210" t="s">
        <v>194</v>
      </c>
      <c r="L185" s="47"/>
      <c r="M185" s="215" t="s">
        <v>19</v>
      </c>
      <c r="N185" s="216" t="s">
        <v>43</v>
      </c>
      <c r="O185" s="87"/>
      <c r="P185" s="217">
        <f>O185*H185</f>
        <v>0</v>
      </c>
      <c r="Q185" s="217">
        <v>0.00024957000000000001</v>
      </c>
      <c r="R185" s="217">
        <f>Q185*H185</f>
        <v>0.00024957000000000001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290</v>
      </c>
      <c r="AT185" s="219" t="s">
        <v>190</v>
      </c>
      <c r="AU185" s="219" t="s">
        <v>82</v>
      </c>
      <c r="AY185" s="20" t="s">
        <v>188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80</v>
      </c>
      <c r="BK185" s="220">
        <f>ROUND(I185*H185,2)</f>
        <v>0</v>
      </c>
      <c r="BL185" s="20" t="s">
        <v>290</v>
      </c>
      <c r="BM185" s="219" t="s">
        <v>1722</v>
      </c>
    </row>
    <row r="186" s="2" customFormat="1">
      <c r="A186" s="41"/>
      <c r="B186" s="42"/>
      <c r="C186" s="43"/>
      <c r="D186" s="221" t="s">
        <v>197</v>
      </c>
      <c r="E186" s="43"/>
      <c r="F186" s="222" t="s">
        <v>1723</v>
      </c>
      <c r="G186" s="43"/>
      <c r="H186" s="43"/>
      <c r="I186" s="223"/>
      <c r="J186" s="43"/>
      <c r="K186" s="43"/>
      <c r="L186" s="47"/>
      <c r="M186" s="224"/>
      <c r="N186" s="22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197</v>
      </c>
      <c r="AU186" s="20" t="s">
        <v>82</v>
      </c>
    </row>
    <row r="187" s="2" customFormat="1" ht="21.75" customHeight="1">
      <c r="A187" s="41"/>
      <c r="B187" s="42"/>
      <c r="C187" s="208" t="s">
        <v>538</v>
      </c>
      <c r="D187" s="208" t="s">
        <v>190</v>
      </c>
      <c r="E187" s="209" t="s">
        <v>1724</v>
      </c>
      <c r="F187" s="210" t="s">
        <v>1725</v>
      </c>
      <c r="G187" s="211" t="s">
        <v>260</v>
      </c>
      <c r="H187" s="212">
        <v>1</v>
      </c>
      <c r="I187" s="213"/>
      <c r="J187" s="214">
        <f>ROUND(I187*H187,2)</f>
        <v>0</v>
      </c>
      <c r="K187" s="210" t="s">
        <v>194</v>
      </c>
      <c r="L187" s="47"/>
      <c r="M187" s="215" t="s">
        <v>19</v>
      </c>
      <c r="N187" s="216" t="s">
        <v>43</v>
      </c>
      <c r="O187" s="87"/>
      <c r="P187" s="217">
        <f>O187*H187</f>
        <v>0</v>
      </c>
      <c r="Q187" s="217">
        <v>0.00074892169999999996</v>
      </c>
      <c r="R187" s="217">
        <f>Q187*H187</f>
        <v>0.00074892169999999996</v>
      </c>
      <c r="S187" s="217">
        <v>0</v>
      </c>
      <c r="T187" s="21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9" t="s">
        <v>290</v>
      </c>
      <c r="AT187" s="219" t="s">
        <v>190</v>
      </c>
      <c r="AU187" s="219" t="s">
        <v>82</v>
      </c>
      <c r="AY187" s="20" t="s">
        <v>188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80</v>
      </c>
      <c r="BK187" s="220">
        <f>ROUND(I187*H187,2)</f>
        <v>0</v>
      </c>
      <c r="BL187" s="20" t="s">
        <v>290</v>
      </c>
      <c r="BM187" s="219" t="s">
        <v>1726</v>
      </c>
    </row>
    <row r="188" s="2" customFormat="1">
      <c r="A188" s="41"/>
      <c r="B188" s="42"/>
      <c r="C188" s="43"/>
      <c r="D188" s="221" t="s">
        <v>197</v>
      </c>
      <c r="E188" s="43"/>
      <c r="F188" s="222" t="s">
        <v>1727</v>
      </c>
      <c r="G188" s="43"/>
      <c r="H188" s="43"/>
      <c r="I188" s="223"/>
      <c r="J188" s="43"/>
      <c r="K188" s="43"/>
      <c r="L188" s="47"/>
      <c r="M188" s="224"/>
      <c r="N188" s="22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197</v>
      </c>
      <c r="AU188" s="20" t="s">
        <v>82</v>
      </c>
    </row>
    <row r="189" s="2" customFormat="1" ht="21.75" customHeight="1">
      <c r="A189" s="41"/>
      <c r="B189" s="42"/>
      <c r="C189" s="208" t="s">
        <v>543</v>
      </c>
      <c r="D189" s="208" t="s">
        <v>190</v>
      </c>
      <c r="E189" s="209" t="s">
        <v>1728</v>
      </c>
      <c r="F189" s="210" t="s">
        <v>1729</v>
      </c>
      <c r="G189" s="211" t="s">
        <v>260</v>
      </c>
      <c r="H189" s="212">
        <v>6</v>
      </c>
      <c r="I189" s="213"/>
      <c r="J189" s="214">
        <f>ROUND(I189*H189,2)</f>
        <v>0</v>
      </c>
      <c r="K189" s="210" t="s">
        <v>194</v>
      </c>
      <c r="L189" s="47"/>
      <c r="M189" s="215" t="s">
        <v>19</v>
      </c>
      <c r="N189" s="216" t="s">
        <v>43</v>
      </c>
      <c r="O189" s="87"/>
      <c r="P189" s="217">
        <f>O189*H189</f>
        <v>0</v>
      </c>
      <c r="Q189" s="217">
        <v>0.0012804394999999999</v>
      </c>
      <c r="R189" s="217">
        <f>Q189*H189</f>
        <v>0.0076826369999999991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290</v>
      </c>
      <c r="AT189" s="219" t="s">
        <v>190</v>
      </c>
      <c r="AU189" s="219" t="s">
        <v>82</v>
      </c>
      <c r="AY189" s="20" t="s">
        <v>188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80</v>
      </c>
      <c r="BK189" s="220">
        <f>ROUND(I189*H189,2)</f>
        <v>0</v>
      </c>
      <c r="BL189" s="20" t="s">
        <v>290</v>
      </c>
      <c r="BM189" s="219" t="s">
        <v>1730</v>
      </c>
    </row>
    <row r="190" s="2" customFormat="1">
      <c r="A190" s="41"/>
      <c r="B190" s="42"/>
      <c r="C190" s="43"/>
      <c r="D190" s="221" t="s">
        <v>197</v>
      </c>
      <c r="E190" s="43"/>
      <c r="F190" s="222" t="s">
        <v>1731</v>
      </c>
      <c r="G190" s="43"/>
      <c r="H190" s="43"/>
      <c r="I190" s="223"/>
      <c r="J190" s="43"/>
      <c r="K190" s="43"/>
      <c r="L190" s="47"/>
      <c r="M190" s="224"/>
      <c r="N190" s="22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197</v>
      </c>
      <c r="AU190" s="20" t="s">
        <v>82</v>
      </c>
    </row>
    <row r="191" s="2" customFormat="1" ht="21.75" customHeight="1">
      <c r="A191" s="41"/>
      <c r="B191" s="42"/>
      <c r="C191" s="208" t="s">
        <v>551</v>
      </c>
      <c r="D191" s="208" t="s">
        <v>190</v>
      </c>
      <c r="E191" s="209" t="s">
        <v>1732</v>
      </c>
      <c r="F191" s="210" t="s">
        <v>1733</v>
      </c>
      <c r="G191" s="211" t="s">
        <v>260</v>
      </c>
      <c r="H191" s="212">
        <v>2</v>
      </c>
      <c r="I191" s="213"/>
      <c r="J191" s="214">
        <f>ROUND(I191*H191,2)</f>
        <v>0</v>
      </c>
      <c r="K191" s="210" t="s">
        <v>194</v>
      </c>
      <c r="L191" s="47"/>
      <c r="M191" s="215" t="s">
        <v>19</v>
      </c>
      <c r="N191" s="216" t="s">
        <v>43</v>
      </c>
      <c r="O191" s="87"/>
      <c r="P191" s="217">
        <f>O191*H191</f>
        <v>0</v>
      </c>
      <c r="Q191" s="217">
        <v>0.0017976145000000001</v>
      </c>
      <c r="R191" s="217">
        <f>Q191*H191</f>
        <v>0.0035952290000000001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290</v>
      </c>
      <c r="AT191" s="219" t="s">
        <v>190</v>
      </c>
      <c r="AU191" s="219" t="s">
        <v>82</v>
      </c>
      <c r="AY191" s="20" t="s">
        <v>188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80</v>
      </c>
      <c r="BK191" s="220">
        <f>ROUND(I191*H191,2)</f>
        <v>0</v>
      </c>
      <c r="BL191" s="20" t="s">
        <v>290</v>
      </c>
      <c r="BM191" s="219" t="s">
        <v>1734</v>
      </c>
    </row>
    <row r="192" s="2" customFormat="1">
      <c r="A192" s="41"/>
      <c r="B192" s="42"/>
      <c r="C192" s="43"/>
      <c r="D192" s="221" t="s">
        <v>197</v>
      </c>
      <c r="E192" s="43"/>
      <c r="F192" s="222" t="s">
        <v>1735</v>
      </c>
      <c r="G192" s="43"/>
      <c r="H192" s="43"/>
      <c r="I192" s="223"/>
      <c r="J192" s="43"/>
      <c r="K192" s="43"/>
      <c r="L192" s="47"/>
      <c r="M192" s="224"/>
      <c r="N192" s="22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197</v>
      </c>
      <c r="AU192" s="20" t="s">
        <v>82</v>
      </c>
    </row>
    <row r="193" s="2" customFormat="1" ht="24.15" customHeight="1">
      <c r="A193" s="41"/>
      <c r="B193" s="42"/>
      <c r="C193" s="208" t="s">
        <v>562</v>
      </c>
      <c r="D193" s="208" t="s">
        <v>190</v>
      </c>
      <c r="E193" s="209" t="s">
        <v>1736</v>
      </c>
      <c r="F193" s="210" t="s">
        <v>1737</v>
      </c>
      <c r="G193" s="211" t="s">
        <v>260</v>
      </c>
      <c r="H193" s="212">
        <v>5</v>
      </c>
      <c r="I193" s="213"/>
      <c r="J193" s="214">
        <f>ROUND(I193*H193,2)</f>
        <v>0</v>
      </c>
      <c r="K193" s="210" t="s">
        <v>194</v>
      </c>
      <c r="L193" s="47"/>
      <c r="M193" s="215" t="s">
        <v>19</v>
      </c>
      <c r="N193" s="216" t="s">
        <v>43</v>
      </c>
      <c r="O193" s="87"/>
      <c r="P193" s="217">
        <f>O193*H193</f>
        <v>0</v>
      </c>
      <c r="Q193" s="217">
        <v>0.00021956999999999999</v>
      </c>
      <c r="R193" s="217">
        <f>Q193*H193</f>
        <v>0.00109785</v>
      </c>
      <c r="S193" s="217">
        <v>0</v>
      </c>
      <c r="T193" s="21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9" t="s">
        <v>290</v>
      </c>
      <c r="AT193" s="219" t="s">
        <v>190</v>
      </c>
      <c r="AU193" s="219" t="s">
        <v>82</v>
      </c>
      <c r="AY193" s="20" t="s">
        <v>188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80</v>
      </c>
      <c r="BK193" s="220">
        <f>ROUND(I193*H193,2)</f>
        <v>0</v>
      </c>
      <c r="BL193" s="20" t="s">
        <v>290</v>
      </c>
      <c r="BM193" s="219" t="s">
        <v>1738</v>
      </c>
    </row>
    <row r="194" s="2" customFormat="1">
      <c r="A194" s="41"/>
      <c r="B194" s="42"/>
      <c r="C194" s="43"/>
      <c r="D194" s="221" t="s">
        <v>197</v>
      </c>
      <c r="E194" s="43"/>
      <c r="F194" s="222" t="s">
        <v>1739</v>
      </c>
      <c r="G194" s="43"/>
      <c r="H194" s="43"/>
      <c r="I194" s="223"/>
      <c r="J194" s="43"/>
      <c r="K194" s="43"/>
      <c r="L194" s="47"/>
      <c r="M194" s="224"/>
      <c r="N194" s="22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197</v>
      </c>
      <c r="AU194" s="20" t="s">
        <v>82</v>
      </c>
    </row>
    <row r="195" s="2" customFormat="1" ht="37.8" customHeight="1">
      <c r="A195" s="41"/>
      <c r="B195" s="42"/>
      <c r="C195" s="208" t="s">
        <v>567</v>
      </c>
      <c r="D195" s="208" t="s">
        <v>190</v>
      </c>
      <c r="E195" s="209" t="s">
        <v>1740</v>
      </c>
      <c r="F195" s="210" t="s">
        <v>1741</v>
      </c>
      <c r="G195" s="211" t="s">
        <v>260</v>
      </c>
      <c r="H195" s="212">
        <v>1</v>
      </c>
      <c r="I195" s="213"/>
      <c r="J195" s="214">
        <f>ROUND(I195*H195,2)</f>
        <v>0</v>
      </c>
      <c r="K195" s="210" t="s">
        <v>194</v>
      </c>
      <c r="L195" s="47"/>
      <c r="M195" s="215" t="s">
        <v>19</v>
      </c>
      <c r="N195" s="216" t="s">
        <v>43</v>
      </c>
      <c r="O195" s="87"/>
      <c r="P195" s="217">
        <f>O195*H195</f>
        <v>0</v>
      </c>
      <c r="Q195" s="217">
        <v>0.0011395699999999999</v>
      </c>
      <c r="R195" s="217">
        <f>Q195*H195</f>
        <v>0.0011395699999999999</v>
      </c>
      <c r="S195" s="217">
        <v>0</v>
      </c>
      <c r="T195" s="21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9" t="s">
        <v>290</v>
      </c>
      <c r="AT195" s="219" t="s">
        <v>190</v>
      </c>
      <c r="AU195" s="219" t="s">
        <v>82</v>
      </c>
      <c r="AY195" s="20" t="s">
        <v>188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80</v>
      </c>
      <c r="BK195" s="220">
        <f>ROUND(I195*H195,2)</f>
        <v>0</v>
      </c>
      <c r="BL195" s="20" t="s">
        <v>290</v>
      </c>
      <c r="BM195" s="219" t="s">
        <v>1742</v>
      </c>
    </row>
    <row r="196" s="2" customFormat="1">
      <c r="A196" s="41"/>
      <c r="B196" s="42"/>
      <c r="C196" s="43"/>
      <c r="D196" s="221" t="s">
        <v>197</v>
      </c>
      <c r="E196" s="43"/>
      <c r="F196" s="222" t="s">
        <v>1743</v>
      </c>
      <c r="G196" s="43"/>
      <c r="H196" s="43"/>
      <c r="I196" s="223"/>
      <c r="J196" s="43"/>
      <c r="K196" s="43"/>
      <c r="L196" s="47"/>
      <c r="M196" s="224"/>
      <c r="N196" s="22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197</v>
      </c>
      <c r="AU196" s="20" t="s">
        <v>82</v>
      </c>
    </row>
    <row r="197" s="2" customFormat="1" ht="33" customHeight="1">
      <c r="A197" s="41"/>
      <c r="B197" s="42"/>
      <c r="C197" s="208" t="s">
        <v>572</v>
      </c>
      <c r="D197" s="208" t="s">
        <v>190</v>
      </c>
      <c r="E197" s="209" t="s">
        <v>1744</v>
      </c>
      <c r="F197" s="210" t="s">
        <v>1745</v>
      </c>
      <c r="G197" s="211" t="s">
        <v>260</v>
      </c>
      <c r="H197" s="212">
        <v>1</v>
      </c>
      <c r="I197" s="213"/>
      <c r="J197" s="214">
        <f>ROUND(I197*H197,2)</f>
        <v>0</v>
      </c>
      <c r="K197" s="210" t="s">
        <v>194</v>
      </c>
      <c r="L197" s="47"/>
      <c r="M197" s="215" t="s">
        <v>19</v>
      </c>
      <c r="N197" s="216" t="s">
        <v>43</v>
      </c>
      <c r="O197" s="87"/>
      <c r="P197" s="217">
        <f>O197*H197</f>
        <v>0</v>
      </c>
      <c r="Q197" s="217">
        <v>0.0017295699999999999</v>
      </c>
      <c r="R197" s="217">
        <f>Q197*H197</f>
        <v>0.0017295699999999999</v>
      </c>
      <c r="S197" s="217">
        <v>0</v>
      </c>
      <c r="T197" s="21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290</v>
      </c>
      <c r="AT197" s="219" t="s">
        <v>190</v>
      </c>
      <c r="AU197" s="219" t="s">
        <v>82</v>
      </c>
      <c r="AY197" s="20" t="s">
        <v>188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80</v>
      </c>
      <c r="BK197" s="220">
        <f>ROUND(I197*H197,2)</f>
        <v>0</v>
      </c>
      <c r="BL197" s="20" t="s">
        <v>290</v>
      </c>
      <c r="BM197" s="219" t="s">
        <v>1746</v>
      </c>
    </row>
    <row r="198" s="2" customFormat="1">
      <c r="A198" s="41"/>
      <c r="B198" s="42"/>
      <c r="C198" s="43"/>
      <c r="D198" s="221" t="s">
        <v>197</v>
      </c>
      <c r="E198" s="43"/>
      <c r="F198" s="222" t="s">
        <v>1747</v>
      </c>
      <c r="G198" s="43"/>
      <c r="H198" s="43"/>
      <c r="I198" s="223"/>
      <c r="J198" s="43"/>
      <c r="K198" s="43"/>
      <c r="L198" s="47"/>
      <c r="M198" s="224"/>
      <c r="N198" s="22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197</v>
      </c>
      <c r="AU198" s="20" t="s">
        <v>82</v>
      </c>
    </row>
    <row r="199" s="2" customFormat="1" ht="24.15" customHeight="1">
      <c r="A199" s="41"/>
      <c r="B199" s="42"/>
      <c r="C199" s="208" t="s">
        <v>577</v>
      </c>
      <c r="D199" s="208" t="s">
        <v>190</v>
      </c>
      <c r="E199" s="209" t="s">
        <v>1748</v>
      </c>
      <c r="F199" s="210" t="s">
        <v>1749</v>
      </c>
      <c r="G199" s="211" t="s">
        <v>260</v>
      </c>
      <c r="H199" s="212">
        <v>6</v>
      </c>
      <c r="I199" s="213"/>
      <c r="J199" s="214">
        <f>ROUND(I199*H199,2)</f>
        <v>0</v>
      </c>
      <c r="K199" s="210" t="s">
        <v>194</v>
      </c>
      <c r="L199" s="47"/>
      <c r="M199" s="215" t="s">
        <v>19</v>
      </c>
      <c r="N199" s="216" t="s">
        <v>43</v>
      </c>
      <c r="O199" s="87"/>
      <c r="P199" s="217">
        <f>O199*H199</f>
        <v>0</v>
      </c>
      <c r="Q199" s="217">
        <v>0.00118957</v>
      </c>
      <c r="R199" s="217">
        <f>Q199*H199</f>
        <v>0.0071374200000000002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290</v>
      </c>
      <c r="AT199" s="219" t="s">
        <v>190</v>
      </c>
      <c r="AU199" s="219" t="s">
        <v>82</v>
      </c>
      <c r="AY199" s="20" t="s">
        <v>188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80</v>
      </c>
      <c r="BK199" s="220">
        <f>ROUND(I199*H199,2)</f>
        <v>0</v>
      </c>
      <c r="BL199" s="20" t="s">
        <v>290</v>
      </c>
      <c r="BM199" s="219" t="s">
        <v>1750</v>
      </c>
    </row>
    <row r="200" s="2" customFormat="1">
      <c r="A200" s="41"/>
      <c r="B200" s="42"/>
      <c r="C200" s="43"/>
      <c r="D200" s="221" t="s">
        <v>197</v>
      </c>
      <c r="E200" s="43"/>
      <c r="F200" s="222" t="s">
        <v>1751</v>
      </c>
      <c r="G200" s="43"/>
      <c r="H200" s="43"/>
      <c r="I200" s="223"/>
      <c r="J200" s="43"/>
      <c r="K200" s="43"/>
      <c r="L200" s="47"/>
      <c r="M200" s="224"/>
      <c r="N200" s="22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197</v>
      </c>
      <c r="AU200" s="20" t="s">
        <v>82</v>
      </c>
    </row>
    <row r="201" s="2" customFormat="1" ht="24.15" customHeight="1">
      <c r="A201" s="41"/>
      <c r="B201" s="42"/>
      <c r="C201" s="208" t="s">
        <v>582</v>
      </c>
      <c r="D201" s="208" t="s">
        <v>190</v>
      </c>
      <c r="E201" s="209" t="s">
        <v>1752</v>
      </c>
      <c r="F201" s="210" t="s">
        <v>1753</v>
      </c>
      <c r="G201" s="211" t="s">
        <v>260</v>
      </c>
      <c r="H201" s="212">
        <v>10</v>
      </c>
      <c r="I201" s="213"/>
      <c r="J201" s="214">
        <f>ROUND(I201*H201,2)</f>
        <v>0</v>
      </c>
      <c r="K201" s="210" t="s">
        <v>194</v>
      </c>
      <c r="L201" s="47"/>
      <c r="M201" s="215" t="s">
        <v>19</v>
      </c>
      <c r="N201" s="216" t="s">
        <v>43</v>
      </c>
      <c r="O201" s="87"/>
      <c r="P201" s="217">
        <f>O201*H201</f>
        <v>0</v>
      </c>
      <c r="Q201" s="217">
        <v>0.0018595700000000001</v>
      </c>
      <c r="R201" s="217">
        <f>Q201*H201</f>
        <v>0.0185957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290</v>
      </c>
      <c r="AT201" s="219" t="s">
        <v>190</v>
      </c>
      <c r="AU201" s="219" t="s">
        <v>82</v>
      </c>
      <c r="AY201" s="20" t="s">
        <v>188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80</v>
      </c>
      <c r="BK201" s="220">
        <f>ROUND(I201*H201,2)</f>
        <v>0</v>
      </c>
      <c r="BL201" s="20" t="s">
        <v>290</v>
      </c>
      <c r="BM201" s="219" t="s">
        <v>1754</v>
      </c>
    </row>
    <row r="202" s="2" customFormat="1">
      <c r="A202" s="41"/>
      <c r="B202" s="42"/>
      <c r="C202" s="43"/>
      <c r="D202" s="221" t="s">
        <v>197</v>
      </c>
      <c r="E202" s="43"/>
      <c r="F202" s="222" t="s">
        <v>1755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197</v>
      </c>
      <c r="AU202" s="20" t="s">
        <v>82</v>
      </c>
    </row>
    <row r="203" s="2" customFormat="1" ht="37.8" customHeight="1">
      <c r="A203" s="41"/>
      <c r="B203" s="42"/>
      <c r="C203" s="208" t="s">
        <v>588</v>
      </c>
      <c r="D203" s="208" t="s">
        <v>190</v>
      </c>
      <c r="E203" s="209" t="s">
        <v>1756</v>
      </c>
      <c r="F203" s="210" t="s">
        <v>1757</v>
      </c>
      <c r="G203" s="211" t="s">
        <v>260</v>
      </c>
      <c r="H203" s="212">
        <v>1</v>
      </c>
      <c r="I203" s="213"/>
      <c r="J203" s="214">
        <f>ROUND(I203*H203,2)</f>
        <v>0</v>
      </c>
      <c r="K203" s="210" t="s">
        <v>194</v>
      </c>
      <c r="L203" s="47"/>
      <c r="M203" s="215" t="s">
        <v>19</v>
      </c>
      <c r="N203" s="216" t="s">
        <v>43</v>
      </c>
      <c r="O203" s="87"/>
      <c r="P203" s="217">
        <f>O203*H203</f>
        <v>0</v>
      </c>
      <c r="Q203" s="217">
        <v>0.0017201639999999999</v>
      </c>
      <c r="R203" s="217">
        <f>Q203*H203</f>
        <v>0.0017201639999999999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290</v>
      </c>
      <c r="AT203" s="219" t="s">
        <v>190</v>
      </c>
      <c r="AU203" s="219" t="s">
        <v>82</v>
      </c>
      <c r="AY203" s="20" t="s">
        <v>188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80</v>
      </c>
      <c r="BK203" s="220">
        <f>ROUND(I203*H203,2)</f>
        <v>0</v>
      </c>
      <c r="BL203" s="20" t="s">
        <v>290</v>
      </c>
      <c r="BM203" s="219" t="s">
        <v>1758</v>
      </c>
    </row>
    <row r="204" s="2" customFormat="1">
      <c r="A204" s="41"/>
      <c r="B204" s="42"/>
      <c r="C204" s="43"/>
      <c r="D204" s="221" t="s">
        <v>197</v>
      </c>
      <c r="E204" s="43"/>
      <c r="F204" s="222" t="s">
        <v>1759</v>
      </c>
      <c r="G204" s="43"/>
      <c r="H204" s="43"/>
      <c r="I204" s="223"/>
      <c r="J204" s="43"/>
      <c r="K204" s="43"/>
      <c r="L204" s="47"/>
      <c r="M204" s="224"/>
      <c r="N204" s="22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197</v>
      </c>
      <c r="AU204" s="20" t="s">
        <v>82</v>
      </c>
    </row>
    <row r="205" s="2" customFormat="1" ht="37.8" customHeight="1">
      <c r="A205" s="41"/>
      <c r="B205" s="42"/>
      <c r="C205" s="208" t="s">
        <v>595</v>
      </c>
      <c r="D205" s="208" t="s">
        <v>190</v>
      </c>
      <c r="E205" s="209" t="s">
        <v>1760</v>
      </c>
      <c r="F205" s="210" t="s">
        <v>1761</v>
      </c>
      <c r="G205" s="211" t="s">
        <v>260</v>
      </c>
      <c r="H205" s="212">
        <v>6</v>
      </c>
      <c r="I205" s="213"/>
      <c r="J205" s="214">
        <f>ROUND(I205*H205,2)</f>
        <v>0</v>
      </c>
      <c r="K205" s="210" t="s">
        <v>194</v>
      </c>
      <c r="L205" s="47"/>
      <c r="M205" s="215" t="s">
        <v>19</v>
      </c>
      <c r="N205" s="216" t="s">
        <v>43</v>
      </c>
      <c r="O205" s="87"/>
      <c r="P205" s="217">
        <f>O205*H205</f>
        <v>0</v>
      </c>
      <c r="Q205" s="217">
        <v>0.00052756999999999999</v>
      </c>
      <c r="R205" s="217">
        <f>Q205*H205</f>
        <v>0.00316542</v>
      </c>
      <c r="S205" s="217">
        <v>0</v>
      </c>
      <c r="T205" s="21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290</v>
      </c>
      <c r="AT205" s="219" t="s">
        <v>190</v>
      </c>
      <c r="AU205" s="219" t="s">
        <v>82</v>
      </c>
      <c r="AY205" s="20" t="s">
        <v>188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80</v>
      </c>
      <c r="BK205" s="220">
        <f>ROUND(I205*H205,2)</f>
        <v>0</v>
      </c>
      <c r="BL205" s="20" t="s">
        <v>290</v>
      </c>
      <c r="BM205" s="219" t="s">
        <v>1762</v>
      </c>
    </row>
    <row r="206" s="2" customFormat="1">
      <c r="A206" s="41"/>
      <c r="B206" s="42"/>
      <c r="C206" s="43"/>
      <c r="D206" s="221" t="s">
        <v>197</v>
      </c>
      <c r="E206" s="43"/>
      <c r="F206" s="222" t="s">
        <v>1763</v>
      </c>
      <c r="G206" s="43"/>
      <c r="H206" s="43"/>
      <c r="I206" s="223"/>
      <c r="J206" s="43"/>
      <c r="K206" s="43"/>
      <c r="L206" s="47"/>
      <c r="M206" s="224"/>
      <c r="N206" s="22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197</v>
      </c>
      <c r="AU206" s="20" t="s">
        <v>82</v>
      </c>
    </row>
    <row r="207" s="2" customFormat="1" ht="16.5" customHeight="1">
      <c r="A207" s="41"/>
      <c r="B207" s="42"/>
      <c r="C207" s="208" t="s">
        <v>630</v>
      </c>
      <c r="D207" s="208" t="s">
        <v>190</v>
      </c>
      <c r="E207" s="209" t="s">
        <v>1764</v>
      </c>
      <c r="F207" s="210" t="s">
        <v>1765</v>
      </c>
      <c r="G207" s="211" t="s">
        <v>260</v>
      </c>
      <c r="H207" s="212">
        <v>1</v>
      </c>
      <c r="I207" s="213"/>
      <c r="J207" s="214">
        <f>ROUND(I207*H207,2)</f>
        <v>0</v>
      </c>
      <c r="K207" s="210" t="s">
        <v>19</v>
      </c>
      <c r="L207" s="47"/>
      <c r="M207" s="215" t="s">
        <v>19</v>
      </c>
      <c r="N207" s="216" t="s">
        <v>43</v>
      </c>
      <c r="O207" s="87"/>
      <c r="P207" s="217">
        <f>O207*H207</f>
        <v>0</v>
      </c>
      <c r="Q207" s="217">
        <v>0.002</v>
      </c>
      <c r="R207" s="217">
        <f>Q207*H207</f>
        <v>0.002</v>
      </c>
      <c r="S207" s="217">
        <v>0</v>
      </c>
      <c r="T207" s="21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9" t="s">
        <v>290</v>
      </c>
      <c r="AT207" s="219" t="s">
        <v>190</v>
      </c>
      <c r="AU207" s="219" t="s">
        <v>82</v>
      </c>
      <c r="AY207" s="20" t="s">
        <v>188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80</v>
      </c>
      <c r="BK207" s="220">
        <f>ROUND(I207*H207,2)</f>
        <v>0</v>
      </c>
      <c r="BL207" s="20" t="s">
        <v>290</v>
      </c>
      <c r="BM207" s="219" t="s">
        <v>1766</v>
      </c>
    </row>
    <row r="208" s="2" customFormat="1" ht="37.8" customHeight="1">
      <c r="A208" s="41"/>
      <c r="B208" s="42"/>
      <c r="C208" s="208" t="s">
        <v>600</v>
      </c>
      <c r="D208" s="208" t="s">
        <v>190</v>
      </c>
      <c r="E208" s="209" t="s">
        <v>1767</v>
      </c>
      <c r="F208" s="210" t="s">
        <v>1768</v>
      </c>
      <c r="G208" s="211" t="s">
        <v>260</v>
      </c>
      <c r="H208" s="212">
        <v>1</v>
      </c>
      <c r="I208" s="213"/>
      <c r="J208" s="214">
        <f>ROUND(I208*H208,2)</f>
        <v>0</v>
      </c>
      <c r="K208" s="210" t="s">
        <v>194</v>
      </c>
      <c r="L208" s="47"/>
      <c r="M208" s="215" t="s">
        <v>19</v>
      </c>
      <c r="N208" s="216" t="s">
        <v>43</v>
      </c>
      <c r="O208" s="87"/>
      <c r="P208" s="217">
        <f>O208*H208</f>
        <v>0</v>
      </c>
      <c r="Q208" s="217">
        <v>0.0014675700000000001</v>
      </c>
      <c r="R208" s="217">
        <f>Q208*H208</f>
        <v>0.0014675700000000001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290</v>
      </c>
      <c r="AT208" s="219" t="s">
        <v>190</v>
      </c>
      <c r="AU208" s="219" t="s">
        <v>82</v>
      </c>
      <c r="AY208" s="20" t="s">
        <v>188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80</v>
      </c>
      <c r="BK208" s="220">
        <f>ROUND(I208*H208,2)</f>
        <v>0</v>
      </c>
      <c r="BL208" s="20" t="s">
        <v>290</v>
      </c>
      <c r="BM208" s="219" t="s">
        <v>1769</v>
      </c>
    </row>
    <row r="209" s="2" customFormat="1">
      <c r="A209" s="41"/>
      <c r="B209" s="42"/>
      <c r="C209" s="43"/>
      <c r="D209" s="221" t="s">
        <v>197</v>
      </c>
      <c r="E209" s="43"/>
      <c r="F209" s="222" t="s">
        <v>1770</v>
      </c>
      <c r="G209" s="43"/>
      <c r="H209" s="43"/>
      <c r="I209" s="223"/>
      <c r="J209" s="43"/>
      <c r="K209" s="43"/>
      <c r="L209" s="47"/>
      <c r="M209" s="224"/>
      <c r="N209" s="22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197</v>
      </c>
      <c r="AU209" s="20" t="s">
        <v>82</v>
      </c>
    </row>
    <row r="210" s="2" customFormat="1" ht="24.15" customHeight="1">
      <c r="A210" s="41"/>
      <c r="B210" s="42"/>
      <c r="C210" s="208" t="s">
        <v>606</v>
      </c>
      <c r="D210" s="208" t="s">
        <v>190</v>
      </c>
      <c r="E210" s="209" t="s">
        <v>1771</v>
      </c>
      <c r="F210" s="210" t="s">
        <v>1772</v>
      </c>
      <c r="G210" s="211" t="s">
        <v>260</v>
      </c>
      <c r="H210" s="212">
        <v>1</v>
      </c>
      <c r="I210" s="213"/>
      <c r="J210" s="214">
        <f>ROUND(I210*H210,2)</f>
        <v>0</v>
      </c>
      <c r="K210" s="210" t="s">
        <v>194</v>
      </c>
      <c r="L210" s="47"/>
      <c r="M210" s="215" t="s">
        <v>19</v>
      </c>
      <c r="N210" s="216" t="s">
        <v>43</v>
      </c>
      <c r="O210" s="87"/>
      <c r="P210" s="217">
        <f>O210*H210</f>
        <v>0</v>
      </c>
      <c r="Q210" s="217">
        <v>0.00074799999999999997</v>
      </c>
      <c r="R210" s="217">
        <f>Q210*H210</f>
        <v>0.00074799999999999997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290</v>
      </c>
      <c r="AT210" s="219" t="s">
        <v>190</v>
      </c>
      <c r="AU210" s="219" t="s">
        <v>82</v>
      </c>
      <c r="AY210" s="20" t="s">
        <v>188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80</v>
      </c>
      <c r="BK210" s="220">
        <f>ROUND(I210*H210,2)</f>
        <v>0</v>
      </c>
      <c r="BL210" s="20" t="s">
        <v>290</v>
      </c>
      <c r="BM210" s="219" t="s">
        <v>1773</v>
      </c>
    </row>
    <row r="211" s="2" customFormat="1">
      <c r="A211" s="41"/>
      <c r="B211" s="42"/>
      <c r="C211" s="43"/>
      <c r="D211" s="221" t="s">
        <v>197</v>
      </c>
      <c r="E211" s="43"/>
      <c r="F211" s="222" t="s">
        <v>1774</v>
      </c>
      <c r="G211" s="43"/>
      <c r="H211" s="43"/>
      <c r="I211" s="223"/>
      <c r="J211" s="43"/>
      <c r="K211" s="43"/>
      <c r="L211" s="47"/>
      <c r="M211" s="224"/>
      <c r="N211" s="22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197</v>
      </c>
      <c r="AU211" s="20" t="s">
        <v>82</v>
      </c>
    </row>
    <row r="212" s="2" customFormat="1" ht="44.25" customHeight="1">
      <c r="A212" s="41"/>
      <c r="B212" s="42"/>
      <c r="C212" s="208" t="s">
        <v>611</v>
      </c>
      <c r="D212" s="208" t="s">
        <v>190</v>
      </c>
      <c r="E212" s="209" t="s">
        <v>1775</v>
      </c>
      <c r="F212" s="210" t="s">
        <v>1776</v>
      </c>
      <c r="G212" s="211" t="s">
        <v>819</v>
      </c>
      <c r="H212" s="212">
        <v>0.053999999999999999</v>
      </c>
      <c r="I212" s="213"/>
      <c r="J212" s="214">
        <f>ROUND(I212*H212,2)</f>
        <v>0</v>
      </c>
      <c r="K212" s="210" t="s">
        <v>194</v>
      </c>
      <c r="L212" s="47"/>
      <c r="M212" s="215" t="s">
        <v>19</v>
      </c>
      <c r="N212" s="216" t="s">
        <v>43</v>
      </c>
      <c r="O212" s="87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9" t="s">
        <v>290</v>
      </c>
      <c r="AT212" s="219" t="s">
        <v>190</v>
      </c>
      <c r="AU212" s="219" t="s">
        <v>82</v>
      </c>
      <c r="AY212" s="20" t="s">
        <v>188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80</v>
      </c>
      <c r="BK212" s="220">
        <f>ROUND(I212*H212,2)</f>
        <v>0</v>
      </c>
      <c r="BL212" s="20" t="s">
        <v>290</v>
      </c>
      <c r="BM212" s="219" t="s">
        <v>1777</v>
      </c>
    </row>
    <row r="213" s="2" customFormat="1">
      <c r="A213" s="41"/>
      <c r="B213" s="42"/>
      <c r="C213" s="43"/>
      <c r="D213" s="221" t="s">
        <v>197</v>
      </c>
      <c r="E213" s="43"/>
      <c r="F213" s="222" t="s">
        <v>1778</v>
      </c>
      <c r="G213" s="43"/>
      <c r="H213" s="43"/>
      <c r="I213" s="223"/>
      <c r="J213" s="43"/>
      <c r="K213" s="43"/>
      <c r="L213" s="47"/>
      <c r="M213" s="224"/>
      <c r="N213" s="22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197</v>
      </c>
      <c r="AU213" s="20" t="s">
        <v>82</v>
      </c>
    </row>
    <row r="214" s="12" customFormat="1" ht="25.92" customHeight="1">
      <c r="A214" s="12"/>
      <c r="B214" s="192"/>
      <c r="C214" s="193"/>
      <c r="D214" s="194" t="s">
        <v>71</v>
      </c>
      <c r="E214" s="195" t="s">
        <v>1504</v>
      </c>
      <c r="F214" s="195" t="s">
        <v>1505</v>
      </c>
      <c r="G214" s="193"/>
      <c r="H214" s="193"/>
      <c r="I214" s="196"/>
      <c r="J214" s="197">
        <f>BK214</f>
        <v>0</v>
      </c>
      <c r="K214" s="193"/>
      <c r="L214" s="198"/>
      <c r="M214" s="199"/>
      <c r="N214" s="200"/>
      <c r="O214" s="200"/>
      <c r="P214" s="201">
        <f>SUM(P215:P218)</f>
        <v>0</v>
      </c>
      <c r="Q214" s="200"/>
      <c r="R214" s="201">
        <f>SUM(R215:R218)</f>
        <v>0</v>
      </c>
      <c r="S214" s="200"/>
      <c r="T214" s="202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3" t="s">
        <v>195</v>
      </c>
      <c r="AT214" s="204" t="s">
        <v>71</v>
      </c>
      <c r="AU214" s="204" t="s">
        <v>72</v>
      </c>
      <c r="AY214" s="203" t="s">
        <v>188</v>
      </c>
      <c r="BK214" s="205">
        <f>SUM(BK215:BK218)</f>
        <v>0</v>
      </c>
    </row>
    <row r="215" s="2" customFormat="1" ht="24.15" customHeight="1">
      <c r="A215" s="41"/>
      <c r="B215" s="42"/>
      <c r="C215" s="208" t="s">
        <v>618</v>
      </c>
      <c r="D215" s="208" t="s">
        <v>190</v>
      </c>
      <c r="E215" s="209" t="s">
        <v>1779</v>
      </c>
      <c r="F215" s="210" t="s">
        <v>1780</v>
      </c>
      <c r="G215" s="211" t="s">
        <v>1509</v>
      </c>
      <c r="H215" s="212">
        <v>30</v>
      </c>
      <c r="I215" s="213"/>
      <c r="J215" s="214">
        <f>ROUND(I215*H215,2)</f>
        <v>0</v>
      </c>
      <c r="K215" s="210" t="s">
        <v>194</v>
      </c>
      <c r="L215" s="47"/>
      <c r="M215" s="215" t="s">
        <v>19</v>
      </c>
      <c r="N215" s="216" t="s">
        <v>43</v>
      </c>
      <c r="O215" s="87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9" t="s">
        <v>1510</v>
      </c>
      <c r="AT215" s="219" t="s">
        <v>190</v>
      </c>
      <c r="AU215" s="219" t="s">
        <v>80</v>
      </c>
      <c r="AY215" s="20" t="s">
        <v>188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80</v>
      </c>
      <c r="BK215" s="220">
        <f>ROUND(I215*H215,2)</f>
        <v>0</v>
      </c>
      <c r="BL215" s="20" t="s">
        <v>1510</v>
      </c>
      <c r="BM215" s="219" t="s">
        <v>1781</v>
      </c>
    </row>
    <row r="216" s="2" customFormat="1">
      <c r="A216" s="41"/>
      <c r="B216" s="42"/>
      <c r="C216" s="43"/>
      <c r="D216" s="221" t="s">
        <v>197</v>
      </c>
      <c r="E216" s="43"/>
      <c r="F216" s="222" t="s">
        <v>1782</v>
      </c>
      <c r="G216" s="43"/>
      <c r="H216" s="43"/>
      <c r="I216" s="223"/>
      <c r="J216" s="43"/>
      <c r="K216" s="43"/>
      <c r="L216" s="47"/>
      <c r="M216" s="224"/>
      <c r="N216" s="22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197</v>
      </c>
      <c r="AU216" s="20" t="s">
        <v>80</v>
      </c>
    </row>
    <row r="217" s="2" customFormat="1" ht="24.15" customHeight="1">
      <c r="A217" s="41"/>
      <c r="B217" s="42"/>
      <c r="C217" s="208" t="s">
        <v>624</v>
      </c>
      <c r="D217" s="208" t="s">
        <v>190</v>
      </c>
      <c r="E217" s="209" t="s">
        <v>1783</v>
      </c>
      <c r="F217" s="210" t="s">
        <v>1784</v>
      </c>
      <c r="G217" s="211" t="s">
        <v>1509</v>
      </c>
      <c r="H217" s="212">
        <v>30</v>
      </c>
      <c r="I217" s="213"/>
      <c r="J217" s="214">
        <f>ROUND(I217*H217,2)</f>
        <v>0</v>
      </c>
      <c r="K217" s="210" t="s">
        <v>194</v>
      </c>
      <c r="L217" s="47"/>
      <c r="M217" s="215" t="s">
        <v>19</v>
      </c>
      <c r="N217" s="216" t="s">
        <v>43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9" t="s">
        <v>1510</v>
      </c>
      <c r="AT217" s="219" t="s">
        <v>190</v>
      </c>
      <c r="AU217" s="219" t="s">
        <v>80</v>
      </c>
      <c r="AY217" s="20" t="s">
        <v>188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80</v>
      </c>
      <c r="BK217" s="220">
        <f>ROUND(I217*H217,2)</f>
        <v>0</v>
      </c>
      <c r="BL217" s="20" t="s">
        <v>1510</v>
      </c>
      <c r="BM217" s="219" t="s">
        <v>1785</v>
      </c>
    </row>
    <row r="218" s="2" customFormat="1">
      <c r="A218" s="41"/>
      <c r="B218" s="42"/>
      <c r="C218" s="43"/>
      <c r="D218" s="221" t="s">
        <v>197</v>
      </c>
      <c r="E218" s="43"/>
      <c r="F218" s="222" t="s">
        <v>1786</v>
      </c>
      <c r="G218" s="43"/>
      <c r="H218" s="43"/>
      <c r="I218" s="223"/>
      <c r="J218" s="43"/>
      <c r="K218" s="43"/>
      <c r="L218" s="47"/>
      <c r="M218" s="284"/>
      <c r="N218" s="285"/>
      <c r="O218" s="286"/>
      <c r="P218" s="286"/>
      <c r="Q218" s="286"/>
      <c r="R218" s="286"/>
      <c r="S218" s="286"/>
      <c r="T218" s="287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197</v>
      </c>
      <c r="AU218" s="20" t="s">
        <v>80</v>
      </c>
    </row>
    <row r="219" s="2" customFormat="1" ht="6.96" customHeight="1">
      <c r="A219" s="41"/>
      <c r="B219" s="62"/>
      <c r="C219" s="63"/>
      <c r="D219" s="63"/>
      <c r="E219" s="63"/>
      <c r="F219" s="63"/>
      <c r="G219" s="63"/>
      <c r="H219" s="63"/>
      <c r="I219" s="63"/>
      <c r="J219" s="63"/>
      <c r="K219" s="63"/>
      <c r="L219" s="47"/>
      <c r="M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</row>
  </sheetData>
  <sheetProtection sheet="1" autoFilter="0" formatColumns="0" formatRows="0" objects="1" scenarios="1" spinCount="100000" saltValue="ekYkb/KYJ+i3kXkVdKL9d/nGoqS6MvLpbi4ucVKv2qD9FR3nkHKEGbdHExN6s389DElddtL1PmyayIl8ggnigA==" hashValue="TAoHrS+tYh/h69kpO2TZZpQF+EDEbwJaKaLOuBauYZN1KWbkLmslfLywa3cvqxD7oNwlXGZ4u8qgE5gmgQkRvA==" algorithmName="SHA-512" password="CC35"/>
  <autoFilter ref="C86:K21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713410833"/>
    <hyperlink ref="F93" r:id="rId2" display="https://podminky.urs.cz/item/CS_URS_2024_01/713411141"/>
    <hyperlink ref="F97" r:id="rId3" display="https://podminky.urs.cz/item/CS_URS_2024_01/998713102"/>
    <hyperlink ref="F100" r:id="rId4" display="https://podminky.urs.cz/item/CS_URS_2024_01/721140905"/>
    <hyperlink ref="F102" r:id="rId5" display="https://podminky.urs.cz/item/CS_URS_2024_01/721140912"/>
    <hyperlink ref="F104" r:id="rId6" display="https://podminky.urs.cz/item/CS_URS_2024_01/721140925"/>
    <hyperlink ref="F106" r:id="rId7" display="https://podminky.urs.cz/item/CS_URS_2024_01/721174042"/>
    <hyperlink ref="F108" r:id="rId8" display="https://podminky.urs.cz/item/CS_URS_2024_01/721229111"/>
    <hyperlink ref="F111" r:id="rId9" display="https://podminky.urs.cz/item/CS_URS_2024_01/721233112"/>
    <hyperlink ref="F113" r:id="rId10" display="https://podminky.urs.cz/item/CS_URS_2024_01/721273153"/>
    <hyperlink ref="F115" r:id="rId11" display="https://podminky.urs.cz/item/CS_URS_2024_01/998721103"/>
    <hyperlink ref="F118" r:id="rId12" display="https://podminky.urs.cz/item/CS_URS_2024_01/731244010"/>
    <hyperlink ref="F120" r:id="rId13" display="https://podminky.urs.cz/item/CS_URS_2024_01/731810322"/>
    <hyperlink ref="F130" r:id="rId14" display="https://podminky.urs.cz/item/CS_URS_2024_01/998731102"/>
    <hyperlink ref="F133" r:id="rId15" display="https://podminky.urs.cz/item/CS_URS_2024_01/732110813"/>
    <hyperlink ref="F136" r:id="rId16" display="https://podminky.urs.cz/item/CS_URS_2024_01/732111322"/>
    <hyperlink ref="F138" r:id="rId17" display="https://podminky.urs.cz/item/CS_URS_2024_01/732199100"/>
    <hyperlink ref="F140" r:id="rId18" display="https://podminky.urs.cz/item/CS_URS_2024_01/732231008"/>
    <hyperlink ref="F142" r:id="rId19" display="https://podminky.urs.cz/item/CS_URS_2024_01/732331624"/>
    <hyperlink ref="F144" r:id="rId20" display="https://podminky.urs.cz/item/CS_URS_2024_01/732331772"/>
    <hyperlink ref="F146" r:id="rId21" display="https://podminky.urs.cz/item/CS_URS_2024_01/732331779"/>
    <hyperlink ref="F148" r:id="rId22" display="https://podminky.urs.cz/item/CS_URS_2024_01/732422223"/>
    <hyperlink ref="F150" r:id="rId23" display="https://podminky.urs.cz/item/CS_URS_2024_01/998732102"/>
    <hyperlink ref="F153" r:id="rId24" display="https://podminky.urs.cz/item/CS_URS_2024_01/733122103"/>
    <hyperlink ref="F155" r:id="rId25" display="https://podminky.urs.cz/item/CS_URS_2024_01/733122104"/>
    <hyperlink ref="F157" r:id="rId26" display="https://podminky.urs.cz/item/CS_URS_2024_01/733122106"/>
    <hyperlink ref="F159" r:id="rId27" display="https://podminky.urs.cz/item/CS_URS_2024_01/733123116"/>
    <hyperlink ref="F161" r:id="rId28" display="https://podminky.urs.cz/item/CS_URS_2024_01/733123119"/>
    <hyperlink ref="F163" r:id="rId29" display="https://podminky.urs.cz/item/CS_URS_2024_01/733190217"/>
    <hyperlink ref="F165" r:id="rId30" display="https://podminky.urs.cz/item/CS_URS_2024_01/733190219"/>
    <hyperlink ref="F167" r:id="rId31" display="https://podminky.urs.cz/item/CS_URS_2024_01/733191114"/>
    <hyperlink ref="F169" r:id="rId32" display="https://podminky.urs.cz/item/CS_URS_2024_01/733193939"/>
    <hyperlink ref="F171" r:id="rId33" display="https://podminky.urs.cz/item/CS_URS_2024_01/733811253"/>
    <hyperlink ref="F175" r:id="rId34" display="https://podminky.urs.cz/item/CS_URS_2024_01/998733102"/>
    <hyperlink ref="F178" r:id="rId35" display="https://podminky.urs.cz/item/CS_URS_2024_01/734211126"/>
    <hyperlink ref="F180" r:id="rId36" display="https://podminky.urs.cz/item/CS_URS_2024_01/734220105"/>
    <hyperlink ref="F182" r:id="rId37" display="https://podminky.urs.cz/item/CS_URS_2024_01/734242416"/>
    <hyperlink ref="F184" r:id="rId38" display="https://podminky.urs.cz/item/CS_URS_2024_01/734242417"/>
    <hyperlink ref="F186" r:id="rId39" display="https://podminky.urs.cz/item/CS_URS_2024_01/734251211"/>
    <hyperlink ref="F188" r:id="rId40" display="https://podminky.urs.cz/item/CS_URS_2024_01/734261236"/>
    <hyperlink ref="F190" r:id="rId41" display="https://podminky.urs.cz/item/CS_URS_2024_01/734261237"/>
    <hyperlink ref="F192" r:id="rId42" display="https://podminky.urs.cz/item/CS_URS_2024_01/734261238"/>
    <hyperlink ref="F194" r:id="rId43" display="https://podminky.urs.cz/item/CS_URS_2024_01/734291123"/>
    <hyperlink ref="F196" r:id="rId44" display="https://podminky.urs.cz/item/CS_URS_2024_01/734291257"/>
    <hyperlink ref="F198" r:id="rId45" display="https://podminky.urs.cz/item/CS_URS_2024_01/734291258"/>
    <hyperlink ref="F200" r:id="rId46" display="https://podminky.urs.cz/item/CS_URS_2024_01/734292776"/>
    <hyperlink ref="F202" r:id="rId47" display="https://podminky.urs.cz/item/CS_URS_2024_01/734292777"/>
    <hyperlink ref="F204" r:id="rId48" display="https://podminky.urs.cz/item/CS_URS_2024_01/734295023"/>
    <hyperlink ref="F206" r:id="rId49" display="https://podminky.urs.cz/item/CS_URS_2024_01/734411101"/>
    <hyperlink ref="F209" r:id="rId50" display="https://podminky.urs.cz/item/CS_URS_2024_01/734421101"/>
    <hyperlink ref="F211" r:id="rId51" display="https://podminky.urs.cz/item/CS_URS_2024_01/734424101"/>
    <hyperlink ref="F213" r:id="rId52" display="https://podminky.urs.cz/item/CS_URS_2024_01/998734102"/>
    <hyperlink ref="F216" r:id="rId53" display="https://podminky.urs.cz/item/CS_URS_2024_01/HZS2212"/>
    <hyperlink ref="F218" r:id="rId54" display="https://podminky.urs.cz/item/CS_URS_2024_01/HZS4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1787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35</v>
      </c>
      <c r="F24" s="41"/>
      <c r="G24" s="41"/>
      <c r="H24" s="41"/>
      <c r="I24" s="136" t="s">
        <v>28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ROUND(J83,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ROUND((SUM(BE83:BE126)),  2)</f>
        <v>0</v>
      </c>
      <c r="G33" s="41"/>
      <c r="H33" s="41"/>
      <c r="I33" s="152">
        <v>0.20999999999999999</v>
      </c>
      <c r="J33" s="151">
        <f>ROUND(((SUM(BE83:BE126))*I33),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ROUND((SUM(BF83:BF126)),  2)</f>
        <v>0</v>
      </c>
      <c r="G34" s="41"/>
      <c r="H34" s="41"/>
      <c r="I34" s="152">
        <v>0.12</v>
      </c>
      <c r="J34" s="151">
        <f>ROUND(((SUM(BF83:BF126))*I34),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ROUND((SUM(BG83:BG126)),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ROUND((SUM(BH83:BH126)),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ROUND((SUM(BI83:BI126)),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PL - Rozvod plynu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 xml:space="preserve">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159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1788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1518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9"/>
      <c r="C63" s="170"/>
      <c r="D63" s="171" t="s">
        <v>172</v>
      </c>
      <c r="E63" s="172"/>
      <c r="F63" s="172"/>
      <c r="G63" s="172"/>
      <c r="H63" s="172"/>
      <c r="I63" s="172"/>
      <c r="J63" s="173">
        <f>J122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173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6.25" customHeight="1">
      <c r="A73" s="41"/>
      <c r="B73" s="42"/>
      <c r="C73" s="43"/>
      <c r="D73" s="43"/>
      <c r="E73" s="164" t="str">
        <f>E7</f>
        <v>Snížení energ. náročnosti - ZA a Gymnázia Hořice - DM Šalounova</v>
      </c>
      <c r="F73" s="35"/>
      <c r="G73" s="35"/>
      <c r="H73" s="35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122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PL - Rozvod plynu</v>
      </c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Hořice, ul. Šalounova</v>
      </c>
      <c r="G77" s="43"/>
      <c r="H77" s="43"/>
      <c r="I77" s="35" t="s">
        <v>23</v>
      </c>
      <c r="J77" s="75" t="str">
        <f>IF(J12="","",J12)</f>
        <v>31. 1. 2024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Zemědělská akademie a Gymnázia Hořice</v>
      </c>
      <c r="G79" s="43"/>
      <c r="H79" s="43"/>
      <c r="I79" s="35" t="s">
        <v>31</v>
      </c>
      <c r="J79" s="39" t="str">
        <f>E21</f>
        <v xml:space="preserve"> 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 xml:space="preserve"> 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1"/>
      <c r="B82" s="182"/>
      <c r="C82" s="183" t="s">
        <v>174</v>
      </c>
      <c r="D82" s="184" t="s">
        <v>57</v>
      </c>
      <c r="E82" s="184" t="s">
        <v>53</v>
      </c>
      <c r="F82" s="184" t="s">
        <v>54</v>
      </c>
      <c r="G82" s="184" t="s">
        <v>175</v>
      </c>
      <c r="H82" s="184" t="s">
        <v>176</v>
      </c>
      <c r="I82" s="184" t="s">
        <v>177</v>
      </c>
      <c r="J82" s="184" t="s">
        <v>150</v>
      </c>
      <c r="K82" s="185" t="s">
        <v>178</v>
      </c>
      <c r="L82" s="186"/>
      <c r="M82" s="95" t="s">
        <v>19</v>
      </c>
      <c r="N82" s="96" t="s">
        <v>42</v>
      </c>
      <c r="O82" s="96" t="s">
        <v>179</v>
      </c>
      <c r="P82" s="96" t="s">
        <v>180</v>
      </c>
      <c r="Q82" s="96" t="s">
        <v>181</v>
      </c>
      <c r="R82" s="96" t="s">
        <v>182</v>
      </c>
      <c r="S82" s="96" t="s">
        <v>183</v>
      </c>
      <c r="T82" s="97" t="s">
        <v>184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1"/>
      <c r="B83" s="42"/>
      <c r="C83" s="102" t="s">
        <v>185</v>
      </c>
      <c r="D83" s="43"/>
      <c r="E83" s="43"/>
      <c r="F83" s="43"/>
      <c r="G83" s="43"/>
      <c r="H83" s="43"/>
      <c r="I83" s="43"/>
      <c r="J83" s="187">
        <f>BK83</f>
        <v>0</v>
      </c>
      <c r="K83" s="43"/>
      <c r="L83" s="47"/>
      <c r="M83" s="98"/>
      <c r="N83" s="188"/>
      <c r="O83" s="99"/>
      <c r="P83" s="189">
        <f>P84+P122</f>
        <v>0</v>
      </c>
      <c r="Q83" s="99"/>
      <c r="R83" s="189">
        <f>R84+R122</f>
        <v>0.10342913930000001</v>
      </c>
      <c r="S83" s="99"/>
      <c r="T83" s="190">
        <f>T84+T122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151</v>
      </c>
      <c r="BK83" s="191">
        <f>BK84+BK122</f>
        <v>0</v>
      </c>
    </row>
    <row r="84" s="12" customFormat="1" ht="25.92" customHeight="1">
      <c r="A84" s="12"/>
      <c r="B84" s="192"/>
      <c r="C84" s="193"/>
      <c r="D84" s="194" t="s">
        <v>71</v>
      </c>
      <c r="E84" s="195" t="s">
        <v>873</v>
      </c>
      <c r="F84" s="195" t="s">
        <v>874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P85+P115</f>
        <v>0</v>
      </c>
      <c r="Q84" s="200"/>
      <c r="R84" s="201">
        <f>R85+R115</f>
        <v>0.10342913930000001</v>
      </c>
      <c r="S84" s="200"/>
      <c r="T84" s="202">
        <f>T85+T115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82</v>
      </c>
      <c r="AT84" s="204" t="s">
        <v>71</v>
      </c>
      <c r="AU84" s="204" t="s">
        <v>72</v>
      </c>
      <c r="AY84" s="203" t="s">
        <v>188</v>
      </c>
      <c r="BK84" s="205">
        <f>BK85+BK115</f>
        <v>0</v>
      </c>
    </row>
    <row r="85" s="12" customFormat="1" ht="22.8" customHeight="1">
      <c r="A85" s="12"/>
      <c r="B85" s="192"/>
      <c r="C85" s="193"/>
      <c r="D85" s="194" t="s">
        <v>71</v>
      </c>
      <c r="E85" s="206" t="s">
        <v>1789</v>
      </c>
      <c r="F85" s="206" t="s">
        <v>1790</v>
      </c>
      <c r="G85" s="193"/>
      <c r="H85" s="193"/>
      <c r="I85" s="196"/>
      <c r="J85" s="207">
        <f>BK85</f>
        <v>0</v>
      </c>
      <c r="K85" s="193"/>
      <c r="L85" s="198"/>
      <c r="M85" s="199"/>
      <c r="N85" s="200"/>
      <c r="O85" s="200"/>
      <c r="P85" s="201">
        <f>SUM(P86:P114)</f>
        <v>0</v>
      </c>
      <c r="Q85" s="200"/>
      <c r="R85" s="201">
        <f>SUM(R86:R114)</f>
        <v>0.10170401250000001</v>
      </c>
      <c r="S85" s="200"/>
      <c r="T85" s="202">
        <f>SUM(T86:T114)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82</v>
      </c>
      <c r="AT85" s="204" t="s">
        <v>71</v>
      </c>
      <c r="AU85" s="204" t="s">
        <v>80</v>
      </c>
      <c r="AY85" s="203" t="s">
        <v>188</v>
      </c>
      <c r="BK85" s="205">
        <f>SUM(BK86:BK114)</f>
        <v>0</v>
      </c>
    </row>
    <row r="86" s="2" customFormat="1" ht="24.15" customHeight="1">
      <c r="A86" s="41"/>
      <c r="B86" s="42"/>
      <c r="C86" s="208" t="s">
        <v>80</v>
      </c>
      <c r="D86" s="208" t="s">
        <v>190</v>
      </c>
      <c r="E86" s="209" t="s">
        <v>1791</v>
      </c>
      <c r="F86" s="210" t="s">
        <v>1792</v>
      </c>
      <c r="G86" s="211" t="s">
        <v>248</v>
      </c>
      <c r="H86" s="212">
        <v>5</v>
      </c>
      <c r="I86" s="213"/>
      <c r="J86" s="214">
        <f>ROUND(I86*H86,2)</f>
        <v>0</v>
      </c>
      <c r="K86" s="210" t="s">
        <v>194</v>
      </c>
      <c r="L86" s="47"/>
      <c r="M86" s="215" t="s">
        <v>19</v>
      </c>
      <c r="N86" s="216" t="s">
        <v>43</v>
      </c>
      <c r="O86" s="87"/>
      <c r="P86" s="217">
        <f>O86*H86</f>
        <v>0</v>
      </c>
      <c r="Q86" s="217">
        <v>0.0037758000000000002</v>
      </c>
      <c r="R86" s="217">
        <f>Q86*H86</f>
        <v>0.018879</v>
      </c>
      <c r="S86" s="217">
        <v>0</v>
      </c>
      <c r="T86" s="218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9" t="s">
        <v>290</v>
      </c>
      <c r="AT86" s="219" t="s">
        <v>190</v>
      </c>
      <c r="AU86" s="219" t="s">
        <v>82</v>
      </c>
      <c r="AY86" s="20" t="s">
        <v>188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80</v>
      </c>
      <c r="BK86" s="220">
        <f>ROUND(I86*H86,2)</f>
        <v>0</v>
      </c>
      <c r="BL86" s="20" t="s">
        <v>290</v>
      </c>
      <c r="BM86" s="219" t="s">
        <v>1793</v>
      </c>
    </row>
    <row r="87" s="2" customFormat="1">
      <c r="A87" s="41"/>
      <c r="B87" s="42"/>
      <c r="C87" s="43"/>
      <c r="D87" s="221" t="s">
        <v>197</v>
      </c>
      <c r="E87" s="43"/>
      <c r="F87" s="222" t="s">
        <v>1794</v>
      </c>
      <c r="G87" s="43"/>
      <c r="H87" s="43"/>
      <c r="I87" s="223"/>
      <c r="J87" s="43"/>
      <c r="K87" s="43"/>
      <c r="L87" s="47"/>
      <c r="M87" s="224"/>
      <c r="N87" s="225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197</v>
      </c>
      <c r="AU87" s="20" t="s">
        <v>82</v>
      </c>
    </row>
    <row r="88" s="2" customFormat="1" ht="24.15" customHeight="1">
      <c r="A88" s="41"/>
      <c r="B88" s="42"/>
      <c r="C88" s="208" t="s">
        <v>82</v>
      </c>
      <c r="D88" s="208" t="s">
        <v>190</v>
      </c>
      <c r="E88" s="209" t="s">
        <v>1795</v>
      </c>
      <c r="F88" s="210" t="s">
        <v>1796</v>
      </c>
      <c r="G88" s="211" t="s">
        <v>1574</v>
      </c>
      <c r="H88" s="212">
        <v>2</v>
      </c>
      <c r="I88" s="213"/>
      <c r="J88" s="214">
        <f>ROUND(I88*H88,2)</f>
        <v>0</v>
      </c>
      <c r="K88" s="210" t="s">
        <v>194</v>
      </c>
      <c r="L88" s="47"/>
      <c r="M88" s="215" t="s">
        <v>19</v>
      </c>
      <c r="N88" s="216" t="s">
        <v>43</v>
      </c>
      <c r="O88" s="87"/>
      <c r="P88" s="217">
        <f>O88*H88</f>
        <v>0</v>
      </c>
      <c r="Q88" s="217">
        <v>0.0033800000000000002</v>
      </c>
      <c r="R88" s="217">
        <f>Q88*H88</f>
        <v>0.0067600000000000004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290</v>
      </c>
      <c r="AT88" s="219" t="s">
        <v>190</v>
      </c>
      <c r="AU88" s="219" t="s">
        <v>82</v>
      </c>
      <c r="AY88" s="20" t="s">
        <v>188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80</v>
      </c>
      <c r="BK88" s="220">
        <f>ROUND(I88*H88,2)</f>
        <v>0</v>
      </c>
      <c r="BL88" s="20" t="s">
        <v>290</v>
      </c>
      <c r="BM88" s="219" t="s">
        <v>1797</v>
      </c>
    </row>
    <row r="89" s="2" customFormat="1">
      <c r="A89" s="41"/>
      <c r="B89" s="42"/>
      <c r="C89" s="43"/>
      <c r="D89" s="221" t="s">
        <v>197</v>
      </c>
      <c r="E89" s="43"/>
      <c r="F89" s="222" t="s">
        <v>1798</v>
      </c>
      <c r="G89" s="43"/>
      <c r="H89" s="43"/>
      <c r="I89" s="223"/>
      <c r="J89" s="43"/>
      <c r="K89" s="43"/>
      <c r="L89" s="47"/>
      <c r="M89" s="224"/>
      <c r="N89" s="22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197</v>
      </c>
      <c r="AU89" s="20" t="s">
        <v>82</v>
      </c>
    </row>
    <row r="90" s="2" customFormat="1" ht="16.5" customHeight="1">
      <c r="A90" s="41"/>
      <c r="B90" s="42"/>
      <c r="C90" s="208" t="s">
        <v>206</v>
      </c>
      <c r="D90" s="208" t="s">
        <v>190</v>
      </c>
      <c r="E90" s="209" t="s">
        <v>1799</v>
      </c>
      <c r="F90" s="210" t="s">
        <v>1800</v>
      </c>
      <c r="G90" s="211" t="s">
        <v>1574</v>
      </c>
      <c r="H90" s="212">
        <v>2</v>
      </c>
      <c r="I90" s="213"/>
      <c r="J90" s="214">
        <f>ROUND(I90*H90,2)</f>
        <v>0</v>
      </c>
      <c r="K90" s="210" t="s">
        <v>194</v>
      </c>
      <c r="L90" s="47"/>
      <c r="M90" s="215" t="s">
        <v>19</v>
      </c>
      <c r="N90" s="216" t="s">
        <v>43</v>
      </c>
      <c r="O90" s="87"/>
      <c r="P90" s="217">
        <f>O90*H90</f>
        <v>0</v>
      </c>
      <c r="Q90" s="217">
        <v>0.00022000000000000001</v>
      </c>
      <c r="R90" s="217">
        <f>Q90*H90</f>
        <v>0.00044000000000000002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290</v>
      </c>
      <c r="AT90" s="219" t="s">
        <v>190</v>
      </c>
      <c r="AU90" s="219" t="s">
        <v>82</v>
      </c>
      <c r="AY90" s="20" t="s">
        <v>188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80</v>
      </c>
      <c r="BK90" s="220">
        <f>ROUND(I90*H90,2)</f>
        <v>0</v>
      </c>
      <c r="BL90" s="20" t="s">
        <v>290</v>
      </c>
      <c r="BM90" s="219" t="s">
        <v>1801</v>
      </c>
    </row>
    <row r="91" s="2" customFormat="1">
      <c r="A91" s="41"/>
      <c r="B91" s="42"/>
      <c r="C91" s="43"/>
      <c r="D91" s="221" t="s">
        <v>197</v>
      </c>
      <c r="E91" s="43"/>
      <c r="F91" s="222" t="s">
        <v>1802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197</v>
      </c>
      <c r="AU91" s="20" t="s">
        <v>82</v>
      </c>
    </row>
    <row r="92" s="2" customFormat="1" ht="24.15" customHeight="1">
      <c r="A92" s="41"/>
      <c r="B92" s="42"/>
      <c r="C92" s="208" t="s">
        <v>195</v>
      </c>
      <c r="D92" s="208" t="s">
        <v>190</v>
      </c>
      <c r="E92" s="209" t="s">
        <v>1803</v>
      </c>
      <c r="F92" s="210" t="s">
        <v>1804</v>
      </c>
      <c r="G92" s="211" t="s">
        <v>248</v>
      </c>
      <c r="H92" s="212">
        <v>0.5</v>
      </c>
      <c r="I92" s="213"/>
      <c r="J92" s="214">
        <f>ROUND(I92*H92,2)</f>
        <v>0</v>
      </c>
      <c r="K92" s="210" t="s">
        <v>194</v>
      </c>
      <c r="L92" s="47"/>
      <c r="M92" s="215" t="s">
        <v>19</v>
      </c>
      <c r="N92" s="216" t="s">
        <v>43</v>
      </c>
      <c r="O92" s="87"/>
      <c r="P92" s="217">
        <f>O92*H92</f>
        <v>0</v>
      </c>
      <c r="Q92" s="217">
        <v>0.001251135</v>
      </c>
      <c r="R92" s="217">
        <f>Q92*H92</f>
        <v>0.0006255675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290</v>
      </c>
      <c r="AT92" s="219" t="s">
        <v>190</v>
      </c>
      <c r="AU92" s="219" t="s">
        <v>82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290</v>
      </c>
      <c r="BM92" s="219" t="s">
        <v>1805</v>
      </c>
    </row>
    <row r="93" s="2" customFormat="1">
      <c r="A93" s="41"/>
      <c r="B93" s="42"/>
      <c r="C93" s="43"/>
      <c r="D93" s="221" t="s">
        <v>197</v>
      </c>
      <c r="E93" s="43"/>
      <c r="F93" s="222" t="s">
        <v>1806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197</v>
      </c>
      <c r="AU93" s="20" t="s">
        <v>82</v>
      </c>
    </row>
    <row r="94" s="2" customFormat="1" ht="24.15" customHeight="1">
      <c r="A94" s="41"/>
      <c r="B94" s="42"/>
      <c r="C94" s="208" t="s">
        <v>220</v>
      </c>
      <c r="D94" s="208" t="s">
        <v>190</v>
      </c>
      <c r="E94" s="209" t="s">
        <v>1807</v>
      </c>
      <c r="F94" s="210" t="s">
        <v>1808</v>
      </c>
      <c r="G94" s="211" t="s">
        <v>248</v>
      </c>
      <c r="H94" s="212">
        <v>20</v>
      </c>
      <c r="I94" s="213"/>
      <c r="J94" s="214">
        <f>ROUND(I94*H94,2)</f>
        <v>0</v>
      </c>
      <c r="K94" s="210" t="s">
        <v>194</v>
      </c>
      <c r="L94" s="47"/>
      <c r="M94" s="215" t="s">
        <v>19</v>
      </c>
      <c r="N94" s="216" t="s">
        <v>43</v>
      </c>
      <c r="O94" s="87"/>
      <c r="P94" s="217">
        <f>O94*H94</f>
        <v>0</v>
      </c>
      <c r="Q94" s="217">
        <v>0.0019662799999999999</v>
      </c>
      <c r="R94" s="217">
        <f>Q94*H94</f>
        <v>0.039325600000000002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290</v>
      </c>
      <c r="AT94" s="219" t="s">
        <v>190</v>
      </c>
      <c r="AU94" s="219" t="s">
        <v>82</v>
      </c>
      <c r="AY94" s="20" t="s">
        <v>188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80</v>
      </c>
      <c r="BK94" s="220">
        <f>ROUND(I94*H94,2)</f>
        <v>0</v>
      </c>
      <c r="BL94" s="20" t="s">
        <v>290</v>
      </c>
      <c r="BM94" s="219" t="s">
        <v>1809</v>
      </c>
    </row>
    <row r="95" s="2" customFormat="1">
      <c r="A95" s="41"/>
      <c r="B95" s="42"/>
      <c r="C95" s="43"/>
      <c r="D95" s="221" t="s">
        <v>197</v>
      </c>
      <c r="E95" s="43"/>
      <c r="F95" s="222" t="s">
        <v>1810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197</v>
      </c>
      <c r="AU95" s="20" t="s">
        <v>82</v>
      </c>
    </row>
    <row r="96" s="2" customFormat="1" ht="37.8" customHeight="1">
      <c r="A96" s="41"/>
      <c r="B96" s="42"/>
      <c r="C96" s="208" t="s">
        <v>226</v>
      </c>
      <c r="D96" s="208" t="s">
        <v>190</v>
      </c>
      <c r="E96" s="209" t="s">
        <v>1811</v>
      </c>
      <c r="F96" s="210" t="s">
        <v>1812</v>
      </c>
      <c r="G96" s="211" t="s">
        <v>1574</v>
      </c>
      <c r="H96" s="212">
        <v>1</v>
      </c>
      <c r="I96" s="213"/>
      <c r="J96" s="214">
        <f>ROUND(I96*H96,2)</f>
        <v>0</v>
      </c>
      <c r="K96" s="210" t="s">
        <v>194</v>
      </c>
      <c r="L96" s="47"/>
      <c r="M96" s="215" t="s">
        <v>19</v>
      </c>
      <c r="N96" s="216" t="s">
        <v>43</v>
      </c>
      <c r="O96" s="87"/>
      <c r="P96" s="217">
        <f>O96*H96</f>
        <v>0</v>
      </c>
      <c r="Q96" s="217">
        <v>0.0042783880000000002</v>
      </c>
      <c r="R96" s="217">
        <f>Q96*H96</f>
        <v>0.0042783880000000002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290</v>
      </c>
      <c r="AT96" s="219" t="s">
        <v>190</v>
      </c>
      <c r="AU96" s="219" t="s">
        <v>82</v>
      </c>
      <c r="AY96" s="20" t="s">
        <v>188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80</v>
      </c>
      <c r="BK96" s="220">
        <f>ROUND(I96*H96,2)</f>
        <v>0</v>
      </c>
      <c r="BL96" s="20" t="s">
        <v>290</v>
      </c>
      <c r="BM96" s="219" t="s">
        <v>1813</v>
      </c>
    </row>
    <row r="97" s="2" customFormat="1">
      <c r="A97" s="41"/>
      <c r="B97" s="42"/>
      <c r="C97" s="43"/>
      <c r="D97" s="221" t="s">
        <v>197</v>
      </c>
      <c r="E97" s="43"/>
      <c r="F97" s="222" t="s">
        <v>1814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197</v>
      </c>
      <c r="AU97" s="20" t="s">
        <v>82</v>
      </c>
    </row>
    <row r="98" s="2" customFormat="1" ht="37.8" customHeight="1">
      <c r="A98" s="41"/>
      <c r="B98" s="42"/>
      <c r="C98" s="208" t="s">
        <v>232</v>
      </c>
      <c r="D98" s="208" t="s">
        <v>190</v>
      </c>
      <c r="E98" s="209" t="s">
        <v>1815</v>
      </c>
      <c r="F98" s="210" t="s">
        <v>1816</v>
      </c>
      <c r="G98" s="211" t="s">
        <v>1574</v>
      </c>
      <c r="H98" s="212">
        <v>1</v>
      </c>
      <c r="I98" s="213"/>
      <c r="J98" s="214">
        <f>ROUND(I98*H98,2)</f>
        <v>0</v>
      </c>
      <c r="K98" s="210" t="s">
        <v>194</v>
      </c>
      <c r="L98" s="47"/>
      <c r="M98" s="215" t="s">
        <v>19</v>
      </c>
      <c r="N98" s="216" t="s">
        <v>43</v>
      </c>
      <c r="O98" s="87"/>
      <c r="P98" s="217">
        <f>O98*H98</f>
        <v>0</v>
      </c>
      <c r="Q98" s="217">
        <v>0.0067871025000000003</v>
      </c>
      <c r="R98" s="217">
        <f>Q98*H98</f>
        <v>0.0067871025000000003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290</v>
      </c>
      <c r="AT98" s="219" t="s">
        <v>190</v>
      </c>
      <c r="AU98" s="219" t="s">
        <v>82</v>
      </c>
      <c r="AY98" s="20" t="s">
        <v>188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80</v>
      </c>
      <c r="BK98" s="220">
        <f>ROUND(I98*H98,2)</f>
        <v>0</v>
      </c>
      <c r="BL98" s="20" t="s">
        <v>290</v>
      </c>
      <c r="BM98" s="219" t="s">
        <v>1817</v>
      </c>
    </row>
    <row r="99" s="2" customFormat="1">
      <c r="A99" s="41"/>
      <c r="B99" s="42"/>
      <c r="C99" s="43"/>
      <c r="D99" s="221" t="s">
        <v>197</v>
      </c>
      <c r="E99" s="43"/>
      <c r="F99" s="222" t="s">
        <v>1818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197</v>
      </c>
      <c r="AU99" s="20" t="s">
        <v>82</v>
      </c>
    </row>
    <row r="100" s="2" customFormat="1" ht="37.8" customHeight="1">
      <c r="A100" s="41"/>
      <c r="B100" s="42"/>
      <c r="C100" s="208" t="s">
        <v>238</v>
      </c>
      <c r="D100" s="208" t="s">
        <v>190</v>
      </c>
      <c r="E100" s="209" t="s">
        <v>1819</v>
      </c>
      <c r="F100" s="210" t="s">
        <v>1820</v>
      </c>
      <c r="G100" s="211" t="s">
        <v>1574</v>
      </c>
      <c r="H100" s="212">
        <v>1</v>
      </c>
      <c r="I100" s="213"/>
      <c r="J100" s="214">
        <f>ROUND(I100*H100,2)</f>
        <v>0</v>
      </c>
      <c r="K100" s="210" t="s">
        <v>194</v>
      </c>
      <c r="L100" s="47"/>
      <c r="M100" s="215" t="s">
        <v>19</v>
      </c>
      <c r="N100" s="216" t="s">
        <v>43</v>
      </c>
      <c r="O100" s="87"/>
      <c r="P100" s="217">
        <f>O100*H100</f>
        <v>0</v>
      </c>
      <c r="Q100" s="217">
        <v>0.0107883545</v>
      </c>
      <c r="R100" s="217">
        <f>Q100*H100</f>
        <v>0.0107883545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290</v>
      </c>
      <c r="AT100" s="219" t="s">
        <v>190</v>
      </c>
      <c r="AU100" s="219" t="s">
        <v>82</v>
      </c>
      <c r="AY100" s="20" t="s">
        <v>188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80</v>
      </c>
      <c r="BK100" s="220">
        <f>ROUND(I100*H100,2)</f>
        <v>0</v>
      </c>
      <c r="BL100" s="20" t="s">
        <v>290</v>
      </c>
      <c r="BM100" s="219" t="s">
        <v>1821</v>
      </c>
    </row>
    <row r="101" s="2" customFormat="1">
      <c r="A101" s="41"/>
      <c r="B101" s="42"/>
      <c r="C101" s="43"/>
      <c r="D101" s="221" t="s">
        <v>197</v>
      </c>
      <c r="E101" s="43"/>
      <c r="F101" s="222" t="s">
        <v>1822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197</v>
      </c>
      <c r="AU101" s="20" t="s">
        <v>82</v>
      </c>
    </row>
    <row r="102" s="2" customFormat="1" ht="24.15" customHeight="1">
      <c r="A102" s="41"/>
      <c r="B102" s="42"/>
      <c r="C102" s="208" t="s">
        <v>245</v>
      </c>
      <c r="D102" s="208" t="s">
        <v>190</v>
      </c>
      <c r="E102" s="209" t="s">
        <v>1823</v>
      </c>
      <c r="F102" s="210" t="s">
        <v>1824</v>
      </c>
      <c r="G102" s="211" t="s">
        <v>260</v>
      </c>
      <c r="H102" s="212">
        <v>1</v>
      </c>
      <c r="I102" s="213"/>
      <c r="J102" s="214">
        <f>ROUND(I102*H102,2)</f>
        <v>0</v>
      </c>
      <c r="K102" s="210" t="s">
        <v>194</v>
      </c>
      <c r="L102" s="47"/>
      <c r="M102" s="215" t="s">
        <v>19</v>
      </c>
      <c r="N102" s="216" t="s">
        <v>43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290</v>
      </c>
      <c r="AT102" s="219" t="s">
        <v>190</v>
      </c>
      <c r="AU102" s="219" t="s">
        <v>82</v>
      </c>
      <c r="AY102" s="20" t="s">
        <v>188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80</v>
      </c>
      <c r="BK102" s="220">
        <f>ROUND(I102*H102,2)</f>
        <v>0</v>
      </c>
      <c r="BL102" s="20" t="s">
        <v>290</v>
      </c>
      <c r="BM102" s="219" t="s">
        <v>1825</v>
      </c>
    </row>
    <row r="103" s="2" customFormat="1">
      <c r="A103" s="41"/>
      <c r="B103" s="42"/>
      <c r="C103" s="43"/>
      <c r="D103" s="221" t="s">
        <v>197</v>
      </c>
      <c r="E103" s="43"/>
      <c r="F103" s="222" t="s">
        <v>1826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197</v>
      </c>
      <c r="AU103" s="20" t="s">
        <v>82</v>
      </c>
    </row>
    <row r="104" s="2" customFormat="1" ht="24.15" customHeight="1">
      <c r="A104" s="41"/>
      <c r="B104" s="42"/>
      <c r="C104" s="208" t="s">
        <v>252</v>
      </c>
      <c r="D104" s="208" t="s">
        <v>190</v>
      </c>
      <c r="E104" s="209" t="s">
        <v>1827</v>
      </c>
      <c r="F104" s="210" t="s">
        <v>1828</v>
      </c>
      <c r="G104" s="211" t="s">
        <v>248</v>
      </c>
      <c r="H104" s="212">
        <v>25</v>
      </c>
      <c r="I104" s="213"/>
      <c r="J104" s="214">
        <f>ROUND(I104*H104,2)</f>
        <v>0</v>
      </c>
      <c r="K104" s="210" t="s">
        <v>194</v>
      </c>
      <c r="L104" s="47"/>
      <c r="M104" s="215" t="s">
        <v>19</v>
      </c>
      <c r="N104" s="216" t="s">
        <v>43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290</v>
      </c>
      <c r="AT104" s="219" t="s">
        <v>190</v>
      </c>
      <c r="AU104" s="219" t="s">
        <v>82</v>
      </c>
      <c r="AY104" s="20" t="s">
        <v>188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80</v>
      </c>
      <c r="BK104" s="220">
        <f>ROUND(I104*H104,2)</f>
        <v>0</v>
      </c>
      <c r="BL104" s="20" t="s">
        <v>290</v>
      </c>
      <c r="BM104" s="219" t="s">
        <v>1829</v>
      </c>
    </row>
    <row r="105" s="2" customFormat="1">
      <c r="A105" s="41"/>
      <c r="B105" s="42"/>
      <c r="C105" s="43"/>
      <c r="D105" s="221" t="s">
        <v>197</v>
      </c>
      <c r="E105" s="43"/>
      <c r="F105" s="222" t="s">
        <v>1830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197</v>
      </c>
      <c r="AU105" s="20" t="s">
        <v>82</v>
      </c>
    </row>
    <row r="106" s="2" customFormat="1" ht="24.15" customHeight="1">
      <c r="A106" s="41"/>
      <c r="B106" s="42"/>
      <c r="C106" s="208" t="s">
        <v>257</v>
      </c>
      <c r="D106" s="208" t="s">
        <v>190</v>
      </c>
      <c r="E106" s="209" t="s">
        <v>1831</v>
      </c>
      <c r="F106" s="210" t="s">
        <v>1832</v>
      </c>
      <c r="G106" s="211" t="s">
        <v>260</v>
      </c>
      <c r="H106" s="212">
        <v>2</v>
      </c>
      <c r="I106" s="213"/>
      <c r="J106" s="214">
        <f>ROUND(I106*H106,2)</f>
        <v>0</v>
      </c>
      <c r="K106" s="210" t="s">
        <v>194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0.00025000000000000001</v>
      </c>
      <c r="R106" s="217">
        <f>Q106*H106</f>
        <v>0.00050000000000000001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290</v>
      </c>
      <c r="AT106" s="219" t="s">
        <v>190</v>
      </c>
      <c r="AU106" s="219" t="s">
        <v>82</v>
      </c>
      <c r="AY106" s="20" t="s">
        <v>188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290</v>
      </c>
      <c r="BM106" s="219" t="s">
        <v>1833</v>
      </c>
    </row>
    <row r="107" s="2" customFormat="1">
      <c r="A107" s="41"/>
      <c r="B107" s="42"/>
      <c r="C107" s="43"/>
      <c r="D107" s="221" t="s">
        <v>197</v>
      </c>
      <c r="E107" s="43"/>
      <c r="F107" s="222" t="s">
        <v>1834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197</v>
      </c>
      <c r="AU107" s="20" t="s">
        <v>82</v>
      </c>
    </row>
    <row r="108" s="2" customFormat="1" ht="33" customHeight="1">
      <c r="A108" s="41"/>
      <c r="B108" s="42"/>
      <c r="C108" s="208" t="s">
        <v>8</v>
      </c>
      <c r="D108" s="208" t="s">
        <v>190</v>
      </c>
      <c r="E108" s="209" t="s">
        <v>1835</v>
      </c>
      <c r="F108" s="210" t="s">
        <v>1836</v>
      </c>
      <c r="G108" s="211" t="s">
        <v>260</v>
      </c>
      <c r="H108" s="212">
        <v>4</v>
      </c>
      <c r="I108" s="213"/>
      <c r="J108" s="214">
        <f>ROUND(I108*H108,2)</f>
        <v>0</v>
      </c>
      <c r="K108" s="210" t="s">
        <v>194</v>
      </c>
      <c r="L108" s="47"/>
      <c r="M108" s="215" t="s">
        <v>19</v>
      </c>
      <c r="N108" s="216" t="s">
        <v>43</v>
      </c>
      <c r="O108" s="87"/>
      <c r="P108" s="217">
        <f>O108*H108</f>
        <v>0</v>
      </c>
      <c r="Q108" s="217">
        <v>0.00093000000000000005</v>
      </c>
      <c r="R108" s="217">
        <f>Q108*H108</f>
        <v>0.0037200000000000002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290</v>
      </c>
      <c r="AT108" s="219" t="s">
        <v>190</v>
      </c>
      <c r="AU108" s="219" t="s">
        <v>82</v>
      </c>
      <c r="AY108" s="20" t="s">
        <v>188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80</v>
      </c>
      <c r="BK108" s="220">
        <f>ROUND(I108*H108,2)</f>
        <v>0</v>
      </c>
      <c r="BL108" s="20" t="s">
        <v>290</v>
      </c>
      <c r="BM108" s="219" t="s">
        <v>1837</v>
      </c>
    </row>
    <row r="109" s="2" customFormat="1">
      <c r="A109" s="41"/>
      <c r="B109" s="42"/>
      <c r="C109" s="43"/>
      <c r="D109" s="221" t="s">
        <v>197</v>
      </c>
      <c r="E109" s="43"/>
      <c r="F109" s="222" t="s">
        <v>1838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197</v>
      </c>
      <c r="AU109" s="20" t="s">
        <v>82</v>
      </c>
    </row>
    <row r="110" s="2" customFormat="1" ht="24.15" customHeight="1">
      <c r="A110" s="41"/>
      <c r="B110" s="42"/>
      <c r="C110" s="249" t="s">
        <v>268</v>
      </c>
      <c r="D110" s="249" t="s">
        <v>264</v>
      </c>
      <c r="E110" s="250" t="s">
        <v>1839</v>
      </c>
      <c r="F110" s="251" t="s">
        <v>1840</v>
      </c>
      <c r="G110" s="252" t="s">
        <v>260</v>
      </c>
      <c r="H110" s="253">
        <v>2</v>
      </c>
      <c r="I110" s="254"/>
      <c r="J110" s="255">
        <f>ROUND(I110*H110,2)</f>
        <v>0</v>
      </c>
      <c r="K110" s="251" t="s">
        <v>19</v>
      </c>
      <c r="L110" s="256"/>
      <c r="M110" s="257" t="s">
        <v>19</v>
      </c>
      <c r="N110" s="258" t="s">
        <v>43</v>
      </c>
      <c r="O110" s="87"/>
      <c r="P110" s="217">
        <f>O110*H110</f>
        <v>0</v>
      </c>
      <c r="Q110" s="217">
        <v>0.0035000000000000001</v>
      </c>
      <c r="R110" s="217">
        <f>Q110*H110</f>
        <v>0.0070000000000000001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389</v>
      </c>
      <c r="AT110" s="219" t="s">
        <v>264</v>
      </c>
      <c r="AU110" s="219" t="s">
        <v>82</v>
      </c>
      <c r="AY110" s="20" t="s">
        <v>188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80</v>
      </c>
      <c r="BK110" s="220">
        <f>ROUND(I110*H110,2)</f>
        <v>0</v>
      </c>
      <c r="BL110" s="20" t="s">
        <v>290</v>
      </c>
      <c r="BM110" s="219" t="s">
        <v>1841</v>
      </c>
    </row>
    <row r="111" s="2" customFormat="1" ht="33" customHeight="1">
      <c r="A111" s="41"/>
      <c r="B111" s="42"/>
      <c r="C111" s="208" t="s">
        <v>278</v>
      </c>
      <c r="D111" s="208" t="s">
        <v>190</v>
      </c>
      <c r="E111" s="209" t="s">
        <v>1842</v>
      </c>
      <c r="F111" s="210" t="s">
        <v>1843</v>
      </c>
      <c r="G111" s="211" t="s">
        <v>260</v>
      </c>
      <c r="H111" s="212">
        <v>2</v>
      </c>
      <c r="I111" s="213"/>
      <c r="J111" s="214">
        <f>ROUND(I111*H111,2)</f>
        <v>0</v>
      </c>
      <c r="K111" s="210" t="s">
        <v>194</v>
      </c>
      <c r="L111" s="47"/>
      <c r="M111" s="215" t="s">
        <v>19</v>
      </c>
      <c r="N111" s="216" t="s">
        <v>43</v>
      </c>
      <c r="O111" s="87"/>
      <c r="P111" s="217">
        <f>O111*H111</f>
        <v>0</v>
      </c>
      <c r="Q111" s="217">
        <v>0.0012999999999999999</v>
      </c>
      <c r="R111" s="217">
        <f>Q111*H111</f>
        <v>0.0025999999999999999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290</v>
      </c>
      <c r="AT111" s="219" t="s">
        <v>190</v>
      </c>
      <c r="AU111" s="219" t="s">
        <v>82</v>
      </c>
      <c r="AY111" s="20" t="s">
        <v>188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80</v>
      </c>
      <c r="BK111" s="220">
        <f>ROUND(I111*H111,2)</f>
        <v>0</v>
      </c>
      <c r="BL111" s="20" t="s">
        <v>290</v>
      </c>
      <c r="BM111" s="219" t="s">
        <v>1844</v>
      </c>
    </row>
    <row r="112" s="2" customFormat="1">
      <c r="A112" s="41"/>
      <c r="B112" s="42"/>
      <c r="C112" s="43"/>
      <c r="D112" s="221" t="s">
        <v>197</v>
      </c>
      <c r="E112" s="43"/>
      <c r="F112" s="222" t="s">
        <v>1845</v>
      </c>
      <c r="G112" s="43"/>
      <c r="H112" s="43"/>
      <c r="I112" s="223"/>
      <c r="J112" s="43"/>
      <c r="K112" s="43"/>
      <c r="L112" s="47"/>
      <c r="M112" s="224"/>
      <c r="N112" s="22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197</v>
      </c>
      <c r="AU112" s="20" t="s">
        <v>82</v>
      </c>
    </row>
    <row r="113" s="2" customFormat="1" ht="44.25" customHeight="1">
      <c r="A113" s="41"/>
      <c r="B113" s="42"/>
      <c r="C113" s="208" t="s">
        <v>284</v>
      </c>
      <c r="D113" s="208" t="s">
        <v>190</v>
      </c>
      <c r="E113" s="209" t="s">
        <v>1846</v>
      </c>
      <c r="F113" s="210" t="s">
        <v>1847</v>
      </c>
      <c r="G113" s="211" t="s">
        <v>819</v>
      </c>
      <c r="H113" s="212">
        <v>0.10199999999999999</v>
      </c>
      <c r="I113" s="213"/>
      <c r="J113" s="214">
        <f>ROUND(I113*H113,2)</f>
        <v>0</v>
      </c>
      <c r="K113" s="210" t="s">
        <v>194</v>
      </c>
      <c r="L113" s="47"/>
      <c r="M113" s="215" t="s">
        <v>19</v>
      </c>
      <c r="N113" s="216" t="s">
        <v>43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290</v>
      </c>
      <c r="AT113" s="219" t="s">
        <v>190</v>
      </c>
      <c r="AU113" s="219" t="s">
        <v>82</v>
      </c>
      <c r="AY113" s="20" t="s">
        <v>188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80</v>
      </c>
      <c r="BK113" s="220">
        <f>ROUND(I113*H113,2)</f>
        <v>0</v>
      </c>
      <c r="BL113" s="20" t="s">
        <v>290</v>
      </c>
      <c r="BM113" s="219" t="s">
        <v>1848</v>
      </c>
    </row>
    <row r="114" s="2" customFormat="1">
      <c r="A114" s="41"/>
      <c r="B114" s="42"/>
      <c r="C114" s="43"/>
      <c r="D114" s="221" t="s">
        <v>197</v>
      </c>
      <c r="E114" s="43"/>
      <c r="F114" s="222" t="s">
        <v>1849</v>
      </c>
      <c r="G114" s="43"/>
      <c r="H114" s="43"/>
      <c r="I114" s="223"/>
      <c r="J114" s="43"/>
      <c r="K114" s="43"/>
      <c r="L114" s="47"/>
      <c r="M114" s="224"/>
      <c r="N114" s="22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197</v>
      </c>
      <c r="AU114" s="20" t="s">
        <v>82</v>
      </c>
    </row>
    <row r="115" s="12" customFormat="1" ht="22.8" customHeight="1">
      <c r="A115" s="12"/>
      <c r="B115" s="192"/>
      <c r="C115" s="193"/>
      <c r="D115" s="194" t="s">
        <v>71</v>
      </c>
      <c r="E115" s="206" t="s">
        <v>1702</v>
      </c>
      <c r="F115" s="206" t="s">
        <v>1703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SUM(P116:P121)</f>
        <v>0</v>
      </c>
      <c r="Q115" s="200"/>
      <c r="R115" s="201">
        <f>SUM(R116:R121)</f>
        <v>0.0017251267999999998</v>
      </c>
      <c r="S115" s="200"/>
      <c r="T115" s="202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82</v>
      </c>
      <c r="AT115" s="204" t="s">
        <v>71</v>
      </c>
      <c r="AU115" s="204" t="s">
        <v>80</v>
      </c>
      <c r="AY115" s="203" t="s">
        <v>188</v>
      </c>
      <c r="BK115" s="205">
        <f>SUM(BK116:BK121)</f>
        <v>0</v>
      </c>
    </row>
    <row r="116" s="2" customFormat="1" ht="21.75" customHeight="1">
      <c r="A116" s="41"/>
      <c r="B116" s="42"/>
      <c r="C116" s="208" t="s">
        <v>290</v>
      </c>
      <c r="D116" s="208" t="s">
        <v>190</v>
      </c>
      <c r="E116" s="209" t="s">
        <v>1850</v>
      </c>
      <c r="F116" s="210" t="s">
        <v>1851</v>
      </c>
      <c r="G116" s="211" t="s">
        <v>260</v>
      </c>
      <c r="H116" s="212">
        <v>1</v>
      </c>
      <c r="I116" s="213"/>
      <c r="J116" s="214">
        <f>ROUND(I116*H116,2)</f>
        <v>0</v>
      </c>
      <c r="K116" s="210" t="s">
        <v>194</v>
      </c>
      <c r="L116" s="47"/>
      <c r="M116" s="215" t="s">
        <v>19</v>
      </c>
      <c r="N116" s="216" t="s">
        <v>43</v>
      </c>
      <c r="O116" s="87"/>
      <c r="P116" s="217">
        <f>O116*H116</f>
        <v>0</v>
      </c>
      <c r="Q116" s="217">
        <v>0.00044468729999999997</v>
      </c>
      <c r="R116" s="217">
        <f>Q116*H116</f>
        <v>0.00044468729999999997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290</v>
      </c>
      <c r="AT116" s="219" t="s">
        <v>190</v>
      </c>
      <c r="AU116" s="219" t="s">
        <v>82</v>
      </c>
      <c r="AY116" s="20" t="s">
        <v>188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80</v>
      </c>
      <c r="BK116" s="220">
        <f>ROUND(I116*H116,2)</f>
        <v>0</v>
      </c>
      <c r="BL116" s="20" t="s">
        <v>290</v>
      </c>
      <c r="BM116" s="219" t="s">
        <v>1852</v>
      </c>
    </row>
    <row r="117" s="2" customFormat="1">
      <c r="A117" s="41"/>
      <c r="B117" s="42"/>
      <c r="C117" s="43"/>
      <c r="D117" s="221" t="s">
        <v>197</v>
      </c>
      <c r="E117" s="43"/>
      <c r="F117" s="222" t="s">
        <v>1853</v>
      </c>
      <c r="G117" s="43"/>
      <c r="H117" s="43"/>
      <c r="I117" s="223"/>
      <c r="J117" s="43"/>
      <c r="K117" s="43"/>
      <c r="L117" s="47"/>
      <c r="M117" s="224"/>
      <c r="N117" s="22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197</v>
      </c>
      <c r="AU117" s="20" t="s">
        <v>82</v>
      </c>
    </row>
    <row r="118" s="2" customFormat="1" ht="21.75" customHeight="1">
      <c r="A118" s="41"/>
      <c r="B118" s="42"/>
      <c r="C118" s="208" t="s">
        <v>297</v>
      </c>
      <c r="D118" s="208" t="s">
        <v>190</v>
      </c>
      <c r="E118" s="209" t="s">
        <v>1728</v>
      </c>
      <c r="F118" s="210" t="s">
        <v>1729</v>
      </c>
      <c r="G118" s="211" t="s">
        <v>260</v>
      </c>
      <c r="H118" s="212">
        <v>1</v>
      </c>
      <c r="I118" s="213"/>
      <c r="J118" s="214">
        <f>ROUND(I118*H118,2)</f>
        <v>0</v>
      </c>
      <c r="K118" s="210" t="s">
        <v>194</v>
      </c>
      <c r="L118" s="47"/>
      <c r="M118" s="215" t="s">
        <v>19</v>
      </c>
      <c r="N118" s="216" t="s">
        <v>43</v>
      </c>
      <c r="O118" s="87"/>
      <c r="P118" s="217">
        <f>O118*H118</f>
        <v>0</v>
      </c>
      <c r="Q118" s="217">
        <v>0.0012804394999999999</v>
      </c>
      <c r="R118" s="217">
        <f>Q118*H118</f>
        <v>0.0012804394999999999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290</v>
      </c>
      <c r="AT118" s="219" t="s">
        <v>190</v>
      </c>
      <c r="AU118" s="219" t="s">
        <v>82</v>
      </c>
      <c r="AY118" s="20" t="s">
        <v>188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80</v>
      </c>
      <c r="BK118" s="220">
        <f>ROUND(I118*H118,2)</f>
        <v>0</v>
      </c>
      <c r="BL118" s="20" t="s">
        <v>290</v>
      </c>
      <c r="BM118" s="219" t="s">
        <v>1854</v>
      </c>
    </row>
    <row r="119" s="2" customFormat="1">
      <c r="A119" s="41"/>
      <c r="B119" s="42"/>
      <c r="C119" s="43"/>
      <c r="D119" s="221" t="s">
        <v>197</v>
      </c>
      <c r="E119" s="43"/>
      <c r="F119" s="222" t="s">
        <v>1731</v>
      </c>
      <c r="G119" s="43"/>
      <c r="H119" s="43"/>
      <c r="I119" s="223"/>
      <c r="J119" s="43"/>
      <c r="K119" s="43"/>
      <c r="L119" s="47"/>
      <c r="M119" s="224"/>
      <c r="N119" s="22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197</v>
      </c>
      <c r="AU119" s="20" t="s">
        <v>82</v>
      </c>
    </row>
    <row r="120" s="2" customFormat="1" ht="44.25" customHeight="1">
      <c r="A120" s="41"/>
      <c r="B120" s="42"/>
      <c r="C120" s="208" t="s">
        <v>302</v>
      </c>
      <c r="D120" s="208" t="s">
        <v>190</v>
      </c>
      <c r="E120" s="209" t="s">
        <v>1775</v>
      </c>
      <c r="F120" s="210" t="s">
        <v>1776</v>
      </c>
      <c r="G120" s="211" t="s">
        <v>819</v>
      </c>
      <c r="H120" s="212">
        <v>0.002</v>
      </c>
      <c r="I120" s="213"/>
      <c r="J120" s="214">
        <f>ROUND(I120*H120,2)</f>
        <v>0</v>
      </c>
      <c r="K120" s="210" t="s">
        <v>194</v>
      </c>
      <c r="L120" s="47"/>
      <c r="M120" s="215" t="s">
        <v>19</v>
      </c>
      <c r="N120" s="216" t="s">
        <v>43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290</v>
      </c>
      <c r="AT120" s="219" t="s">
        <v>190</v>
      </c>
      <c r="AU120" s="219" t="s">
        <v>82</v>
      </c>
      <c r="AY120" s="20" t="s">
        <v>188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80</v>
      </c>
      <c r="BK120" s="220">
        <f>ROUND(I120*H120,2)</f>
        <v>0</v>
      </c>
      <c r="BL120" s="20" t="s">
        <v>290</v>
      </c>
      <c r="BM120" s="219" t="s">
        <v>1855</v>
      </c>
    </row>
    <row r="121" s="2" customFormat="1">
      <c r="A121" s="41"/>
      <c r="B121" s="42"/>
      <c r="C121" s="43"/>
      <c r="D121" s="221" t="s">
        <v>197</v>
      </c>
      <c r="E121" s="43"/>
      <c r="F121" s="222" t="s">
        <v>1778</v>
      </c>
      <c r="G121" s="43"/>
      <c r="H121" s="43"/>
      <c r="I121" s="223"/>
      <c r="J121" s="43"/>
      <c r="K121" s="43"/>
      <c r="L121" s="47"/>
      <c r="M121" s="224"/>
      <c r="N121" s="22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197</v>
      </c>
      <c r="AU121" s="20" t="s">
        <v>82</v>
      </c>
    </row>
    <row r="122" s="12" customFormat="1" ht="25.92" customHeight="1">
      <c r="A122" s="12"/>
      <c r="B122" s="192"/>
      <c r="C122" s="193"/>
      <c r="D122" s="194" t="s">
        <v>71</v>
      </c>
      <c r="E122" s="195" t="s">
        <v>1504</v>
      </c>
      <c r="F122" s="195" t="s">
        <v>1505</v>
      </c>
      <c r="G122" s="193"/>
      <c r="H122" s="193"/>
      <c r="I122" s="196"/>
      <c r="J122" s="197">
        <f>BK122</f>
        <v>0</v>
      </c>
      <c r="K122" s="193"/>
      <c r="L122" s="198"/>
      <c r="M122" s="199"/>
      <c r="N122" s="200"/>
      <c r="O122" s="200"/>
      <c r="P122" s="201">
        <f>SUM(P123:P126)</f>
        <v>0</v>
      </c>
      <c r="Q122" s="200"/>
      <c r="R122" s="201">
        <f>SUM(R123:R126)</f>
        <v>0</v>
      </c>
      <c r="S122" s="200"/>
      <c r="T122" s="202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195</v>
      </c>
      <c r="AT122" s="204" t="s">
        <v>71</v>
      </c>
      <c r="AU122" s="204" t="s">
        <v>72</v>
      </c>
      <c r="AY122" s="203" t="s">
        <v>188</v>
      </c>
      <c r="BK122" s="205">
        <f>SUM(BK123:BK126)</f>
        <v>0</v>
      </c>
    </row>
    <row r="123" s="2" customFormat="1" ht="24.15" customHeight="1">
      <c r="A123" s="41"/>
      <c r="B123" s="42"/>
      <c r="C123" s="208" t="s">
        <v>309</v>
      </c>
      <c r="D123" s="208" t="s">
        <v>190</v>
      </c>
      <c r="E123" s="209" t="s">
        <v>1779</v>
      </c>
      <c r="F123" s="210" t="s">
        <v>1780</v>
      </c>
      <c r="G123" s="211" t="s">
        <v>1509</v>
      </c>
      <c r="H123" s="212">
        <v>10</v>
      </c>
      <c r="I123" s="213"/>
      <c r="J123" s="214">
        <f>ROUND(I123*H123,2)</f>
        <v>0</v>
      </c>
      <c r="K123" s="210" t="s">
        <v>194</v>
      </c>
      <c r="L123" s="47"/>
      <c r="M123" s="215" t="s">
        <v>19</v>
      </c>
      <c r="N123" s="216" t="s">
        <v>43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1510</v>
      </c>
      <c r="AT123" s="219" t="s">
        <v>190</v>
      </c>
      <c r="AU123" s="219" t="s">
        <v>80</v>
      </c>
      <c r="AY123" s="20" t="s">
        <v>188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80</v>
      </c>
      <c r="BK123" s="220">
        <f>ROUND(I123*H123,2)</f>
        <v>0</v>
      </c>
      <c r="BL123" s="20" t="s">
        <v>1510</v>
      </c>
      <c r="BM123" s="219" t="s">
        <v>1856</v>
      </c>
    </row>
    <row r="124" s="2" customFormat="1">
      <c r="A124" s="41"/>
      <c r="B124" s="42"/>
      <c r="C124" s="43"/>
      <c r="D124" s="221" t="s">
        <v>197</v>
      </c>
      <c r="E124" s="43"/>
      <c r="F124" s="222" t="s">
        <v>1782</v>
      </c>
      <c r="G124" s="43"/>
      <c r="H124" s="43"/>
      <c r="I124" s="223"/>
      <c r="J124" s="43"/>
      <c r="K124" s="43"/>
      <c r="L124" s="47"/>
      <c r="M124" s="224"/>
      <c r="N124" s="22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197</v>
      </c>
      <c r="AU124" s="20" t="s">
        <v>80</v>
      </c>
    </row>
    <row r="125" s="2" customFormat="1" ht="24.15" customHeight="1">
      <c r="A125" s="41"/>
      <c r="B125" s="42"/>
      <c r="C125" s="208" t="s">
        <v>315</v>
      </c>
      <c r="D125" s="208" t="s">
        <v>190</v>
      </c>
      <c r="E125" s="209" t="s">
        <v>1857</v>
      </c>
      <c r="F125" s="210" t="s">
        <v>1858</v>
      </c>
      <c r="G125" s="211" t="s">
        <v>1509</v>
      </c>
      <c r="H125" s="212">
        <v>10</v>
      </c>
      <c r="I125" s="213"/>
      <c r="J125" s="214">
        <f>ROUND(I125*H125,2)</f>
        <v>0</v>
      </c>
      <c r="K125" s="210" t="s">
        <v>194</v>
      </c>
      <c r="L125" s="47"/>
      <c r="M125" s="215" t="s">
        <v>19</v>
      </c>
      <c r="N125" s="216" t="s">
        <v>43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1510</v>
      </c>
      <c r="AT125" s="219" t="s">
        <v>190</v>
      </c>
      <c r="AU125" s="219" t="s">
        <v>80</v>
      </c>
      <c r="AY125" s="20" t="s">
        <v>188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80</v>
      </c>
      <c r="BK125" s="220">
        <f>ROUND(I125*H125,2)</f>
        <v>0</v>
      </c>
      <c r="BL125" s="20" t="s">
        <v>1510</v>
      </c>
      <c r="BM125" s="219" t="s">
        <v>1859</v>
      </c>
    </row>
    <row r="126" s="2" customFormat="1">
      <c r="A126" s="41"/>
      <c r="B126" s="42"/>
      <c r="C126" s="43"/>
      <c r="D126" s="221" t="s">
        <v>197</v>
      </c>
      <c r="E126" s="43"/>
      <c r="F126" s="222" t="s">
        <v>1860</v>
      </c>
      <c r="G126" s="43"/>
      <c r="H126" s="43"/>
      <c r="I126" s="223"/>
      <c r="J126" s="43"/>
      <c r="K126" s="43"/>
      <c r="L126" s="47"/>
      <c r="M126" s="284"/>
      <c r="N126" s="285"/>
      <c r="O126" s="286"/>
      <c r="P126" s="286"/>
      <c r="Q126" s="286"/>
      <c r="R126" s="286"/>
      <c r="S126" s="286"/>
      <c r="T126" s="287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197</v>
      </c>
      <c r="AU126" s="20" t="s">
        <v>80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NXhJCyIUQ06YY0Xkmnsjya3+vXReM1+OJbUSHqhIFZqREjmTIrIZ+517mxlK6xcCIA9mTuuKxDNr8SzqPYSQVA==" hashValue="b921wx7MuApIlKSr5+fz7EZJTEjJdlDua4K2VcYgi9VeJXq0PSFVytTz6PzZdGtMZ6wnEGCm+RZtHpnx/IhGOg==" algorithmName="SHA-512" password="CC35"/>
  <autoFilter ref="C82:K12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723150366"/>
    <hyperlink ref="F89" r:id="rId2" display="https://podminky.urs.cz/item/CS_URS_2024_01/723160204"/>
    <hyperlink ref="F91" r:id="rId3" display="https://podminky.urs.cz/item/CS_URS_2024_01/723160334"/>
    <hyperlink ref="F93" r:id="rId4" display="https://podminky.urs.cz/item/CS_URS_2024_01/723181024"/>
    <hyperlink ref="F95" r:id="rId5" display="https://podminky.urs.cz/item/CS_URS_2024_01/723181026"/>
    <hyperlink ref="F97" r:id="rId6" display="https://podminky.urs.cz/item/CS_URS_2024_01/723190203"/>
    <hyperlink ref="F99" r:id="rId7" display="https://podminky.urs.cz/item/CS_URS_2024_01/723190204"/>
    <hyperlink ref="F101" r:id="rId8" display="https://podminky.urs.cz/item/CS_URS_2024_01/723190206"/>
    <hyperlink ref="F103" r:id="rId9" display="https://podminky.urs.cz/item/CS_URS_2024_01/723190901"/>
    <hyperlink ref="F105" r:id="rId10" display="https://podminky.urs.cz/item/CS_URS_2024_01/723190907"/>
    <hyperlink ref="F107" r:id="rId11" display="https://podminky.urs.cz/item/CS_URS_2024_01/723190916"/>
    <hyperlink ref="F109" r:id="rId12" display="https://podminky.urs.cz/item/CS_URS_2024_01/723230104"/>
    <hyperlink ref="F112" r:id="rId13" display="https://podminky.urs.cz/item/CS_URS_2024_01/723231166"/>
    <hyperlink ref="F114" r:id="rId14" display="https://podminky.urs.cz/item/CS_URS_2024_01/998723102"/>
    <hyperlink ref="F117" r:id="rId15" display="https://podminky.urs.cz/item/CS_URS_2024_01/734261235"/>
    <hyperlink ref="F119" r:id="rId16" display="https://podminky.urs.cz/item/CS_URS_2024_01/734261237"/>
    <hyperlink ref="F121" r:id="rId17" display="https://podminky.urs.cz/item/CS_URS_2024_01/998734102"/>
    <hyperlink ref="F124" r:id="rId18" display="https://podminky.urs.cz/item/CS_URS_2024_01/HZS2212"/>
    <hyperlink ref="F126" r:id="rId19" display="https://podminky.urs.cz/item/CS_URS_2024_01/HZS4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1861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35</v>
      </c>
      <c r="F24" s="41"/>
      <c r="G24" s="41"/>
      <c r="H24" s="41"/>
      <c r="I24" s="136" t="s">
        <v>28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ROUND(J82,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ROUND((SUM(BE82:BE142)),  2)</f>
        <v>0</v>
      </c>
      <c r="G33" s="41"/>
      <c r="H33" s="41"/>
      <c r="I33" s="152">
        <v>0.20999999999999999</v>
      </c>
      <c r="J33" s="151">
        <f>ROUND(((SUM(BE82:BE142))*I33),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ROUND((SUM(BF82:BF142)),  2)</f>
        <v>0</v>
      </c>
      <c r="G34" s="41"/>
      <c r="H34" s="41"/>
      <c r="I34" s="152">
        <v>0.12</v>
      </c>
      <c r="J34" s="151">
        <f>ROUND(((SUM(BF82:BF142))*I34),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ROUND((SUM(BG82:BG142)),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ROUND((SUM(BH82:BH142)),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ROUND((SUM(BI82:BI142)),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VZT - Vzduchotechnika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 xml:space="preserve">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159</v>
      </c>
      <c r="E60" s="172"/>
      <c r="F60" s="172"/>
      <c r="G60" s="172"/>
      <c r="H60" s="172"/>
      <c r="I60" s="172"/>
      <c r="J60" s="173">
        <f>J83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1862</v>
      </c>
      <c r="E61" s="178"/>
      <c r="F61" s="178"/>
      <c r="G61" s="178"/>
      <c r="H61" s="178"/>
      <c r="I61" s="178"/>
      <c r="J61" s="179">
        <f>J84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172</v>
      </c>
      <c r="E62" s="172"/>
      <c r="F62" s="172"/>
      <c r="G62" s="172"/>
      <c r="H62" s="172"/>
      <c r="I62" s="172"/>
      <c r="J62" s="173">
        <f>J138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173</v>
      </c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64" t="str">
        <f>E7</f>
        <v>Snížení energ. náročnosti - ZA a Gymnázia Hořice - DM Šalounova</v>
      </c>
      <c r="F72" s="35"/>
      <c r="G72" s="35"/>
      <c r="H72" s="35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122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VZT - Vzduchotechnika</v>
      </c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Hořice, ul. Šalounova</v>
      </c>
      <c r="G76" s="43"/>
      <c r="H76" s="43"/>
      <c r="I76" s="35" t="s">
        <v>23</v>
      </c>
      <c r="J76" s="75" t="str">
        <f>IF(J12="","",J12)</f>
        <v>31. 1. 2024</v>
      </c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Zemědělská akademie a Gymnázia Hořice</v>
      </c>
      <c r="G78" s="43"/>
      <c r="H78" s="43"/>
      <c r="I78" s="35" t="s">
        <v>31</v>
      </c>
      <c r="J78" s="39" t="str">
        <f>E21</f>
        <v xml:space="preserve"> 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 xml:space="preserve"> 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1"/>
      <c r="B81" s="182"/>
      <c r="C81" s="183" t="s">
        <v>174</v>
      </c>
      <c r="D81" s="184" t="s">
        <v>57</v>
      </c>
      <c r="E81" s="184" t="s">
        <v>53</v>
      </c>
      <c r="F81" s="184" t="s">
        <v>54</v>
      </c>
      <c r="G81" s="184" t="s">
        <v>175</v>
      </c>
      <c r="H81" s="184" t="s">
        <v>176</v>
      </c>
      <c r="I81" s="184" t="s">
        <v>177</v>
      </c>
      <c r="J81" s="184" t="s">
        <v>150</v>
      </c>
      <c r="K81" s="185" t="s">
        <v>178</v>
      </c>
      <c r="L81" s="186"/>
      <c r="M81" s="95" t="s">
        <v>19</v>
      </c>
      <c r="N81" s="96" t="s">
        <v>42</v>
      </c>
      <c r="O81" s="96" t="s">
        <v>179</v>
      </c>
      <c r="P81" s="96" t="s">
        <v>180</v>
      </c>
      <c r="Q81" s="96" t="s">
        <v>181</v>
      </c>
      <c r="R81" s="96" t="s">
        <v>182</v>
      </c>
      <c r="S81" s="96" t="s">
        <v>183</v>
      </c>
      <c r="T81" s="97" t="s">
        <v>184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</row>
    <row r="82" s="2" customFormat="1" ht="22.8" customHeight="1">
      <c r="A82" s="41"/>
      <c r="B82" s="42"/>
      <c r="C82" s="102" t="s">
        <v>185</v>
      </c>
      <c r="D82" s="43"/>
      <c r="E82" s="43"/>
      <c r="F82" s="43"/>
      <c r="G82" s="43"/>
      <c r="H82" s="43"/>
      <c r="I82" s="43"/>
      <c r="J82" s="187">
        <f>BK82</f>
        <v>0</v>
      </c>
      <c r="K82" s="43"/>
      <c r="L82" s="47"/>
      <c r="M82" s="98"/>
      <c r="N82" s="188"/>
      <c r="O82" s="99"/>
      <c r="P82" s="189">
        <f>P83+P138</f>
        <v>0</v>
      </c>
      <c r="Q82" s="99"/>
      <c r="R82" s="189">
        <f>R83+R138</f>
        <v>3.0820499999999997</v>
      </c>
      <c r="S82" s="99"/>
      <c r="T82" s="190">
        <f>T83+T138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151</v>
      </c>
      <c r="BK82" s="191">
        <f>BK83+BK138</f>
        <v>0</v>
      </c>
    </row>
    <row r="83" s="12" customFormat="1" ht="25.92" customHeight="1">
      <c r="A83" s="12"/>
      <c r="B83" s="192"/>
      <c r="C83" s="193"/>
      <c r="D83" s="194" t="s">
        <v>71</v>
      </c>
      <c r="E83" s="195" t="s">
        <v>873</v>
      </c>
      <c r="F83" s="195" t="s">
        <v>874</v>
      </c>
      <c r="G83" s="193"/>
      <c r="H83" s="193"/>
      <c r="I83" s="196"/>
      <c r="J83" s="197">
        <f>BK83</f>
        <v>0</v>
      </c>
      <c r="K83" s="193"/>
      <c r="L83" s="198"/>
      <c r="M83" s="199"/>
      <c r="N83" s="200"/>
      <c r="O83" s="200"/>
      <c r="P83" s="201">
        <f>P84</f>
        <v>0</v>
      </c>
      <c r="Q83" s="200"/>
      <c r="R83" s="201">
        <f>R84</f>
        <v>3.0820499999999997</v>
      </c>
      <c r="S83" s="200"/>
      <c r="T83" s="202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82</v>
      </c>
      <c r="AT83" s="204" t="s">
        <v>71</v>
      </c>
      <c r="AU83" s="204" t="s">
        <v>72</v>
      </c>
      <c r="AY83" s="203" t="s">
        <v>188</v>
      </c>
      <c r="BK83" s="205">
        <f>BK84</f>
        <v>0</v>
      </c>
    </row>
    <row r="84" s="12" customFormat="1" ht="22.8" customHeight="1">
      <c r="A84" s="12"/>
      <c r="B84" s="192"/>
      <c r="C84" s="193"/>
      <c r="D84" s="194" t="s">
        <v>71</v>
      </c>
      <c r="E84" s="206" t="s">
        <v>1863</v>
      </c>
      <c r="F84" s="206" t="s">
        <v>90</v>
      </c>
      <c r="G84" s="193"/>
      <c r="H84" s="193"/>
      <c r="I84" s="196"/>
      <c r="J84" s="207">
        <f>BK84</f>
        <v>0</v>
      </c>
      <c r="K84" s="193"/>
      <c r="L84" s="198"/>
      <c r="M84" s="199"/>
      <c r="N84" s="200"/>
      <c r="O84" s="200"/>
      <c r="P84" s="201">
        <f>SUM(P85:P137)</f>
        <v>0</v>
      </c>
      <c r="Q84" s="200"/>
      <c r="R84" s="201">
        <f>SUM(R85:R137)</f>
        <v>3.0820499999999997</v>
      </c>
      <c r="S84" s="200"/>
      <c r="T84" s="202">
        <f>SUM(T85:T137)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82</v>
      </c>
      <c r="AT84" s="204" t="s">
        <v>71</v>
      </c>
      <c r="AU84" s="204" t="s">
        <v>80</v>
      </c>
      <c r="AY84" s="203" t="s">
        <v>188</v>
      </c>
      <c r="BK84" s="205">
        <f>SUM(BK85:BK137)</f>
        <v>0</v>
      </c>
    </row>
    <row r="85" s="2" customFormat="1" ht="24.15" customHeight="1">
      <c r="A85" s="41"/>
      <c r="B85" s="42"/>
      <c r="C85" s="208" t="s">
        <v>80</v>
      </c>
      <c r="D85" s="208" t="s">
        <v>190</v>
      </c>
      <c r="E85" s="209" t="s">
        <v>1864</v>
      </c>
      <c r="F85" s="210" t="s">
        <v>1865</v>
      </c>
      <c r="G85" s="211" t="s">
        <v>260</v>
      </c>
      <c r="H85" s="212">
        <v>30</v>
      </c>
      <c r="I85" s="213"/>
      <c r="J85" s="214">
        <f>ROUND(I85*H85,2)</f>
        <v>0</v>
      </c>
      <c r="K85" s="210" t="s">
        <v>194</v>
      </c>
      <c r="L85" s="47"/>
      <c r="M85" s="215" t="s">
        <v>19</v>
      </c>
      <c r="N85" s="216" t="s">
        <v>43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290</v>
      </c>
      <c r="AT85" s="219" t="s">
        <v>190</v>
      </c>
      <c r="AU85" s="219" t="s">
        <v>82</v>
      </c>
      <c r="AY85" s="20" t="s">
        <v>188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80</v>
      </c>
      <c r="BK85" s="220">
        <f>ROUND(I85*H85,2)</f>
        <v>0</v>
      </c>
      <c r="BL85" s="20" t="s">
        <v>290</v>
      </c>
      <c r="BM85" s="219" t="s">
        <v>1866</v>
      </c>
    </row>
    <row r="86" s="2" customFormat="1">
      <c r="A86" s="41"/>
      <c r="B86" s="42"/>
      <c r="C86" s="43"/>
      <c r="D86" s="221" t="s">
        <v>197</v>
      </c>
      <c r="E86" s="43"/>
      <c r="F86" s="222" t="s">
        <v>1867</v>
      </c>
      <c r="G86" s="43"/>
      <c r="H86" s="43"/>
      <c r="I86" s="223"/>
      <c r="J86" s="43"/>
      <c r="K86" s="43"/>
      <c r="L86" s="47"/>
      <c r="M86" s="224"/>
      <c r="N86" s="225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197</v>
      </c>
      <c r="AU86" s="20" t="s">
        <v>82</v>
      </c>
    </row>
    <row r="87" s="2" customFormat="1" ht="16.5" customHeight="1">
      <c r="A87" s="41"/>
      <c r="B87" s="42"/>
      <c r="C87" s="249" t="s">
        <v>82</v>
      </c>
      <c r="D87" s="249" t="s">
        <v>264</v>
      </c>
      <c r="E87" s="250" t="s">
        <v>1868</v>
      </c>
      <c r="F87" s="251" t="s">
        <v>1869</v>
      </c>
      <c r="G87" s="252" t="s">
        <v>260</v>
      </c>
      <c r="H87" s="253">
        <v>7</v>
      </c>
      <c r="I87" s="254"/>
      <c r="J87" s="255">
        <f>ROUND(I87*H87,2)</f>
        <v>0</v>
      </c>
      <c r="K87" s="251" t="s">
        <v>19</v>
      </c>
      <c r="L87" s="256"/>
      <c r="M87" s="257" t="s">
        <v>19</v>
      </c>
      <c r="N87" s="258" t="s">
        <v>43</v>
      </c>
      <c r="O87" s="87"/>
      <c r="P87" s="217">
        <f>O87*H87</f>
        <v>0</v>
      </c>
      <c r="Q87" s="217">
        <v>0.00059999999999999995</v>
      </c>
      <c r="R87" s="217">
        <f>Q87*H87</f>
        <v>0.0041999999999999997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389</v>
      </c>
      <c r="AT87" s="219" t="s">
        <v>264</v>
      </c>
      <c r="AU87" s="219" t="s">
        <v>82</v>
      </c>
      <c r="AY87" s="20" t="s">
        <v>188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80</v>
      </c>
      <c r="BK87" s="220">
        <f>ROUND(I87*H87,2)</f>
        <v>0</v>
      </c>
      <c r="BL87" s="20" t="s">
        <v>290</v>
      </c>
      <c r="BM87" s="219" t="s">
        <v>1870</v>
      </c>
    </row>
    <row r="88" s="2" customFormat="1" ht="16.5" customHeight="1">
      <c r="A88" s="41"/>
      <c r="B88" s="42"/>
      <c r="C88" s="249" t="s">
        <v>206</v>
      </c>
      <c r="D88" s="249" t="s">
        <v>264</v>
      </c>
      <c r="E88" s="250" t="s">
        <v>1871</v>
      </c>
      <c r="F88" s="251" t="s">
        <v>1872</v>
      </c>
      <c r="G88" s="252" t="s">
        <v>260</v>
      </c>
      <c r="H88" s="253">
        <v>6</v>
      </c>
      <c r="I88" s="254"/>
      <c r="J88" s="255">
        <f>ROUND(I88*H88,2)</f>
        <v>0</v>
      </c>
      <c r="K88" s="251" t="s">
        <v>19</v>
      </c>
      <c r="L88" s="256"/>
      <c r="M88" s="257" t="s">
        <v>19</v>
      </c>
      <c r="N88" s="258" t="s">
        <v>43</v>
      </c>
      <c r="O88" s="87"/>
      <c r="P88" s="217">
        <f>O88*H88</f>
        <v>0</v>
      </c>
      <c r="Q88" s="217">
        <v>0.00069999999999999999</v>
      </c>
      <c r="R88" s="217">
        <f>Q88*H88</f>
        <v>0.0041999999999999997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389</v>
      </c>
      <c r="AT88" s="219" t="s">
        <v>264</v>
      </c>
      <c r="AU88" s="219" t="s">
        <v>82</v>
      </c>
      <c r="AY88" s="20" t="s">
        <v>188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80</v>
      </c>
      <c r="BK88" s="220">
        <f>ROUND(I88*H88,2)</f>
        <v>0</v>
      </c>
      <c r="BL88" s="20" t="s">
        <v>290</v>
      </c>
      <c r="BM88" s="219" t="s">
        <v>1873</v>
      </c>
    </row>
    <row r="89" s="2" customFormat="1" ht="16.5" customHeight="1">
      <c r="A89" s="41"/>
      <c r="B89" s="42"/>
      <c r="C89" s="249" t="s">
        <v>195</v>
      </c>
      <c r="D89" s="249" t="s">
        <v>264</v>
      </c>
      <c r="E89" s="250" t="s">
        <v>1874</v>
      </c>
      <c r="F89" s="251" t="s">
        <v>1875</v>
      </c>
      <c r="G89" s="252" t="s">
        <v>260</v>
      </c>
      <c r="H89" s="253">
        <v>17</v>
      </c>
      <c r="I89" s="254"/>
      <c r="J89" s="255">
        <f>ROUND(I89*H89,2)</f>
        <v>0</v>
      </c>
      <c r="K89" s="251" t="s">
        <v>19</v>
      </c>
      <c r="L89" s="256"/>
      <c r="M89" s="257" t="s">
        <v>19</v>
      </c>
      <c r="N89" s="258" t="s">
        <v>43</v>
      </c>
      <c r="O89" s="87"/>
      <c r="P89" s="217">
        <f>O89*H89</f>
        <v>0</v>
      </c>
      <c r="Q89" s="217">
        <v>0.00069999999999999999</v>
      </c>
      <c r="R89" s="217">
        <f>Q89*H89</f>
        <v>0.011899999999999999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389</v>
      </c>
      <c r="AT89" s="219" t="s">
        <v>264</v>
      </c>
      <c r="AU89" s="219" t="s">
        <v>82</v>
      </c>
      <c r="AY89" s="20" t="s">
        <v>188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80</v>
      </c>
      <c r="BK89" s="220">
        <f>ROUND(I89*H89,2)</f>
        <v>0</v>
      </c>
      <c r="BL89" s="20" t="s">
        <v>290</v>
      </c>
      <c r="BM89" s="219" t="s">
        <v>1876</v>
      </c>
    </row>
    <row r="90" s="2" customFormat="1" ht="33" customHeight="1">
      <c r="A90" s="41"/>
      <c r="B90" s="42"/>
      <c r="C90" s="208" t="s">
        <v>220</v>
      </c>
      <c r="D90" s="208" t="s">
        <v>190</v>
      </c>
      <c r="E90" s="209" t="s">
        <v>1877</v>
      </c>
      <c r="F90" s="210" t="s">
        <v>1878</v>
      </c>
      <c r="G90" s="211" t="s">
        <v>260</v>
      </c>
      <c r="H90" s="212">
        <v>1</v>
      </c>
      <c r="I90" s="213"/>
      <c r="J90" s="214">
        <f>ROUND(I90*H90,2)</f>
        <v>0</v>
      </c>
      <c r="K90" s="210" t="s">
        <v>194</v>
      </c>
      <c r="L90" s="47"/>
      <c r="M90" s="215" t="s">
        <v>19</v>
      </c>
      <c r="N90" s="216" t="s">
        <v>43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290</v>
      </c>
      <c r="AT90" s="219" t="s">
        <v>190</v>
      </c>
      <c r="AU90" s="219" t="s">
        <v>82</v>
      </c>
      <c r="AY90" s="20" t="s">
        <v>188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80</v>
      </c>
      <c r="BK90" s="220">
        <f>ROUND(I90*H90,2)</f>
        <v>0</v>
      </c>
      <c r="BL90" s="20" t="s">
        <v>290</v>
      </c>
      <c r="BM90" s="219" t="s">
        <v>1879</v>
      </c>
    </row>
    <row r="91" s="2" customFormat="1">
      <c r="A91" s="41"/>
      <c r="B91" s="42"/>
      <c r="C91" s="43"/>
      <c r="D91" s="221" t="s">
        <v>197</v>
      </c>
      <c r="E91" s="43"/>
      <c r="F91" s="222" t="s">
        <v>1880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197</v>
      </c>
      <c r="AU91" s="20" t="s">
        <v>82</v>
      </c>
    </row>
    <row r="92" s="2" customFormat="1" ht="24.15" customHeight="1">
      <c r="A92" s="41"/>
      <c r="B92" s="42"/>
      <c r="C92" s="249" t="s">
        <v>226</v>
      </c>
      <c r="D92" s="249" t="s">
        <v>264</v>
      </c>
      <c r="E92" s="250" t="s">
        <v>1881</v>
      </c>
      <c r="F92" s="251" t="s">
        <v>1882</v>
      </c>
      <c r="G92" s="252" t="s">
        <v>260</v>
      </c>
      <c r="H92" s="253">
        <v>1</v>
      </c>
      <c r="I92" s="254"/>
      <c r="J92" s="255">
        <f>ROUND(I92*H92,2)</f>
        <v>0</v>
      </c>
      <c r="K92" s="251" t="s">
        <v>194</v>
      </c>
      <c r="L92" s="256"/>
      <c r="M92" s="257" t="s">
        <v>19</v>
      </c>
      <c r="N92" s="258" t="s">
        <v>43</v>
      </c>
      <c r="O92" s="87"/>
      <c r="P92" s="217">
        <f>O92*H92</f>
        <v>0</v>
      </c>
      <c r="Q92" s="217">
        <v>0.00029999999999999997</v>
      </c>
      <c r="R92" s="217">
        <f>Q92*H92</f>
        <v>0.00029999999999999997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389</v>
      </c>
      <c r="AT92" s="219" t="s">
        <v>264</v>
      </c>
      <c r="AU92" s="219" t="s">
        <v>82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290</v>
      </c>
      <c r="BM92" s="219" t="s">
        <v>1883</v>
      </c>
    </row>
    <row r="93" s="2" customFormat="1" ht="24.15" customHeight="1">
      <c r="A93" s="41"/>
      <c r="B93" s="42"/>
      <c r="C93" s="208" t="s">
        <v>232</v>
      </c>
      <c r="D93" s="208" t="s">
        <v>190</v>
      </c>
      <c r="E93" s="209" t="s">
        <v>1884</v>
      </c>
      <c r="F93" s="210" t="s">
        <v>1885</v>
      </c>
      <c r="G93" s="211" t="s">
        <v>260</v>
      </c>
      <c r="H93" s="212">
        <v>4</v>
      </c>
      <c r="I93" s="213"/>
      <c r="J93" s="214">
        <f>ROUND(I93*H93,2)</f>
        <v>0</v>
      </c>
      <c r="K93" s="210" t="s">
        <v>194</v>
      </c>
      <c r="L93" s="47"/>
      <c r="M93" s="215" t="s">
        <v>19</v>
      </c>
      <c r="N93" s="216" t="s">
        <v>43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290</v>
      </c>
      <c r="AT93" s="219" t="s">
        <v>190</v>
      </c>
      <c r="AU93" s="219" t="s">
        <v>82</v>
      </c>
      <c r="AY93" s="20" t="s">
        <v>188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80</v>
      </c>
      <c r="BK93" s="220">
        <f>ROUND(I93*H93,2)</f>
        <v>0</v>
      </c>
      <c r="BL93" s="20" t="s">
        <v>290</v>
      </c>
      <c r="BM93" s="219" t="s">
        <v>1886</v>
      </c>
    </row>
    <row r="94" s="2" customFormat="1">
      <c r="A94" s="41"/>
      <c r="B94" s="42"/>
      <c r="C94" s="43"/>
      <c r="D94" s="221" t="s">
        <v>197</v>
      </c>
      <c r="E94" s="43"/>
      <c r="F94" s="222" t="s">
        <v>1887</v>
      </c>
      <c r="G94" s="43"/>
      <c r="H94" s="43"/>
      <c r="I94" s="223"/>
      <c r="J94" s="43"/>
      <c r="K94" s="43"/>
      <c r="L94" s="47"/>
      <c r="M94" s="224"/>
      <c r="N94" s="22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197</v>
      </c>
      <c r="AU94" s="20" t="s">
        <v>82</v>
      </c>
    </row>
    <row r="95" s="2" customFormat="1" ht="16.5" customHeight="1">
      <c r="A95" s="41"/>
      <c r="B95" s="42"/>
      <c r="C95" s="249" t="s">
        <v>238</v>
      </c>
      <c r="D95" s="249" t="s">
        <v>264</v>
      </c>
      <c r="E95" s="250" t="s">
        <v>1888</v>
      </c>
      <c r="F95" s="251" t="s">
        <v>1889</v>
      </c>
      <c r="G95" s="252" t="s">
        <v>260</v>
      </c>
      <c r="H95" s="253">
        <v>4</v>
      </c>
      <c r="I95" s="254"/>
      <c r="J95" s="255">
        <f>ROUND(I95*H95,2)</f>
        <v>0</v>
      </c>
      <c r="K95" s="251" t="s">
        <v>194</v>
      </c>
      <c r="L95" s="256"/>
      <c r="M95" s="257" t="s">
        <v>19</v>
      </c>
      <c r="N95" s="258" t="s">
        <v>43</v>
      </c>
      <c r="O95" s="87"/>
      <c r="P95" s="217">
        <f>O95*H95</f>
        <v>0</v>
      </c>
      <c r="Q95" s="217">
        <v>0.0050000000000000001</v>
      </c>
      <c r="R95" s="217">
        <f>Q95*H95</f>
        <v>0.02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389</v>
      </c>
      <c r="AT95" s="219" t="s">
        <v>264</v>
      </c>
      <c r="AU95" s="219" t="s">
        <v>82</v>
      </c>
      <c r="AY95" s="20" t="s">
        <v>188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80</v>
      </c>
      <c r="BK95" s="220">
        <f>ROUND(I95*H95,2)</f>
        <v>0</v>
      </c>
      <c r="BL95" s="20" t="s">
        <v>290</v>
      </c>
      <c r="BM95" s="219" t="s">
        <v>1890</v>
      </c>
    </row>
    <row r="96" s="2" customFormat="1" ht="24.15" customHeight="1">
      <c r="A96" s="41"/>
      <c r="B96" s="42"/>
      <c r="C96" s="208" t="s">
        <v>245</v>
      </c>
      <c r="D96" s="208" t="s">
        <v>190</v>
      </c>
      <c r="E96" s="209" t="s">
        <v>1891</v>
      </c>
      <c r="F96" s="210" t="s">
        <v>1892</v>
      </c>
      <c r="G96" s="211" t="s">
        <v>260</v>
      </c>
      <c r="H96" s="212">
        <v>1</v>
      </c>
      <c r="I96" s="213"/>
      <c r="J96" s="214">
        <f>ROUND(I96*H96,2)</f>
        <v>0</v>
      </c>
      <c r="K96" s="210" t="s">
        <v>194</v>
      </c>
      <c r="L96" s="47"/>
      <c r="M96" s="215" t="s">
        <v>19</v>
      </c>
      <c r="N96" s="216" t="s">
        <v>43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290</v>
      </c>
      <c r="AT96" s="219" t="s">
        <v>190</v>
      </c>
      <c r="AU96" s="219" t="s">
        <v>82</v>
      </c>
      <c r="AY96" s="20" t="s">
        <v>188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80</v>
      </c>
      <c r="BK96" s="220">
        <f>ROUND(I96*H96,2)</f>
        <v>0</v>
      </c>
      <c r="BL96" s="20" t="s">
        <v>290</v>
      </c>
      <c r="BM96" s="219" t="s">
        <v>1893</v>
      </c>
    </row>
    <row r="97" s="2" customFormat="1">
      <c r="A97" s="41"/>
      <c r="B97" s="42"/>
      <c r="C97" s="43"/>
      <c r="D97" s="221" t="s">
        <v>197</v>
      </c>
      <c r="E97" s="43"/>
      <c r="F97" s="222" t="s">
        <v>1894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197</v>
      </c>
      <c r="AU97" s="20" t="s">
        <v>82</v>
      </c>
    </row>
    <row r="98" s="2" customFormat="1" ht="16.5" customHeight="1">
      <c r="A98" s="41"/>
      <c r="B98" s="42"/>
      <c r="C98" s="249" t="s">
        <v>252</v>
      </c>
      <c r="D98" s="249" t="s">
        <v>264</v>
      </c>
      <c r="E98" s="250" t="s">
        <v>1895</v>
      </c>
      <c r="F98" s="251" t="s">
        <v>1896</v>
      </c>
      <c r="G98" s="252" t="s">
        <v>260</v>
      </c>
      <c r="H98" s="253">
        <v>1</v>
      </c>
      <c r="I98" s="254"/>
      <c r="J98" s="255">
        <f>ROUND(I98*H98,2)</f>
        <v>0</v>
      </c>
      <c r="K98" s="251" t="s">
        <v>19</v>
      </c>
      <c r="L98" s="256"/>
      <c r="M98" s="257" t="s">
        <v>19</v>
      </c>
      <c r="N98" s="258" t="s">
        <v>43</v>
      </c>
      <c r="O98" s="87"/>
      <c r="P98" s="217">
        <f>O98*H98</f>
        <v>0</v>
      </c>
      <c r="Q98" s="217">
        <v>0.023</v>
      </c>
      <c r="R98" s="217">
        <f>Q98*H98</f>
        <v>0.023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389</v>
      </c>
      <c r="AT98" s="219" t="s">
        <v>264</v>
      </c>
      <c r="AU98" s="219" t="s">
        <v>82</v>
      </c>
      <c r="AY98" s="20" t="s">
        <v>188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80</v>
      </c>
      <c r="BK98" s="220">
        <f>ROUND(I98*H98,2)</f>
        <v>0</v>
      </c>
      <c r="BL98" s="20" t="s">
        <v>290</v>
      </c>
      <c r="BM98" s="219" t="s">
        <v>1897</v>
      </c>
    </row>
    <row r="99" s="2" customFormat="1" ht="37.8" customHeight="1">
      <c r="A99" s="41"/>
      <c r="B99" s="42"/>
      <c r="C99" s="208" t="s">
        <v>257</v>
      </c>
      <c r="D99" s="208" t="s">
        <v>190</v>
      </c>
      <c r="E99" s="209" t="s">
        <v>1898</v>
      </c>
      <c r="F99" s="210" t="s">
        <v>1899</v>
      </c>
      <c r="G99" s="211" t="s">
        <v>260</v>
      </c>
      <c r="H99" s="212">
        <v>4</v>
      </c>
      <c r="I99" s="213"/>
      <c r="J99" s="214">
        <f>ROUND(I99*H99,2)</f>
        <v>0</v>
      </c>
      <c r="K99" s="210" t="s">
        <v>194</v>
      </c>
      <c r="L99" s="47"/>
      <c r="M99" s="215" t="s">
        <v>19</v>
      </c>
      <c r="N99" s="216" t="s">
        <v>43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290</v>
      </c>
      <c r="AT99" s="219" t="s">
        <v>190</v>
      </c>
      <c r="AU99" s="219" t="s">
        <v>82</v>
      </c>
      <c r="AY99" s="20" t="s">
        <v>188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80</v>
      </c>
      <c r="BK99" s="220">
        <f>ROUND(I99*H99,2)</f>
        <v>0</v>
      </c>
      <c r="BL99" s="20" t="s">
        <v>290</v>
      </c>
      <c r="BM99" s="219" t="s">
        <v>1900</v>
      </c>
    </row>
    <row r="100" s="2" customFormat="1">
      <c r="A100" s="41"/>
      <c r="B100" s="42"/>
      <c r="C100" s="43"/>
      <c r="D100" s="221" t="s">
        <v>197</v>
      </c>
      <c r="E100" s="43"/>
      <c r="F100" s="222" t="s">
        <v>1901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197</v>
      </c>
      <c r="AU100" s="20" t="s">
        <v>82</v>
      </c>
    </row>
    <row r="101" s="2" customFormat="1" ht="24.15" customHeight="1">
      <c r="A101" s="41"/>
      <c r="B101" s="42"/>
      <c r="C101" s="249" t="s">
        <v>8</v>
      </c>
      <c r="D101" s="249" t="s">
        <v>264</v>
      </c>
      <c r="E101" s="250" t="s">
        <v>1902</v>
      </c>
      <c r="F101" s="251" t="s">
        <v>1903</v>
      </c>
      <c r="G101" s="252" t="s">
        <v>260</v>
      </c>
      <c r="H101" s="253">
        <v>4</v>
      </c>
      <c r="I101" s="254"/>
      <c r="J101" s="255">
        <f>ROUND(I101*H101,2)</f>
        <v>0</v>
      </c>
      <c r="K101" s="251" t="s">
        <v>194</v>
      </c>
      <c r="L101" s="256"/>
      <c r="M101" s="257" t="s">
        <v>19</v>
      </c>
      <c r="N101" s="258" t="s">
        <v>43</v>
      </c>
      <c r="O101" s="87"/>
      <c r="P101" s="217">
        <f>O101*H101</f>
        <v>0</v>
      </c>
      <c r="Q101" s="217">
        <v>0.0016000000000000001</v>
      </c>
      <c r="R101" s="217">
        <f>Q101*H101</f>
        <v>0.0064000000000000003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389</v>
      </c>
      <c r="AT101" s="219" t="s">
        <v>264</v>
      </c>
      <c r="AU101" s="219" t="s">
        <v>82</v>
      </c>
      <c r="AY101" s="20" t="s">
        <v>188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80</v>
      </c>
      <c r="BK101" s="220">
        <f>ROUND(I101*H101,2)</f>
        <v>0</v>
      </c>
      <c r="BL101" s="20" t="s">
        <v>290</v>
      </c>
      <c r="BM101" s="219" t="s">
        <v>1904</v>
      </c>
    </row>
    <row r="102" s="2" customFormat="1" ht="33" customHeight="1">
      <c r="A102" s="41"/>
      <c r="B102" s="42"/>
      <c r="C102" s="208" t="s">
        <v>268</v>
      </c>
      <c r="D102" s="208" t="s">
        <v>190</v>
      </c>
      <c r="E102" s="209" t="s">
        <v>1905</v>
      </c>
      <c r="F102" s="210" t="s">
        <v>1906</v>
      </c>
      <c r="G102" s="211" t="s">
        <v>248</v>
      </c>
      <c r="H102" s="212">
        <v>50</v>
      </c>
      <c r="I102" s="213"/>
      <c r="J102" s="214">
        <f>ROUND(I102*H102,2)</f>
        <v>0</v>
      </c>
      <c r="K102" s="210" t="s">
        <v>194</v>
      </c>
      <c r="L102" s="47"/>
      <c r="M102" s="215" t="s">
        <v>19</v>
      </c>
      <c r="N102" s="216" t="s">
        <v>43</v>
      </c>
      <c r="O102" s="87"/>
      <c r="P102" s="217">
        <f>O102*H102</f>
        <v>0</v>
      </c>
      <c r="Q102" s="217">
        <v>0.0083955999999999996</v>
      </c>
      <c r="R102" s="217">
        <f>Q102*H102</f>
        <v>0.41977999999999999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290</v>
      </c>
      <c r="AT102" s="219" t="s">
        <v>190</v>
      </c>
      <c r="AU102" s="219" t="s">
        <v>82</v>
      </c>
      <c r="AY102" s="20" t="s">
        <v>188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80</v>
      </c>
      <c r="BK102" s="220">
        <f>ROUND(I102*H102,2)</f>
        <v>0</v>
      </c>
      <c r="BL102" s="20" t="s">
        <v>290</v>
      </c>
      <c r="BM102" s="219" t="s">
        <v>1907</v>
      </c>
    </row>
    <row r="103" s="2" customFormat="1">
      <c r="A103" s="41"/>
      <c r="B103" s="42"/>
      <c r="C103" s="43"/>
      <c r="D103" s="221" t="s">
        <v>197</v>
      </c>
      <c r="E103" s="43"/>
      <c r="F103" s="222" t="s">
        <v>1908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197</v>
      </c>
      <c r="AU103" s="20" t="s">
        <v>82</v>
      </c>
    </row>
    <row r="104" s="2" customFormat="1" ht="37.8" customHeight="1">
      <c r="A104" s="41"/>
      <c r="B104" s="42"/>
      <c r="C104" s="208" t="s">
        <v>278</v>
      </c>
      <c r="D104" s="208" t="s">
        <v>190</v>
      </c>
      <c r="E104" s="209" t="s">
        <v>1909</v>
      </c>
      <c r="F104" s="210" t="s">
        <v>1910</v>
      </c>
      <c r="G104" s="211" t="s">
        <v>248</v>
      </c>
      <c r="H104" s="212">
        <v>100</v>
      </c>
      <c r="I104" s="213"/>
      <c r="J104" s="214">
        <f>ROUND(I104*H104,2)</f>
        <v>0</v>
      </c>
      <c r="K104" s="210" t="s">
        <v>194</v>
      </c>
      <c r="L104" s="47"/>
      <c r="M104" s="215" t="s">
        <v>19</v>
      </c>
      <c r="N104" s="216" t="s">
        <v>43</v>
      </c>
      <c r="O104" s="87"/>
      <c r="P104" s="217">
        <f>O104*H104</f>
        <v>0</v>
      </c>
      <c r="Q104" s="217">
        <v>0.0081740000000000007</v>
      </c>
      <c r="R104" s="217">
        <f>Q104*H104</f>
        <v>0.81740000000000013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290</v>
      </c>
      <c r="AT104" s="219" t="s">
        <v>190</v>
      </c>
      <c r="AU104" s="219" t="s">
        <v>82</v>
      </c>
      <c r="AY104" s="20" t="s">
        <v>188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80</v>
      </c>
      <c r="BK104" s="220">
        <f>ROUND(I104*H104,2)</f>
        <v>0</v>
      </c>
      <c r="BL104" s="20" t="s">
        <v>290</v>
      </c>
      <c r="BM104" s="219" t="s">
        <v>1911</v>
      </c>
    </row>
    <row r="105" s="2" customFormat="1">
      <c r="A105" s="41"/>
      <c r="B105" s="42"/>
      <c r="C105" s="43"/>
      <c r="D105" s="221" t="s">
        <v>197</v>
      </c>
      <c r="E105" s="43"/>
      <c r="F105" s="222" t="s">
        <v>1912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197</v>
      </c>
      <c r="AU105" s="20" t="s">
        <v>82</v>
      </c>
    </row>
    <row r="106" s="2" customFormat="1" ht="37.8" customHeight="1">
      <c r="A106" s="41"/>
      <c r="B106" s="42"/>
      <c r="C106" s="208" t="s">
        <v>284</v>
      </c>
      <c r="D106" s="208" t="s">
        <v>190</v>
      </c>
      <c r="E106" s="209" t="s">
        <v>1913</v>
      </c>
      <c r="F106" s="210" t="s">
        <v>1914</v>
      </c>
      <c r="G106" s="211" t="s">
        <v>248</v>
      </c>
      <c r="H106" s="212">
        <v>50</v>
      </c>
      <c r="I106" s="213"/>
      <c r="J106" s="214">
        <f>ROUND(I106*H106,2)</f>
        <v>0</v>
      </c>
      <c r="K106" s="210" t="s">
        <v>194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0.0013362000000000001</v>
      </c>
      <c r="R106" s="217">
        <f>Q106*H106</f>
        <v>0.066810000000000008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290</v>
      </c>
      <c r="AT106" s="219" t="s">
        <v>190</v>
      </c>
      <c r="AU106" s="219" t="s">
        <v>82</v>
      </c>
      <c r="AY106" s="20" t="s">
        <v>188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290</v>
      </c>
      <c r="BM106" s="219" t="s">
        <v>1915</v>
      </c>
    </row>
    <row r="107" s="2" customFormat="1">
      <c r="A107" s="41"/>
      <c r="B107" s="42"/>
      <c r="C107" s="43"/>
      <c r="D107" s="221" t="s">
        <v>197</v>
      </c>
      <c r="E107" s="43"/>
      <c r="F107" s="222" t="s">
        <v>1916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197</v>
      </c>
      <c r="AU107" s="20" t="s">
        <v>82</v>
      </c>
    </row>
    <row r="108" s="2" customFormat="1" ht="37.8" customHeight="1">
      <c r="A108" s="41"/>
      <c r="B108" s="42"/>
      <c r="C108" s="208" t="s">
        <v>290</v>
      </c>
      <c r="D108" s="208" t="s">
        <v>190</v>
      </c>
      <c r="E108" s="209" t="s">
        <v>1917</v>
      </c>
      <c r="F108" s="210" t="s">
        <v>1918</v>
      </c>
      <c r="G108" s="211" t="s">
        <v>248</v>
      </c>
      <c r="H108" s="212">
        <v>100</v>
      </c>
      <c r="I108" s="213"/>
      <c r="J108" s="214">
        <f>ROUND(I108*H108,2)</f>
        <v>0</v>
      </c>
      <c r="K108" s="210" t="s">
        <v>194</v>
      </c>
      <c r="L108" s="47"/>
      <c r="M108" s="215" t="s">
        <v>19</v>
      </c>
      <c r="N108" s="216" t="s">
        <v>43</v>
      </c>
      <c r="O108" s="87"/>
      <c r="P108" s="217">
        <f>O108*H108</f>
        <v>0</v>
      </c>
      <c r="Q108" s="217">
        <v>0.00095259999999999995</v>
      </c>
      <c r="R108" s="217">
        <f>Q108*H108</f>
        <v>0.095259999999999997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290</v>
      </c>
      <c r="AT108" s="219" t="s">
        <v>190</v>
      </c>
      <c r="AU108" s="219" t="s">
        <v>82</v>
      </c>
      <c r="AY108" s="20" t="s">
        <v>188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80</v>
      </c>
      <c r="BK108" s="220">
        <f>ROUND(I108*H108,2)</f>
        <v>0</v>
      </c>
      <c r="BL108" s="20" t="s">
        <v>290</v>
      </c>
      <c r="BM108" s="219" t="s">
        <v>1919</v>
      </c>
    </row>
    <row r="109" s="2" customFormat="1">
      <c r="A109" s="41"/>
      <c r="B109" s="42"/>
      <c r="C109" s="43"/>
      <c r="D109" s="221" t="s">
        <v>197</v>
      </c>
      <c r="E109" s="43"/>
      <c r="F109" s="222" t="s">
        <v>1920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197</v>
      </c>
      <c r="AU109" s="20" t="s">
        <v>82</v>
      </c>
    </row>
    <row r="110" s="2" customFormat="1" ht="24.15" customHeight="1">
      <c r="A110" s="41"/>
      <c r="B110" s="42"/>
      <c r="C110" s="208" t="s">
        <v>297</v>
      </c>
      <c r="D110" s="208" t="s">
        <v>190</v>
      </c>
      <c r="E110" s="209" t="s">
        <v>1921</v>
      </c>
      <c r="F110" s="210" t="s">
        <v>1922</v>
      </c>
      <c r="G110" s="211" t="s">
        <v>260</v>
      </c>
      <c r="H110" s="212">
        <v>8</v>
      </c>
      <c r="I110" s="213"/>
      <c r="J110" s="214">
        <f>ROUND(I110*H110,2)</f>
        <v>0</v>
      </c>
      <c r="K110" s="210" t="s">
        <v>19</v>
      </c>
      <c r="L110" s="47"/>
      <c r="M110" s="215" t="s">
        <v>19</v>
      </c>
      <c r="N110" s="216" t="s">
        <v>43</v>
      </c>
      <c r="O110" s="87"/>
      <c r="P110" s="217">
        <f>O110*H110</f>
        <v>0</v>
      </c>
      <c r="Q110" s="217">
        <v>0.0024399999999999999</v>
      </c>
      <c r="R110" s="217">
        <f>Q110*H110</f>
        <v>0.019519999999999999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290</v>
      </c>
      <c r="AT110" s="219" t="s">
        <v>190</v>
      </c>
      <c r="AU110" s="219" t="s">
        <v>82</v>
      </c>
      <c r="AY110" s="20" t="s">
        <v>188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80</v>
      </c>
      <c r="BK110" s="220">
        <f>ROUND(I110*H110,2)</f>
        <v>0</v>
      </c>
      <c r="BL110" s="20" t="s">
        <v>290</v>
      </c>
      <c r="BM110" s="219" t="s">
        <v>1923</v>
      </c>
    </row>
    <row r="111" s="2" customFormat="1" ht="24.15" customHeight="1">
      <c r="A111" s="41"/>
      <c r="B111" s="42"/>
      <c r="C111" s="208" t="s">
        <v>302</v>
      </c>
      <c r="D111" s="208" t="s">
        <v>190</v>
      </c>
      <c r="E111" s="209" t="s">
        <v>1924</v>
      </c>
      <c r="F111" s="210" t="s">
        <v>1925</v>
      </c>
      <c r="G111" s="211" t="s">
        <v>260</v>
      </c>
      <c r="H111" s="212">
        <v>2</v>
      </c>
      <c r="I111" s="213"/>
      <c r="J111" s="214">
        <f>ROUND(I111*H111,2)</f>
        <v>0</v>
      </c>
      <c r="K111" s="210" t="s">
        <v>19</v>
      </c>
      <c r="L111" s="47"/>
      <c r="M111" s="215" t="s">
        <v>19</v>
      </c>
      <c r="N111" s="216" t="s">
        <v>43</v>
      </c>
      <c r="O111" s="87"/>
      <c r="P111" s="217">
        <f>O111*H111</f>
        <v>0</v>
      </c>
      <c r="Q111" s="217">
        <v>0.0028400000000000001</v>
      </c>
      <c r="R111" s="217">
        <f>Q111*H111</f>
        <v>0.0056800000000000002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290</v>
      </c>
      <c r="AT111" s="219" t="s">
        <v>190</v>
      </c>
      <c r="AU111" s="219" t="s">
        <v>82</v>
      </c>
      <c r="AY111" s="20" t="s">
        <v>188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80</v>
      </c>
      <c r="BK111" s="220">
        <f>ROUND(I111*H111,2)</f>
        <v>0</v>
      </c>
      <c r="BL111" s="20" t="s">
        <v>290</v>
      </c>
      <c r="BM111" s="219" t="s">
        <v>1926</v>
      </c>
    </row>
    <row r="112" s="2" customFormat="1" ht="37.8" customHeight="1">
      <c r="A112" s="41"/>
      <c r="B112" s="42"/>
      <c r="C112" s="208" t="s">
        <v>309</v>
      </c>
      <c r="D112" s="208" t="s">
        <v>190</v>
      </c>
      <c r="E112" s="209" t="s">
        <v>1927</v>
      </c>
      <c r="F112" s="210" t="s">
        <v>1928</v>
      </c>
      <c r="G112" s="211" t="s">
        <v>260</v>
      </c>
      <c r="H112" s="212">
        <v>1</v>
      </c>
      <c r="I112" s="213"/>
      <c r="J112" s="214">
        <f>ROUND(I112*H112,2)</f>
        <v>0</v>
      </c>
      <c r="K112" s="210" t="s">
        <v>194</v>
      </c>
      <c r="L112" s="47"/>
      <c r="M112" s="215" t="s">
        <v>19</v>
      </c>
      <c r="N112" s="216" t="s">
        <v>43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290</v>
      </c>
      <c r="AT112" s="219" t="s">
        <v>190</v>
      </c>
      <c r="AU112" s="219" t="s">
        <v>82</v>
      </c>
      <c r="AY112" s="20" t="s">
        <v>188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80</v>
      </c>
      <c r="BK112" s="220">
        <f>ROUND(I112*H112,2)</f>
        <v>0</v>
      </c>
      <c r="BL112" s="20" t="s">
        <v>290</v>
      </c>
      <c r="BM112" s="219" t="s">
        <v>1929</v>
      </c>
    </row>
    <row r="113" s="2" customFormat="1">
      <c r="A113" s="41"/>
      <c r="B113" s="42"/>
      <c r="C113" s="43"/>
      <c r="D113" s="221" t="s">
        <v>197</v>
      </c>
      <c r="E113" s="43"/>
      <c r="F113" s="222" t="s">
        <v>1930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197</v>
      </c>
      <c r="AU113" s="20" t="s">
        <v>82</v>
      </c>
    </row>
    <row r="114" s="2" customFormat="1" ht="257.1" customHeight="1">
      <c r="A114" s="41"/>
      <c r="B114" s="42"/>
      <c r="C114" s="249" t="s">
        <v>315</v>
      </c>
      <c r="D114" s="249" t="s">
        <v>264</v>
      </c>
      <c r="E114" s="250" t="s">
        <v>1931</v>
      </c>
      <c r="F114" s="251" t="s">
        <v>1932</v>
      </c>
      <c r="G114" s="252" t="s">
        <v>260</v>
      </c>
      <c r="H114" s="253">
        <v>1</v>
      </c>
      <c r="I114" s="254"/>
      <c r="J114" s="255">
        <f>ROUND(I114*H114,2)</f>
        <v>0</v>
      </c>
      <c r="K114" s="251" t="s">
        <v>19</v>
      </c>
      <c r="L114" s="256"/>
      <c r="M114" s="257" t="s">
        <v>19</v>
      </c>
      <c r="N114" s="258" t="s">
        <v>43</v>
      </c>
      <c r="O114" s="87"/>
      <c r="P114" s="217">
        <f>O114*H114</f>
        <v>0</v>
      </c>
      <c r="Q114" s="217">
        <v>0.24199999999999999</v>
      </c>
      <c r="R114" s="217">
        <f>Q114*H114</f>
        <v>0.24199999999999999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389</v>
      </c>
      <c r="AT114" s="219" t="s">
        <v>264</v>
      </c>
      <c r="AU114" s="219" t="s">
        <v>82</v>
      </c>
      <c r="AY114" s="20" t="s">
        <v>188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80</v>
      </c>
      <c r="BK114" s="220">
        <f>ROUND(I114*H114,2)</f>
        <v>0</v>
      </c>
      <c r="BL114" s="20" t="s">
        <v>290</v>
      </c>
      <c r="BM114" s="219" t="s">
        <v>1933</v>
      </c>
    </row>
    <row r="115" s="2" customFormat="1" ht="37.8" customHeight="1">
      <c r="A115" s="41"/>
      <c r="B115" s="42"/>
      <c r="C115" s="208" t="s">
        <v>7</v>
      </c>
      <c r="D115" s="208" t="s">
        <v>190</v>
      </c>
      <c r="E115" s="209" t="s">
        <v>1934</v>
      </c>
      <c r="F115" s="210" t="s">
        <v>1935</v>
      </c>
      <c r="G115" s="211" t="s">
        <v>260</v>
      </c>
      <c r="H115" s="212">
        <v>1</v>
      </c>
      <c r="I115" s="213"/>
      <c r="J115" s="214">
        <f>ROUND(I115*H115,2)</f>
        <v>0</v>
      </c>
      <c r="K115" s="210" t="s">
        <v>194</v>
      </c>
      <c r="L115" s="47"/>
      <c r="M115" s="215" t="s">
        <v>19</v>
      </c>
      <c r="N115" s="216" t="s">
        <v>43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290</v>
      </c>
      <c r="AT115" s="219" t="s">
        <v>190</v>
      </c>
      <c r="AU115" s="219" t="s">
        <v>82</v>
      </c>
      <c r="AY115" s="20" t="s">
        <v>188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80</v>
      </c>
      <c r="BK115" s="220">
        <f>ROUND(I115*H115,2)</f>
        <v>0</v>
      </c>
      <c r="BL115" s="20" t="s">
        <v>290</v>
      </c>
      <c r="BM115" s="219" t="s">
        <v>1936</v>
      </c>
    </row>
    <row r="116" s="2" customFormat="1">
      <c r="A116" s="41"/>
      <c r="B116" s="42"/>
      <c r="C116" s="43"/>
      <c r="D116" s="221" t="s">
        <v>197</v>
      </c>
      <c r="E116" s="43"/>
      <c r="F116" s="222" t="s">
        <v>1937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197</v>
      </c>
      <c r="AU116" s="20" t="s">
        <v>82</v>
      </c>
    </row>
    <row r="117" s="2" customFormat="1">
      <c r="A117" s="41"/>
      <c r="B117" s="42"/>
      <c r="C117" s="249" t="s">
        <v>326</v>
      </c>
      <c r="D117" s="249" t="s">
        <v>264</v>
      </c>
      <c r="E117" s="250" t="s">
        <v>1938</v>
      </c>
      <c r="F117" s="288" t="s">
        <v>1939</v>
      </c>
      <c r="G117" s="252" t="s">
        <v>260</v>
      </c>
      <c r="H117" s="253">
        <v>1</v>
      </c>
      <c r="I117" s="254"/>
      <c r="J117" s="255">
        <f>ROUND(I117*H117,2)</f>
        <v>0</v>
      </c>
      <c r="K117" s="251" t="s">
        <v>19</v>
      </c>
      <c r="L117" s="256"/>
      <c r="M117" s="257" t="s">
        <v>19</v>
      </c>
      <c r="N117" s="258" t="s">
        <v>43</v>
      </c>
      <c r="O117" s="87"/>
      <c r="P117" s="217">
        <f>O117*H117</f>
        <v>0</v>
      </c>
      <c r="Q117" s="217">
        <v>0.28000000000000003</v>
      </c>
      <c r="R117" s="217">
        <f>Q117*H117</f>
        <v>0.28000000000000003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389</v>
      </c>
      <c r="AT117" s="219" t="s">
        <v>264</v>
      </c>
      <c r="AU117" s="219" t="s">
        <v>82</v>
      </c>
      <c r="AY117" s="20" t="s">
        <v>188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80</v>
      </c>
      <c r="BK117" s="220">
        <f>ROUND(I117*H117,2)</f>
        <v>0</v>
      </c>
      <c r="BL117" s="20" t="s">
        <v>290</v>
      </c>
      <c r="BM117" s="219" t="s">
        <v>1940</v>
      </c>
    </row>
    <row r="118" s="2" customFormat="1" ht="33" customHeight="1">
      <c r="A118" s="41"/>
      <c r="B118" s="42"/>
      <c r="C118" s="208" t="s">
        <v>334</v>
      </c>
      <c r="D118" s="208" t="s">
        <v>190</v>
      </c>
      <c r="E118" s="209" t="s">
        <v>1941</v>
      </c>
      <c r="F118" s="210" t="s">
        <v>1942</v>
      </c>
      <c r="G118" s="211" t="s">
        <v>260</v>
      </c>
      <c r="H118" s="212">
        <v>1</v>
      </c>
      <c r="I118" s="213"/>
      <c r="J118" s="214">
        <f>ROUND(I118*H118,2)</f>
        <v>0</v>
      </c>
      <c r="K118" s="210" t="s">
        <v>194</v>
      </c>
      <c r="L118" s="47"/>
      <c r="M118" s="215" t="s">
        <v>19</v>
      </c>
      <c r="N118" s="216" t="s">
        <v>43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290</v>
      </c>
      <c r="AT118" s="219" t="s">
        <v>190</v>
      </c>
      <c r="AU118" s="219" t="s">
        <v>82</v>
      </c>
      <c r="AY118" s="20" t="s">
        <v>188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80</v>
      </c>
      <c r="BK118" s="220">
        <f>ROUND(I118*H118,2)</f>
        <v>0</v>
      </c>
      <c r="BL118" s="20" t="s">
        <v>290</v>
      </c>
      <c r="BM118" s="219" t="s">
        <v>1943</v>
      </c>
    </row>
    <row r="119" s="2" customFormat="1">
      <c r="A119" s="41"/>
      <c r="B119" s="42"/>
      <c r="C119" s="43"/>
      <c r="D119" s="221" t="s">
        <v>197</v>
      </c>
      <c r="E119" s="43"/>
      <c r="F119" s="222" t="s">
        <v>1944</v>
      </c>
      <c r="G119" s="43"/>
      <c r="H119" s="43"/>
      <c r="I119" s="223"/>
      <c r="J119" s="43"/>
      <c r="K119" s="43"/>
      <c r="L119" s="47"/>
      <c r="M119" s="224"/>
      <c r="N119" s="22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197</v>
      </c>
      <c r="AU119" s="20" t="s">
        <v>82</v>
      </c>
    </row>
    <row r="120" s="2" customFormat="1">
      <c r="A120" s="41"/>
      <c r="B120" s="42"/>
      <c r="C120" s="249" t="s">
        <v>338</v>
      </c>
      <c r="D120" s="249" t="s">
        <v>264</v>
      </c>
      <c r="E120" s="250" t="s">
        <v>1945</v>
      </c>
      <c r="F120" s="288" t="s">
        <v>1946</v>
      </c>
      <c r="G120" s="252" t="s">
        <v>260</v>
      </c>
      <c r="H120" s="253">
        <v>1</v>
      </c>
      <c r="I120" s="254"/>
      <c r="J120" s="255">
        <f>ROUND(I120*H120,2)</f>
        <v>0</v>
      </c>
      <c r="K120" s="251" t="s">
        <v>19</v>
      </c>
      <c r="L120" s="256"/>
      <c r="M120" s="257" t="s">
        <v>19</v>
      </c>
      <c r="N120" s="258" t="s">
        <v>43</v>
      </c>
      <c r="O120" s="87"/>
      <c r="P120" s="217">
        <f>O120*H120</f>
        <v>0</v>
      </c>
      <c r="Q120" s="217">
        <v>0.78500000000000003</v>
      </c>
      <c r="R120" s="217">
        <f>Q120*H120</f>
        <v>0.78500000000000003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389</v>
      </c>
      <c r="AT120" s="219" t="s">
        <v>264</v>
      </c>
      <c r="AU120" s="219" t="s">
        <v>82</v>
      </c>
      <c r="AY120" s="20" t="s">
        <v>188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80</v>
      </c>
      <c r="BK120" s="220">
        <f>ROUND(I120*H120,2)</f>
        <v>0</v>
      </c>
      <c r="BL120" s="20" t="s">
        <v>290</v>
      </c>
      <c r="BM120" s="219" t="s">
        <v>1947</v>
      </c>
    </row>
    <row r="121" s="2" customFormat="1" ht="24.15" customHeight="1">
      <c r="A121" s="41"/>
      <c r="B121" s="42"/>
      <c r="C121" s="208" t="s">
        <v>350</v>
      </c>
      <c r="D121" s="208" t="s">
        <v>190</v>
      </c>
      <c r="E121" s="209" t="s">
        <v>1948</v>
      </c>
      <c r="F121" s="210" t="s">
        <v>1949</v>
      </c>
      <c r="G121" s="211" t="s">
        <v>248</v>
      </c>
      <c r="H121" s="212">
        <v>20</v>
      </c>
      <c r="I121" s="213"/>
      <c r="J121" s="214">
        <f>ROUND(I121*H121,2)</f>
        <v>0</v>
      </c>
      <c r="K121" s="210" t="s">
        <v>194</v>
      </c>
      <c r="L121" s="47"/>
      <c r="M121" s="215" t="s">
        <v>19</v>
      </c>
      <c r="N121" s="216" t="s">
        <v>43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290</v>
      </c>
      <c r="AT121" s="219" t="s">
        <v>190</v>
      </c>
      <c r="AU121" s="219" t="s">
        <v>82</v>
      </c>
      <c r="AY121" s="20" t="s">
        <v>188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80</v>
      </c>
      <c r="BK121" s="220">
        <f>ROUND(I121*H121,2)</f>
        <v>0</v>
      </c>
      <c r="BL121" s="20" t="s">
        <v>290</v>
      </c>
      <c r="BM121" s="219" t="s">
        <v>1950</v>
      </c>
    </row>
    <row r="122" s="2" customFormat="1">
      <c r="A122" s="41"/>
      <c r="B122" s="42"/>
      <c r="C122" s="43"/>
      <c r="D122" s="221" t="s">
        <v>197</v>
      </c>
      <c r="E122" s="43"/>
      <c r="F122" s="222" t="s">
        <v>1951</v>
      </c>
      <c r="G122" s="43"/>
      <c r="H122" s="43"/>
      <c r="I122" s="223"/>
      <c r="J122" s="43"/>
      <c r="K122" s="43"/>
      <c r="L122" s="47"/>
      <c r="M122" s="224"/>
      <c r="N122" s="22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197</v>
      </c>
      <c r="AU122" s="20" t="s">
        <v>82</v>
      </c>
    </row>
    <row r="123" s="2" customFormat="1" ht="33" customHeight="1">
      <c r="A123" s="41"/>
      <c r="B123" s="42"/>
      <c r="C123" s="249" t="s">
        <v>357</v>
      </c>
      <c r="D123" s="249" t="s">
        <v>264</v>
      </c>
      <c r="E123" s="250" t="s">
        <v>1952</v>
      </c>
      <c r="F123" s="251" t="s">
        <v>1953</v>
      </c>
      <c r="G123" s="252" t="s">
        <v>260</v>
      </c>
      <c r="H123" s="253">
        <v>20</v>
      </c>
      <c r="I123" s="254"/>
      <c r="J123" s="255">
        <f>ROUND(I123*H123,2)</f>
        <v>0</v>
      </c>
      <c r="K123" s="251" t="s">
        <v>194</v>
      </c>
      <c r="L123" s="256"/>
      <c r="M123" s="257" t="s">
        <v>19</v>
      </c>
      <c r="N123" s="258" t="s">
        <v>43</v>
      </c>
      <c r="O123" s="87"/>
      <c r="P123" s="217">
        <f>O123*H123</f>
        <v>0</v>
      </c>
      <c r="Q123" s="217">
        <v>0.0137</v>
      </c>
      <c r="R123" s="217">
        <f>Q123*H123</f>
        <v>0.27400000000000002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389</v>
      </c>
      <c r="AT123" s="219" t="s">
        <v>264</v>
      </c>
      <c r="AU123" s="219" t="s">
        <v>82</v>
      </c>
      <c r="AY123" s="20" t="s">
        <v>188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80</v>
      </c>
      <c r="BK123" s="220">
        <f>ROUND(I123*H123,2)</f>
        <v>0</v>
      </c>
      <c r="BL123" s="20" t="s">
        <v>290</v>
      </c>
      <c r="BM123" s="219" t="s">
        <v>1954</v>
      </c>
    </row>
    <row r="124" s="2" customFormat="1" ht="24.15" customHeight="1">
      <c r="A124" s="41"/>
      <c r="B124" s="42"/>
      <c r="C124" s="208" t="s">
        <v>362</v>
      </c>
      <c r="D124" s="208" t="s">
        <v>190</v>
      </c>
      <c r="E124" s="209" t="s">
        <v>1955</v>
      </c>
      <c r="F124" s="210" t="s">
        <v>1956</v>
      </c>
      <c r="G124" s="211" t="s">
        <v>193</v>
      </c>
      <c r="H124" s="212">
        <v>10</v>
      </c>
      <c r="I124" s="213"/>
      <c r="J124" s="214">
        <f>ROUND(I124*H124,2)</f>
        <v>0</v>
      </c>
      <c r="K124" s="210" t="s">
        <v>194</v>
      </c>
      <c r="L124" s="47"/>
      <c r="M124" s="215" t="s">
        <v>19</v>
      </c>
      <c r="N124" s="216" t="s">
        <v>43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290</v>
      </c>
      <c r="AT124" s="219" t="s">
        <v>190</v>
      </c>
      <c r="AU124" s="219" t="s">
        <v>82</v>
      </c>
      <c r="AY124" s="20" t="s">
        <v>188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80</v>
      </c>
      <c r="BK124" s="220">
        <f>ROUND(I124*H124,2)</f>
        <v>0</v>
      </c>
      <c r="BL124" s="20" t="s">
        <v>290</v>
      </c>
      <c r="BM124" s="219" t="s">
        <v>1957</v>
      </c>
    </row>
    <row r="125" s="2" customFormat="1">
      <c r="A125" s="41"/>
      <c r="B125" s="42"/>
      <c r="C125" s="43"/>
      <c r="D125" s="221" t="s">
        <v>197</v>
      </c>
      <c r="E125" s="43"/>
      <c r="F125" s="222" t="s">
        <v>1958</v>
      </c>
      <c r="G125" s="43"/>
      <c r="H125" s="43"/>
      <c r="I125" s="223"/>
      <c r="J125" s="43"/>
      <c r="K125" s="43"/>
      <c r="L125" s="47"/>
      <c r="M125" s="224"/>
      <c r="N125" s="22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197</v>
      </c>
      <c r="AU125" s="20" t="s">
        <v>82</v>
      </c>
    </row>
    <row r="126" s="2" customFormat="1" ht="24.15" customHeight="1">
      <c r="A126" s="41"/>
      <c r="B126" s="42"/>
      <c r="C126" s="249" t="s">
        <v>368</v>
      </c>
      <c r="D126" s="249" t="s">
        <v>264</v>
      </c>
      <c r="E126" s="250" t="s">
        <v>1959</v>
      </c>
      <c r="F126" s="251" t="s">
        <v>1960</v>
      </c>
      <c r="G126" s="252" t="s">
        <v>193</v>
      </c>
      <c r="H126" s="253">
        <v>10</v>
      </c>
      <c r="I126" s="254"/>
      <c r="J126" s="255">
        <f>ROUND(I126*H126,2)</f>
        <v>0</v>
      </c>
      <c r="K126" s="251" t="s">
        <v>194</v>
      </c>
      <c r="L126" s="256"/>
      <c r="M126" s="257" t="s">
        <v>19</v>
      </c>
      <c r="N126" s="258" t="s">
        <v>43</v>
      </c>
      <c r="O126" s="87"/>
      <c r="P126" s="217">
        <f>O126*H126</f>
        <v>0</v>
      </c>
      <c r="Q126" s="217">
        <v>0.00050000000000000001</v>
      </c>
      <c r="R126" s="217">
        <f>Q126*H126</f>
        <v>0.0050000000000000001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389</v>
      </c>
      <c r="AT126" s="219" t="s">
        <v>264</v>
      </c>
      <c r="AU126" s="219" t="s">
        <v>82</v>
      </c>
      <c r="AY126" s="20" t="s">
        <v>188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80</v>
      </c>
      <c r="BK126" s="220">
        <f>ROUND(I126*H126,2)</f>
        <v>0</v>
      </c>
      <c r="BL126" s="20" t="s">
        <v>290</v>
      </c>
      <c r="BM126" s="219" t="s">
        <v>1961</v>
      </c>
    </row>
    <row r="127" s="2" customFormat="1" ht="33" customHeight="1">
      <c r="A127" s="41"/>
      <c r="B127" s="42"/>
      <c r="C127" s="208" t="s">
        <v>373</v>
      </c>
      <c r="D127" s="208" t="s">
        <v>190</v>
      </c>
      <c r="E127" s="209" t="s">
        <v>1962</v>
      </c>
      <c r="F127" s="210" t="s">
        <v>1963</v>
      </c>
      <c r="G127" s="211" t="s">
        <v>260</v>
      </c>
      <c r="H127" s="212">
        <v>1</v>
      </c>
      <c r="I127" s="213"/>
      <c r="J127" s="214">
        <f>ROUND(I127*H127,2)</f>
        <v>0</v>
      </c>
      <c r="K127" s="210" t="s">
        <v>194</v>
      </c>
      <c r="L127" s="47"/>
      <c r="M127" s="215" t="s">
        <v>19</v>
      </c>
      <c r="N127" s="216" t="s">
        <v>43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290</v>
      </c>
      <c r="AT127" s="219" t="s">
        <v>190</v>
      </c>
      <c r="AU127" s="219" t="s">
        <v>82</v>
      </c>
      <c r="AY127" s="20" t="s">
        <v>188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80</v>
      </c>
      <c r="BK127" s="220">
        <f>ROUND(I127*H127,2)</f>
        <v>0</v>
      </c>
      <c r="BL127" s="20" t="s">
        <v>290</v>
      </c>
      <c r="BM127" s="219" t="s">
        <v>1964</v>
      </c>
    </row>
    <row r="128" s="2" customFormat="1">
      <c r="A128" s="41"/>
      <c r="B128" s="42"/>
      <c r="C128" s="43"/>
      <c r="D128" s="221" t="s">
        <v>197</v>
      </c>
      <c r="E128" s="43"/>
      <c r="F128" s="222" t="s">
        <v>1965</v>
      </c>
      <c r="G128" s="43"/>
      <c r="H128" s="43"/>
      <c r="I128" s="223"/>
      <c r="J128" s="43"/>
      <c r="K128" s="43"/>
      <c r="L128" s="47"/>
      <c r="M128" s="224"/>
      <c r="N128" s="22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197</v>
      </c>
      <c r="AU128" s="20" t="s">
        <v>82</v>
      </c>
    </row>
    <row r="129" s="2" customFormat="1" ht="21.75" customHeight="1">
      <c r="A129" s="41"/>
      <c r="B129" s="42"/>
      <c r="C129" s="249" t="s">
        <v>378</v>
      </c>
      <c r="D129" s="249" t="s">
        <v>264</v>
      </c>
      <c r="E129" s="250" t="s">
        <v>1966</v>
      </c>
      <c r="F129" s="251" t="s">
        <v>1967</v>
      </c>
      <c r="G129" s="252" t="s">
        <v>260</v>
      </c>
      <c r="H129" s="253">
        <v>1</v>
      </c>
      <c r="I129" s="254"/>
      <c r="J129" s="255">
        <f>ROUND(I129*H129,2)</f>
        <v>0</v>
      </c>
      <c r="K129" s="251" t="s">
        <v>194</v>
      </c>
      <c r="L129" s="256"/>
      <c r="M129" s="257" t="s">
        <v>19</v>
      </c>
      <c r="N129" s="258" t="s">
        <v>43</v>
      </c>
      <c r="O129" s="87"/>
      <c r="P129" s="217">
        <f>O129*H129</f>
        <v>0</v>
      </c>
      <c r="Q129" s="217">
        <v>0.001</v>
      </c>
      <c r="R129" s="217">
        <f>Q129*H129</f>
        <v>0.001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389</v>
      </c>
      <c r="AT129" s="219" t="s">
        <v>264</v>
      </c>
      <c r="AU129" s="219" t="s">
        <v>82</v>
      </c>
      <c r="AY129" s="20" t="s">
        <v>188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80</v>
      </c>
      <c r="BK129" s="220">
        <f>ROUND(I129*H129,2)</f>
        <v>0</v>
      </c>
      <c r="BL129" s="20" t="s">
        <v>290</v>
      </c>
      <c r="BM129" s="219" t="s">
        <v>1968</v>
      </c>
    </row>
    <row r="130" s="2" customFormat="1" ht="24.15" customHeight="1">
      <c r="A130" s="41"/>
      <c r="B130" s="42"/>
      <c r="C130" s="208" t="s">
        <v>383</v>
      </c>
      <c r="D130" s="208" t="s">
        <v>190</v>
      </c>
      <c r="E130" s="209" t="s">
        <v>1969</v>
      </c>
      <c r="F130" s="210" t="s">
        <v>1970</v>
      </c>
      <c r="G130" s="211" t="s">
        <v>260</v>
      </c>
      <c r="H130" s="212">
        <v>3</v>
      </c>
      <c r="I130" s="213"/>
      <c r="J130" s="214">
        <f>ROUND(I130*H130,2)</f>
        <v>0</v>
      </c>
      <c r="K130" s="210" t="s">
        <v>194</v>
      </c>
      <c r="L130" s="47"/>
      <c r="M130" s="215" t="s">
        <v>19</v>
      </c>
      <c r="N130" s="216" t="s">
        <v>43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290</v>
      </c>
      <c r="AT130" s="219" t="s">
        <v>190</v>
      </c>
      <c r="AU130" s="219" t="s">
        <v>82</v>
      </c>
      <c r="AY130" s="20" t="s">
        <v>188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80</v>
      </c>
      <c r="BK130" s="220">
        <f>ROUND(I130*H130,2)</f>
        <v>0</v>
      </c>
      <c r="BL130" s="20" t="s">
        <v>290</v>
      </c>
      <c r="BM130" s="219" t="s">
        <v>1971</v>
      </c>
    </row>
    <row r="131" s="2" customFormat="1">
      <c r="A131" s="41"/>
      <c r="B131" s="42"/>
      <c r="C131" s="43"/>
      <c r="D131" s="221" t="s">
        <v>197</v>
      </c>
      <c r="E131" s="43"/>
      <c r="F131" s="222" t="s">
        <v>1972</v>
      </c>
      <c r="G131" s="43"/>
      <c r="H131" s="43"/>
      <c r="I131" s="223"/>
      <c r="J131" s="43"/>
      <c r="K131" s="43"/>
      <c r="L131" s="47"/>
      <c r="M131" s="224"/>
      <c r="N131" s="22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197</v>
      </c>
      <c r="AU131" s="20" t="s">
        <v>82</v>
      </c>
    </row>
    <row r="132" s="2" customFormat="1" ht="16.5" customHeight="1">
      <c r="A132" s="41"/>
      <c r="B132" s="42"/>
      <c r="C132" s="249" t="s">
        <v>389</v>
      </c>
      <c r="D132" s="249" t="s">
        <v>264</v>
      </c>
      <c r="E132" s="250" t="s">
        <v>1973</v>
      </c>
      <c r="F132" s="251" t="s">
        <v>1974</v>
      </c>
      <c r="G132" s="252" t="s">
        <v>260</v>
      </c>
      <c r="H132" s="253">
        <v>3</v>
      </c>
      <c r="I132" s="254"/>
      <c r="J132" s="255">
        <f>ROUND(I132*H132,2)</f>
        <v>0</v>
      </c>
      <c r="K132" s="251" t="s">
        <v>194</v>
      </c>
      <c r="L132" s="256"/>
      <c r="M132" s="257" t="s">
        <v>19</v>
      </c>
      <c r="N132" s="258" t="s">
        <v>43</v>
      </c>
      <c r="O132" s="87"/>
      <c r="P132" s="217">
        <f>O132*H132</f>
        <v>0</v>
      </c>
      <c r="Q132" s="217">
        <v>0.00020000000000000001</v>
      </c>
      <c r="R132" s="217">
        <f>Q132*H132</f>
        <v>0.00060000000000000006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389</v>
      </c>
      <c r="AT132" s="219" t="s">
        <v>264</v>
      </c>
      <c r="AU132" s="219" t="s">
        <v>82</v>
      </c>
      <c r="AY132" s="20" t="s">
        <v>188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80</v>
      </c>
      <c r="BK132" s="220">
        <f>ROUND(I132*H132,2)</f>
        <v>0</v>
      </c>
      <c r="BL132" s="20" t="s">
        <v>290</v>
      </c>
      <c r="BM132" s="219" t="s">
        <v>1975</v>
      </c>
    </row>
    <row r="133" s="2" customFormat="1" ht="37.8" customHeight="1">
      <c r="A133" s="41"/>
      <c r="B133" s="42"/>
      <c r="C133" s="208" t="s">
        <v>395</v>
      </c>
      <c r="D133" s="208" t="s">
        <v>190</v>
      </c>
      <c r="E133" s="209" t="s">
        <v>1976</v>
      </c>
      <c r="F133" s="210" t="s">
        <v>1977</v>
      </c>
      <c r="G133" s="211" t="s">
        <v>260</v>
      </c>
      <c r="H133" s="212">
        <v>3</v>
      </c>
      <c r="I133" s="213"/>
      <c r="J133" s="214">
        <f>ROUND(I133*H133,2)</f>
        <v>0</v>
      </c>
      <c r="K133" s="210" t="s">
        <v>194</v>
      </c>
      <c r="L133" s="47"/>
      <c r="M133" s="215" t="s">
        <v>19</v>
      </c>
      <c r="N133" s="216" t="s">
        <v>43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290</v>
      </c>
      <c r="AT133" s="219" t="s">
        <v>190</v>
      </c>
      <c r="AU133" s="219" t="s">
        <v>82</v>
      </c>
      <c r="AY133" s="20" t="s">
        <v>188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80</v>
      </c>
      <c r="BK133" s="220">
        <f>ROUND(I133*H133,2)</f>
        <v>0</v>
      </c>
      <c r="BL133" s="20" t="s">
        <v>290</v>
      </c>
      <c r="BM133" s="219" t="s">
        <v>1978</v>
      </c>
    </row>
    <row r="134" s="2" customFormat="1">
      <c r="A134" s="41"/>
      <c r="B134" s="42"/>
      <c r="C134" s="43"/>
      <c r="D134" s="221" t="s">
        <v>197</v>
      </c>
      <c r="E134" s="43"/>
      <c r="F134" s="222" t="s">
        <v>1979</v>
      </c>
      <c r="G134" s="43"/>
      <c r="H134" s="43"/>
      <c r="I134" s="223"/>
      <c r="J134" s="43"/>
      <c r="K134" s="43"/>
      <c r="L134" s="47"/>
      <c r="M134" s="224"/>
      <c r="N134" s="22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197</v>
      </c>
      <c r="AU134" s="20" t="s">
        <v>82</v>
      </c>
    </row>
    <row r="135" s="2" customFormat="1" ht="24.15" customHeight="1">
      <c r="A135" s="41"/>
      <c r="B135" s="42"/>
      <c r="C135" s="208" t="s">
        <v>407</v>
      </c>
      <c r="D135" s="208" t="s">
        <v>190</v>
      </c>
      <c r="E135" s="209" t="s">
        <v>1980</v>
      </c>
      <c r="F135" s="210" t="s">
        <v>1981</v>
      </c>
      <c r="G135" s="211" t="s">
        <v>260</v>
      </c>
      <c r="H135" s="212">
        <v>31</v>
      </c>
      <c r="I135" s="213"/>
      <c r="J135" s="214">
        <f>ROUND(I135*H135,2)</f>
        <v>0</v>
      </c>
      <c r="K135" s="210" t="s">
        <v>194</v>
      </c>
      <c r="L135" s="47"/>
      <c r="M135" s="215" t="s">
        <v>19</v>
      </c>
      <c r="N135" s="216" t="s">
        <v>43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290</v>
      </c>
      <c r="AT135" s="219" t="s">
        <v>190</v>
      </c>
      <c r="AU135" s="219" t="s">
        <v>82</v>
      </c>
      <c r="AY135" s="20" t="s">
        <v>188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80</v>
      </c>
      <c r="BK135" s="220">
        <f>ROUND(I135*H135,2)</f>
        <v>0</v>
      </c>
      <c r="BL135" s="20" t="s">
        <v>290</v>
      </c>
      <c r="BM135" s="219" t="s">
        <v>1982</v>
      </c>
    </row>
    <row r="136" s="2" customFormat="1">
      <c r="A136" s="41"/>
      <c r="B136" s="42"/>
      <c r="C136" s="43"/>
      <c r="D136" s="221" t="s">
        <v>197</v>
      </c>
      <c r="E136" s="43"/>
      <c r="F136" s="222" t="s">
        <v>1983</v>
      </c>
      <c r="G136" s="43"/>
      <c r="H136" s="43"/>
      <c r="I136" s="223"/>
      <c r="J136" s="43"/>
      <c r="K136" s="43"/>
      <c r="L136" s="47"/>
      <c r="M136" s="224"/>
      <c r="N136" s="22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197</v>
      </c>
      <c r="AU136" s="20" t="s">
        <v>82</v>
      </c>
    </row>
    <row r="137" s="2" customFormat="1" ht="49.05" customHeight="1">
      <c r="A137" s="41"/>
      <c r="B137" s="42"/>
      <c r="C137" s="208" t="s">
        <v>412</v>
      </c>
      <c r="D137" s="208" t="s">
        <v>190</v>
      </c>
      <c r="E137" s="209" t="s">
        <v>1984</v>
      </c>
      <c r="F137" s="210" t="s">
        <v>1985</v>
      </c>
      <c r="G137" s="211" t="s">
        <v>819</v>
      </c>
      <c r="H137" s="212">
        <v>3.0819999999999999</v>
      </c>
      <c r="I137" s="213"/>
      <c r="J137" s="214">
        <f>ROUND(I137*H137,2)</f>
        <v>0</v>
      </c>
      <c r="K137" s="210" t="s">
        <v>19</v>
      </c>
      <c r="L137" s="47"/>
      <c r="M137" s="215" t="s">
        <v>19</v>
      </c>
      <c r="N137" s="216" t="s">
        <v>43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290</v>
      </c>
      <c r="AT137" s="219" t="s">
        <v>190</v>
      </c>
      <c r="AU137" s="219" t="s">
        <v>82</v>
      </c>
      <c r="AY137" s="20" t="s">
        <v>188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80</v>
      </c>
      <c r="BK137" s="220">
        <f>ROUND(I137*H137,2)</f>
        <v>0</v>
      </c>
      <c r="BL137" s="20" t="s">
        <v>290</v>
      </c>
      <c r="BM137" s="219" t="s">
        <v>1986</v>
      </c>
    </row>
    <row r="138" s="12" customFormat="1" ht="25.92" customHeight="1">
      <c r="A138" s="12"/>
      <c r="B138" s="192"/>
      <c r="C138" s="193"/>
      <c r="D138" s="194" t="s">
        <v>71</v>
      </c>
      <c r="E138" s="195" t="s">
        <v>1504</v>
      </c>
      <c r="F138" s="195" t="s">
        <v>1505</v>
      </c>
      <c r="G138" s="193"/>
      <c r="H138" s="193"/>
      <c r="I138" s="196"/>
      <c r="J138" s="197">
        <f>BK138</f>
        <v>0</v>
      </c>
      <c r="K138" s="193"/>
      <c r="L138" s="198"/>
      <c r="M138" s="199"/>
      <c r="N138" s="200"/>
      <c r="O138" s="200"/>
      <c r="P138" s="201">
        <f>SUM(P139:P142)</f>
        <v>0</v>
      </c>
      <c r="Q138" s="200"/>
      <c r="R138" s="201">
        <f>SUM(R139:R142)</f>
        <v>0</v>
      </c>
      <c r="S138" s="200"/>
      <c r="T138" s="20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195</v>
      </c>
      <c r="AT138" s="204" t="s">
        <v>71</v>
      </c>
      <c r="AU138" s="204" t="s">
        <v>72</v>
      </c>
      <c r="AY138" s="203" t="s">
        <v>188</v>
      </c>
      <c r="BK138" s="205">
        <f>SUM(BK139:BK142)</f>
        <v>0</v>
      </c>
    </row>
    <row r="139" s="2" customFormat="1" ht="37.8" customHeight="1">
      <c r="A139" s="41"/>
      <c r="B139" s="42"/>
      <c r="C139" s="208" t="s">
        <v>418</v>
      </c>
      <c r="D139" s="208" t="s">
        <v>190</v>
      </c>
      <c r="E139" s="209" t="s">
        <v>1987</v>
      </c>
      <c r="F139" s="210" t="s">
        <v>1988</v>
      </c>
      <c r="G139" s="211" t="s">
        <v>1509</v>
      </c>
      <c r="H139" s="212">
        <v>20</v>
      </c>
      <c r="I139" s="213"/>
      <c r="J139" s="214">
        <f>ROUND(I139*H139,2)</f>
        <v>0</v>
      </c>
      <c r="K139" s="210" t="s">
        <v>194</v>
      </c>
      <c r="L139" s="47"/>
      <c r="M139" s="215" t="s">
        <v>19</v>
      </c>
      <c r="N139" s="216" t="s">
        <v>43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1510</v>
      </c>
      <c r="AT139" s="219" t="s">
        <v>190</v>
      </c>
      <c r="AU139" s="219" t="s">
        <v>80</v>
      </c>
      <c r="AY139" s="20" t="s">
        <v>188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80</v>
      </c>
      <c r="BK139" s="220">
        <f>ROUND(I139*H139,2)</f>
        <v>0</v>
      </c>
      <c r="BL139" s="20" t="s">
        <v>1510</v>
      </c>
      <c r="BM139" s="219" t="s">
        <v>1989</v>
      </c>
    </row>
    <row r="140" s="2" customFormat="1">
      <c r="A140" s="41"/>
      <c r="B140" s="42"/>
      <c r="C140" s="43"/>
      <c r="D140" s="221" t="s">
        <v>197</v>
      </c>
      <c r="E140" s="43"/>
      <c r="F140" s="222" t="s">
        <v>1990</v>
      </c>
      <c r="G140" s="43"/>
      <c r="H140" s="43"/>
      <c r="I140" s="223"/>
      <c r="J140" s="43"/>
      <c r="K140" s="43"/>
      <c r="L140" s="47"/>
      <c r="M140" s="224"/>
      <c r="N140" s="22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197</v>
      </c>
      <c r="AU140" s="20" t="s">
        <v>80</v>
      </c>
    </row>
    <row r="141" s="2" customFormat="1" ht="24.15" customHeight="1">
      <c r="A141" s="41"/>
      <c r="B141" s="42"/>
      <c r="C141" s="208" t="s">
        <v>423</v>
      </c>
      <c r="D141" s="208" t="s">
        <v>190</v>
      </c>
      <c r="E141" s="209" t="s">
        <v>1783</v>
      </c>
      <c r="F141" s="210" t="s">
        <v>1784</v>
      </c>
      <c r="G141" s="211" t="s">
        <v>1509</v>
      </c>
      <c r="H141" s="212">
        <v>30</v>
      </c>
      <c r="I141" s="213"/>
      <c r="J141" s="214">
        <f>ROUND(I141*H141,2)</f>
        <v>0</v>
      </c>
      <c r="K141" s="210" t="s">
        <v>194</v>
      </c>
      <c r="L141" s="47"/>
      <c r="M141" s="215" t="s">
        <v>19</v>
      </c>
      <c r="N141" s="216" t="s">
        <v>43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1510</v>
      </c>
      <c r="AT141" s="219" t="s">
        <v>190</v>
      </c>
      <c r="AU141" s="219" t="s">
        <v>80</v>
      </c>
      <c r="AY141" s="20" t="s">
        <v>188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80</v>
      </c>
      <c r="BK141" s="220">
        <f>ROUND(I141*H141,2)</f>
        <v>0</v>
      </c>
      <c r="BL141" s="20" t="s">
        <v>1510</v>
      </c>
      <c r="BM141" s="219" t="s">
        <v>1991</v>
      </c>
    </row>
    <row r="142" s="2" customFormat="1">
      <c r="A142" s="41"/>
      <c r="B142" s="42"/>
      <c r="C142" s="43"/>
      <c r="D142" s="221" t="s">
        <v>197</v>
      </c>
      <c r="E142" s="43"/>
      <c r="F142" s="222" t="s">
        <v>1786</v>
      </c>
      <c r="G142" s="43"/>
      <c r="H142" s="43"/>
      <c r="I142" s="223"/>
      <c r="J142" s="43"/>
      <c r="K142" s="43"/>
      <c r="L142" s="47"/>
      <c r="M142" s="284"/>
      <c r="N142" s="285"/>
      <c r="O142" s="286"/>
      <c r="P142" s="286"/>
      <c r="Q142" s="286"/>
      <c r="R142" s="286"/>
      <c r="S142" s="286"/>
      <c r="T142" s="287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197</v>
      </c>
      <c r="AU142" s="20" t="s">
        <v>80</v>
      </c>
    </row>
    <row r="143" s="2" customFormat="1" ht="6.96" customHeight="1">
      <c r="A143" s="41"/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47"/>
      <c r="M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</sheetData>
  <sheetProtection sheet="1" autoFilter="0" formatColumns="0" formatRows="0" objects="1" scenarios="1" spinCount="100000" saltValue="24RKFqrqArrwYP9uamrNMcqP+Q7D1U368D97zaixnN9htig4pNLNldqyBgvs2MRoOUl2mfllxrz+fgYLf5FSGw==" hashValue="lNDLfu3a9EA5x3CpMK9JLJXkkrnfAXivgPXqtU9S42zf/v4wtp4YoE1gERuLeYneYEZX88T6v5DSqc7bFMpcnA==" algorithmName="SHA-512" password="CC35"/>
  <autoFilter ref="C81:K14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751311092"/>
    <hyperlink ref="F91" r:id="rId2" display="https://podminky.urs.cz/item/CS_URS_2024_01/751322012"/>
    <hyperlink ref="F94" r:id="rId3" display="https://podminky.urs.cz/item/CS_URS_2024_01/751344114"/>
    <hyperlink ref="F97" r:id="rId4" display="https://podminky.urs.cz/item/CS_URS_2024_01/751344121"/>
    <hyperlink ref="F100" r:id="rId5" display="https://podminky.urs.cz/item/CS_URS_2024_01/751398042"/>
    <hyperlink ref="F103" r:id="rId6" display="https://podminky.urs.cz/item/CS_URS_2024_01/751510012"/>
    <hyperlink ref="F105" r:id="rId7" display="https://podminky.urs.cz/item/CS_URS_2024_01/751510044"/>
    <hyperlink ref="F107" r:id="rId8" display="https://podminky.urs.cz/item/CS_URS_2024_01/751571033"/>
    <hyperlink ref="F109" r:id="rId9" display="https://podminky.urs.cz/item/CS_URS_2024_01/751572034"/>
    <hyperlink ref="F113" r:id="rId10" display="https://podminky.urs.cz/item/CS_URS_2024_01/751611115"/>
    <hyperlink ref="F116" r:id="rId11" display="https://podminky.urs.cz/item/CS_URS_2024_01/751611122"/>
    <hyperlink ref="F119" r:id="rId12" display="https://podminky.urs.cz/item/CS_URS_2024_01/751611141"/>
    <hyperlink ref="F122" r:id="rId13" display="https://podminky.urs.cz/item/CS_URS_2024_01/751613113"/>
    <hyperlink ref="F125" r:id="rId14" display="https://podminky.urs.cz/item/CS_URS_2024_01/751613114"/>
    <hyperlink ref="F128" r:id="rId15" display="https://podminky.urs.cz/item/CS_URS_2024_01/751613122"/>
    <hyperlink ref="F131" r:id="rId16" display="https://podminky.urs.cz/item/CS_URS_2024_01/751614122"/>
    <hyperlink ref="F134" r:id="rId17" display="https://podminky.urs.cz/item/CS_URS_2024_01/751614130"/>
    <hyperlink ref="F136" r:id="rId18" display="https://podminky.urs.cz/item/CS_URS_2024_01/751691111"/>
    <hyperlink ref="F140" r:id="rId19" display="https://podminky.urs.cz/item/CS_URS_2024_01/HZS3212"/>
    <hyperlink ref="F142" r:id="rId20" display="https://podminky.urs.cz/item/CS_URS_2024_01/HZS4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1992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tr">
        <f>IF('Rekapitulace stavby'!AN16="","",'Rekapitulace stavby'!AN16)</f>
        <v/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tr">
        <f>IF('Rekapitulace stavby'!E17="","",'Rekapitulace stavby'!E17)</f>
        <v>Energy Benefit Centre a.s.</v>
      </c>
      <c r="F21" s="41"/>
      <c r="G21" s="41"/>
      <c r="H21" s="41"/>
      <c r="I21" s="136" t="s">
        <v>28</v>
      </c>
      <c r="J21" s="140" t="str">
        <f>IF('Rekapitulace stavby'!AN17="","",'Rekapitulace stavby'!AN17)</f>
        <v/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28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1993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ROUND(J83,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ROUND((SUM(BE83:BE159)),  2)</f>
        <v>0</v>
      </c>
      <c r="G33" s="41"/>
      <c r="H33" s="41"/>
      <c r="I33" s="152">
        <v>0.20999999999999999</v>
      </c>
      <c r="J33" s="151">
        <f>ROUND(((SUM(BE83:BE159))*I33),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ROUND((SUM(BF83:BF159)),  2)</f>
        <v>0</v>
      </c>
      <c r="G34" s="41"/>
      <c r="H34" s="41"/>
      <c r="I34" s="152">
        <v>0.12</v>
      </c>
      <c r="J34" s="151">
        <f>ROUND(((SUM(BF83:BF159))*I34),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ROUND((SUM(BG83:BG159)),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ROUND((SUM(BH83:BH159)),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ROUND((SUM(BI83:BI159)),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EL - Silnoproud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>Energy Benefit Centre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1994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1995</v>
      </c>
      <c r="E61" s="172"/>
      <c r="F61" s="172"/>
      <c r="G61" s="172"/>
      <c r="H61" s="172"/>
      <c r="I61" s="172"/>
      <c r="J61" s="173">
        <f>J90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9"/>
      <c r="C62" s="170"/>
      <c r="D62" s="171" t="s">
        <v>1996</v>
      </c>
      <c r="E62" s="172"/>
      <c r="F62" s="172"/>
      <c r="G62" s="172"/>
      <c r="H62" s="172"/>
      <c r="I62" s="172"/>
      <c r="J62" s="173">
        <f>J152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1997</v>
      </c>
      <c r="E63" s="172"/>
      <c r="F63" s="172"/>
      <c r="G63" s="172"/>
      <c r="H63" s="172"/>
      <c r="I63" s="172"/>
      <c r="J63" s="173">
        <f>J156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173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6.25" customHeight="1">
      <c r="A73" s="41"/>
      <c r="B73" s="42"/>
      <c r="C73" s="43"/>
      <c r="D73" s="43"/>
      <c r="E73" s="164" t="str">
        <f>E7</f>
        <v>Snížení energ. náročnosti - ZA a Gymnázia Hořice - DM Šalounova</v>
      </c>
      <c r="F73" s="35"/>
      <c r="G73" s="35"/>
      <c r="H73" s="35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122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EL - Silnoproud</v>
      </c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Hořice, ul. Šalounova</v>
      </c>
      <c r="G77" s="43"/>
      <c r="H77" s="43"/>
      <c r="I77" s="35" t="s">
        <v>23</v>
      </c>
      <c r="J77" s="75" t="str">
        <f>IF(J12="","",J12)</f>
        <v>31. 1. 2024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5" t="s">
        <v>25</v>
      </c>
      <c r="D79" s="43"/>
      <c r="E79" s="43"/>
      <c r="F79" s="30" t="str">
        <f>E15</f>
        <v>Zemědělská akademie a Gymnázia Hořice</v>
      </c>
      <c r="G79" s="43"/>
      <c r="H79" s="43"/>
      <c r="I79" s="35" t="s">
        <v>31</v>
      </c>
      <c r="J79" s="39" t="str">
        <f>E21</f>
        <v>Energy Benefit Centre a.s.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 xml:space="preserve"> 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1"/>
      <c r="B82" s="182"/>
      <c r="C82" s="183" t="s">
        <v>174</v>
      </c>
      <c r="D82" s="184" t="s">
        <v>57</v>
      </c>
      <c r="E82" s="184" t="s">
        <v>53</v>
      </c>
      <c r="F82" s="184" t="s">
        <v>54</v>
      </c>
      <c r="G82" s="184" t="s">
        <v>175</v>
      </c>
      <c r="H82" s="184" t="s">
        <v>176</v>
      </c>
      <c r="I82" s="184" t="s">
        <v>177</v>
      </c>
      <c r="J82" s="184" t="s">
        <v>150</v>
      </c>
      <c r="K82" s="185" t="s">
        <v>178</v>
      </c>
      <c r="L82" s="186"/>
      <c r="M82" s="95" t="s">
        <v>19</v>
      </c>
      <c r="N82" s="96" t="s">
        <v>42</v>
      </c>
      <c r="O82" s="96" t="s">
        <v>179</v>
      </c>
      <c r="P82" s="96" t="s">
        <v>180</v>
      </c>
      <c r="Q82" s="96" t="s">
        <v>181</v>
      </c>
      <c r="R82" s="96" t="s">
        <v>182</v>
      </c>
      <c r="S82" s="96" t="s">
        <v>183</v>
      </c>
      <c r="T82" s="97" t="s">
        <v>184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1"/>
      <c r="B83" s="42"/>
      <c r="C83" s="102" t="s">
        <v>185</v>
      </c>
      <c r="D83" s="43"/>
      <c r="E83" s="43"/>
      <c r="F83" s="43"/>
      <c r="G83" s="43"/>
      <c r="H83" s="43"/>
      <c r="I83" s="43"/>
      <c r="J83" s="187">
        <f>BK83</f>
        <v>0</v>
      </c>
      <c r="K83" s="43"/>
      <c r="L83" s="47"/>
      <c r="M83" s="98"/>
      <c r="N83" s="188"/>
      <c r="O83" s="99"/>
      <c r="P83" s="189">
        <f>P84+P90+P152+P156</f>
        <v>0</v>
      </c>
      <c r="Q83" s="99"/>
      <c r="R83" s="189">
        <f>R84+R90+R152+R156</f>
        <v>0</v>
      </c>
      <c r="S83" s="99"/>
      <c r="T83" s="190">
        <f>T84+T90+T152+T156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151</v>
      </c>
      <c r="BK83" s="191">
        <f>BK84+BK90+BK152+BK156</f>
        <v>0</v>
      </c>
    </row>
    <row r="84" s="12" customFormat="1" ht="25.92" customHeight="1">
      <c r="A84" s="12"/>
      <c r="B84" s="192"/>
      <c r="C84" s="193"/>
      <c r="D84" s="194" t="s">
        <v>71</v>
      </c>
      <c r="E84" s="195" t="s">
        <v>836</v>
      </c>
      <c r="F84" s="195" t="s">
        <v>1998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SUM(P85:P89)</f>
        <v>0</v>
      </c>
      <c r="Q84" s="200"/>
      <c r="R84" s="201">
        <f>SUM(R85:R89)</f>
        <v>0</v>
      </c>
      <c r="S84" s="200"/>
      <c r="T84" s="202">
        <f>SUM(T85:T89)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80</v>
      </c>
      <c r="AT84" s="204" t="s">
        <v>71</v>
      </c>
      <c r="AU84" s="204" t="s">
        <v>72</v>
      </c>
      <c r="AY84" s="203" t="s">
        <v>188</v>
      </c>
      <c r="BK84" s="205">
        <f>SUM(BK85:BK89)</f>
        <v>0</v>
      </c>
    </row>
    <row r="85" s="2" customFormat="1" ht="16.5" customHeight="1">
      <c r="A85" s="41"/>
      <c r="B85" s="42"/>
      <c r="C85" s="208" t="s">
        <v>80</v>
      </c>
      <c r="D85" s="208" t="s">
        <v>190</v>
      </c>
      <c r="E85" s="209" t="s">
        <v>1999</v>
      </c>
      <c r="F85" s="210" t="s">
        <v>2000</v>
      </c>
      <c r="G85" s="211" t="s">
        <v>248</v>
      </c>
      <c r="H85" s="212">
        <v>800</v>
      </c>
      <c r="I85" s="213"/>
      <c r="J85" s="214">
        <f>ROUND(I85*H85,2)</f>
        <v>0</v>
      </c>
      <c r="K85" s="210" t="s">
        <v>19</v>
      </c>
      <c r="L85" s="47"/>
      <c r="M85" s="215" t="s">
        <v>19</v>
      </c>
      <c r="N85" s="216" t="s">
        <v>43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195</v>
      </c>
      <c r="AT85" s="219" t="s">
        <v>190</v>
      </c>
      <c r="AU85" s="219" t="s">
        <v>80</v>
      </c>
      <c r="AY85" s="20" t="s">
        <v>188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80</v>
      </c>
      <c r="BK85" s="220">
        <f>ROUND(I85*H85,2)</f>
        <v>0</v>
      </c>
      <c r="BL85" s="20" t="s">
        <v>195</v>
      </c>
      <c r="BM85" s="219" t="s">
        <v>82</v>
      </c>
    </row>
    <row r="86" s="2" customFormat="1" ht="16.5" customHeight="1">
      <c r="A86" s="41"/>
      <c r="B86" s="42"/>
      <c r="C86" s="208" t="s">
        <v>82</v>
      </c>
      <c r="D86" s="208" t="s">
        <v>190</v>
      </c>
      <c r="E86" s="209" t="s">
        <v>2001</v>
      </c>
      <c r="F86" s="210" t="s">
        <v>2002</v>
      </c>
      <c r="G86" s="211" t="s">
        <v>248</v>
      </c>
      <c r="H86" s="212">
        <v>250</v>
      </c>
      <c r="I86" s="213"/>
      <c r="J86" s="214">
        <f>ROUND(I86*H86,2)</f>
        <v>0</v>
      </c>
      <c r="K86" s="210" t="s">
        <v>19</v>
      </c>
      <c r="L86" s="47"/>
      <c r="M86" s="215" t="s">
        <v>19</v>
      </c>
      <c r="N86" s="216" t="s">
        <v>43</v>
      </c>
      <c r="O86" s="87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9" t="s">
        <v>195</v>
      </c>
      <c r="AT86" s="219" t="s">
        <v>190</v>
      </c>
      <c r="AU86" s="219" t="s">
        <v>80</v>
      </c>
      <c r="AY86" s="20" t="s">
        <v>188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80</v>
      </c>
      <c r="BK86" s="220">
        <f>ROUND(I86*H86,2)</f>
        <v>0</v>
      </c>
      <c r="BL86" s="20" t="s">
        <v>195</v>
      </c>
      <c r="BM86" s="219" t="s">
        <v>195</v>
      </c>
    </row>
    <row r="87" s="2" customFormat="1" ht="16.5" customHeight="1">
      <c r="A87" s="41"/>
      <c r="B87" s="42"/>
      <c r="C87" s="208" t="s">
        <v>206</v>
      </c>
      <c r="D87" s="208" t="s">
        <v>190</v>
      </c>
      <c r="E87" s="209" t="s">
        <v>2003</v>
      </c>
      <c r="F87" s="210" t="s">
        <v>2004</v>
      </c>
      <c r="G87" s="211" t="s">
        <v>248</v>
      </c>
      <c r="H87" s="212">
        <v>140</v>
      </c>
      <c r="I87" s="213"/>
      <c r="J87" s="214">
        <f>ROUND(I87*H87,2)</f>
        <v>0</v>
      </c>
      <c r="K87" s="210" t="s">
        <v>19</v>
      </c>
      <c r="L87" s="47"/>
      <c r="M87" s="215" t="s">
        <v>19</v>
      </c>
      <c r="N87" s="216" t="s">
        <v>43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195</v>
      </c>
      <c r="AT87" s="219" t="s">
        <v>190</v>
      </c>
      <c r="AU87" s="219" t="s">
        <v>80</v>
      </c>
      <c r="AY87" s="20" t="s">
        <v>188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80</v>
      </c>
      <c r="BK87" s="220">
        <f>ROUND(I87*H87,2)</f>
        <v>0</v>
      </c>
      <c r="BL87" s="20" t="s">
        <v>195</v>
      </c>
      <c r="BM87" s="219" t="s">
        <v>226</v>
      </c>
    </row>
    <row r="88" s="2" customFormat="1" ht="16.5" customHeight="1">
      <c r="A88" s="41"/>
      <c r="B88" s="42"/>
      <c r="C88" s="208" t="s">
        <v>195</v>
      </c>
      <c r="D88" s="208" t="s">
        <v>190</v>
      </c>
      <c r="E88" s="209" t="s">
        <v>2005</v>
      </c>
      <c r="F88" s="210" t="s">
        <v>2006</v>
      </c>
      <c r="G88" s="211" t="s">
        <v>248</v>
      </c>
      <c r="H88" s="212">
        <v>120</v>
      </c>
      <c r="I88" s="213"/>
      <c r="J88" s="214">
        <f>ROUND(I88*H88,2)</f>
        <v>0</v>
      </c>
      <c r="K88" s="210" t="s">
        <v>19</v>
      </c>
      <c r="L88" s="47"/>
      <c r="M88" s="215" t="s">
        <v>19</v>
      </c>
      <c r="N88" s="216" t="s">
        <v>43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195</v>
      </c>
      <c r="AT88" s="219" t="s">
        <v>190</v>
      </c>
      <c r="AU88" s="219" t="s">
        <v>80</v>
      </c>
      <c r="AY88" s="20" t="s">
        <v>188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80</v>
      </c>
      <c r="BK88" s="220">
        <f>ROUND(I88*H88,2)</f>
        <v>0</v>
      </c>
      <c r="BL88" s="20" t="s">
        <v>195</v>
      </c>
      <c r="BM88" s="219" t="s">
        <v>238</v>
      </c>
    </row>
    <row r="89" s="2" customFormat="1" ht="21.75" customHeight="1">
      <c r="A89" s="41"/>
      <c r="B89" s="42"/>
      <c r="C89" s="208" t="s">
        <v>220</v>
      </c>
      <c r="D89" s="208" t="s">
        <v>190</v>
      </c>
      <c r="E89" s="209" t="s">
        <v>2007</v>
      </c>
      <c r="F89" s="210" t="s">
        <v>2008</v>
      </c>
      <c r="G89" s="211" t="s">
        <v>819</v>
      </c>
      <c r="H89" s="212">
        <v>2</v>
      </c>
      <c r="I89" s="213"/>
      <c r="J89" s="214">
        <f>ROUND(I89*H89,2)</f>
        <v>0</v>
      </c>
      <c r="K89" s="210" t="s">
        <v>19</v>
      </c>
      <c r="L89" s="47"/>
      <c r="M89" s="215" t="s">
        <v>19</v>
      </c>
      <c r="N89" s="216" t="s">
        <v>43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195</v>
      </c>
      <c r="AT89" s="219" t="s">
        <v>190</v>
      </c>
      <c r="AU89" s="219" t="s">
        <v>80</v>
      </c>
      <c r="AY89" s="20" t="s">
        <v>188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80</v>
      </c>
      <c r="BK89" s="220">
        <f>ROUND(I89*H89,2)</f>
        <v>0</v>
      </c>
      <c r="BL89" s="20" t="s">
        <v>195</v>
      </c>
      <c r="BM89" s="219" t="s">
        <v>252</v>
      </c>
    </row>
    <row r="90" s="12" customFormat="1" ht="25.92" customHeight="1">
      <c r="A90" s="12"/>
      <c r="B90" s="192"/>
      <c r="C90" s="193"/>
      <c r="D90" s="194" t="s">
        <v>71</v>
      </c>
      <c r="E90" s="195" t="s">
        <v>2009</v>
      </c>
      <c r="F90" s="195" t="s">
        <v>2010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SUM(P91:P151)</f>
        <v>0</v>
      </c>
      <c r="Q90" s="200"/>
      <c r="R90" s="201">
        <f>SUM(R91:R151)</f>
        <v>0</v>
      </c>
      <c r="S90" s="200"/>
      <c r="T90" s="202">
        <f>SUM(T91:T151)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80</v>
      </c>
      <c r="AT90" s="204" t="s">
        <v>71</v>
      </c>
      <c r="AU90" s="204" t="s">
        <v>72</v>
      </c>
      <c r="AY90" s="203" t="s">
        <v>188</v>
      </c>
      <c r="BK90" s="205">
        <f>SUM(BK91:BK151)</f>
        <v>0</v>
      </c>
    </row>
    <row r="91" s="2" customFormat="1" ht="16.5" customHeight="1">
      <c r="A91" s="41"/>
      <c r="B91" s="42"/>
      <c r="C91" s="208" t="s">
        <v>226</v>
      </c>
      <c r="D91" s="208" t="s">
        <v>190</v>
      </c>
      <c r="E91" s="209" t="s">
        <v>80</v>
      </c>
      <c r="F91" s="210" t="s">
        <v>2011</v>
      </c>
      <c r="G91" s="211" t="s">
        <v>2012</v>
      </c>
      <c r="H91" s="212">
        <v>1</v>
      </c>
      <c r="I91" s="213"/>
      <c r="J91" s="214">
        <f>ROUND(I91*H91,2)</f>
        <v>0</v>
      </c>
      <c r="K91" s="210" t="s">
        <v>19</v>
      </c>
      <c r="L91" s="47"/>
      <c r="M91" s="215" t="s">
        <v>19</v>
      </c>
      <c r="N91" s="216" t="s">
        <v>43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195</v>
      </c>
      <c r="AT91" s="219" t="s">
        <v>190</v>
      </c>
      <c r="AU91" s="219" t="s">
        <v>80</v>
      </c>
      <c r="AY91" s="20" t="s">
        <v>188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80</v>
      </c>
      <c r="BK91" s="220">
        <f>ROUND(I91*H91,2)</f>
        <v>0</v>
      </c>
      <c r="BL91" s="20" t="s">
        <v>195</v>
      </c>
      <c r="BM91" s="219" t="s">
        <v>8</v>
      </c>
    </row>
    <row r="92" s="2" customFormat="1" ht="16.5" customHeight="1">
      <c r="A92" s="41"/>
      <c r="B92" s="42"/>
      <c r="C92" s="208" t="s">
        <v>232</v>
      </c>
      <c r="D92" s="208" t="s">
        <v>190</v>
      </c>
      <c r="E92" s="209" t="s">
        <v>82</v>
      </c>
      <c r="F92" s="210" t="s">
        <v>2013</v>
      </c>
      <c r="G92" s="211" t="s">
        <v>2012</v>
      </c>
      <c r="H92" s="212">
        <v>7</v>
      </c>
      <c r="I92" s="213"/>
      <c r="J92" s="214">
        <f>ROUND(I92*H92,2)</f>
        <v>0</v>
      </c>
      <c r="K92" s="210" t="s">
        <v>19</v>
      </c>
      <c r="L92" s="47"/>
      <c r="M92" s="215" t="s">
        <v>19</v>
      </c>
      <c r="N92" s="216" t="s">
        <v>43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195</v>
      </c>
      <c r="AT92" s="219" t="s">
        <v>190</v>
      </c>
      <c r="AU92" s="219" t="s">
        <v>80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195</v>
      </c>
      <c r="BM92" s="219" t="s">
        <v>278</v>
      </c>
    </row>
    <row r="93" s="2" customFormat="1" ht="16.5" customHeight="1">
      <c r="A93" s="41"/>
      <c r="B93" s="42"/>
      <c r="C93" s="208" t="s">
        <v>238</v>
      </c>
      <c r="D93" s="208" t="s">
        <v>190</v>
      </c>
      <c r="E93" s="209" t="s">
        <v>2014</v>
      </c>
      <c r="F93" s="210" t="s">
        <v>2015</v>
      </c>
      <c r="G93" s="211" t="s">
        <v>260</v>
      </c>
      <c r="H93" s="212">
        <v>7</v>
      </c>
      <c r="I93" s="213"/>
      <c r="J93" s="214">
        <f>ROUND(I93*H93,2)</f>
        <v>0</v>
      </c>
      <c r="K93" s="210" t="s">
        <v>19</v>
      </c>
      <c r="L93" s="47"/>
      <c r="M93" s="215" t="s">
        <v>19</v>
      </c>
      <c r="N93" s="216" t="s">
        <v>43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195</v>
      </c>
      <c r="AT93" s="219" t="s">
        <v>190</v>
      </c>
      <c r="AU93" s="219" t="s">
        <v>80</v>
      </c>
      <c r="AY93" s="20" t="s">
        <v>188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80</v>
      </c>
      <c r="BK93" s="220">
        <f>ROUND(I93*H93,2)</f>
        <v>0</v>
      </c>
      <c r="BL93" s="20" t="s">
        <v>195</v>
      </c>
      <c r="BM93" s="219" t="s">
        <v>290</v>
      </c>
    </row>
    <row r="94" s="2" customFormat="1" ht="24.15" customHeight="1">
      <c r="A94" s="41"/>
      <c r="B94" s="42"/>
      <c r="C94" s="208" t="s">
        <v>245</v>
      </c>
      <c r="D94" s="208" t="s">
        <v>190</v>
      </c>
      <c r="E94" s="209" t="s">
        <v>2016</v>
      </c>
      <c r="F94" s="210" t="s">
        <v>2017</v>
      </c>
      <c r="G94" s="211" t="s">
        <v>248</v>
      </c>
      <c r="H94" s="212">
        <v>114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43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195</v>
      </c>
      <c r="AT94" s="219" t="s">
        <v>190</v>
      </c>
      <c r="AU94" s="219" t="s">
        <v>80</v>
      </c>
      <c r="AY94" s="20" t="s">
        <v>188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80</v>
      </c>
      <c r="BK94" s="220">
        <f>ROUND(I94*H94,2)</f>
        <v>0</v>
      </c>
      <c r="BL94" s="20" t="s">
        <v>195</v>
      </c>
      <c r="BM94" s="219" t="s">
        <v>302</v>
      </c>
    </row>
    <row r="95" s="2" customFormat="1" ht="24.15" customHeight="1">
      <c r="A95" s="41"/>
      <c r="B95" s="42"/>
      <c r="C95" s="208" t="s">
        <v>252</v>
      </c>
      <c r="D95" s="208" t="s">
        <v>190</v>
      </c>
      <c r="E95" s="209" t="s">
        <v>2018</v>
      </c>
      <c r="F95" s="210" t="s">
        <v>2019</v>
      </c>
      <c r="G95" s="211" t="s">
        <v>248</v>
      </c>
      <c r="H95" s="212">
        <v>914</v>
      </c>
      <c r="I95" s="213"/>
      <c r="J95" s="214">
        <f>ROUND(I95*H95,2)</f>
        <v>0</v>
      </c>
      <c r="K95" s="210" t="s">
        <v>19</v>
      </c>
      <c r="L95" s="47"/>
      <c r="M95" s="215" t="s">
        <v>19</v>
      </c>
      <c r="N95" s="216" t="s">
        <v>43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195</v>
      </c>
      <c r="AT95" s="219" t="s">
        <v>190</v>
      </c>
      <c r="AU95" s="219" t="s">
        <v>80</v>
      </c>
      <c r="AY95" s="20" t="s">
        <v>188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80</v>
      </c>
      <c r="BK95" s="220">
        <f>ROUND(I95*H95,2)</f>
        <v>0</v>
      </c>
      <c r="BL95" s="20" t="s">
        <v>195</v>
      </c>
      <c r="BM95" s="219" t="s">
        <v>315</v>
      </c>
    </row>
    <row r="96" s="2" customFormat="1" ht="24.15" customHeight="1">
      <c r="A96" s="41"/>
      <c r="B96" s="42"/>
      <c r="C96" s="208" t="s">
        <v>257</v>
      </c>
      <c r="D96" s="208" t="s">
        <v>190</v>
      </c>
      <c r="E96" s="209" t="s">
        <v>2020</v>
      </c>
      <c r="F96" s="210" t="s">
        <v>2021</v>
      </c>
      <c r="G96" s="211" t="s">
        <v>248</v>
      </c>
      <c r="H96" s="212">
        <v>122</v>
      </c>
      <c r="I96" s="213"/>
      <c r="J96" s="214">
        <f>ROUND(I96*H96,2)</f>
        <v>0</v>
      </c>
      <c r="K96" s="210" t="s">
        <v>19</v>
      </c>
      <c r="L96" s="47"/>
      <c r="M96" s="215" t="s">
        <v>19</v>
      </c>
      <c r="N96" s="216" t="s">
        <v>43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195</v>
      </c>
      <c r="AT96" s="219" t="s">
        <v>190</v>
      </c>
      <c r="AU96" s="219" t="s">
        <v>80</v>
      </c>
      <c r="AY96" s="20" t="s">
        <v>188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80</v>
      </c>
      <c r="BK96" s="220">
        <f>ROUND(I96*H96,2)</f>
        <v>0</v>
      </c>
      <c r="BL96" s="20" t="s">
        <v>195</v>
      </c>
      <c r="BM96" s="219" t="s">
        <v>326</v>
      </c>
    </row>
    <row r="97" s="2" customFormat="1" ht="24.15" customHeight="1">
      <c r="A97" s="41"/>
      <c r="B97" s="42"/>
      <c r="C97" s="208" t="s">
        <v>8</v>
      </c>
      <c r="D97" s="208" t="s">
        <v>190</v>
      </c>
      <c r="E97" s="209" t="s">
        <v>2022</v>
      </c>
      <c r="F97" s="210" t="s">
        <v>2023</v>
      </c>
      <c r="G97" s="211" t="s">
        <v>248</v>
      </c>
      <c r="H97" s="212">
        <v>167</v>
      </c>
      <c r="I97" s="213"/>
      <c r="J97" s="214">
        <f>ROUND(I97*H97,2)</f>
        <v>0</v>
      </c>
      <c r="K97" s="210" t="s">
        <v>19</v>
      </c>
      <c r="L97" s="47"/>
      <c r="M97" s="215" t="s">
        <v>19</v>
      </c>
      <c r="N97" s="216" t="s">
        <v>43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195</v>
      </c>
      <c r="AT97" s="219" t="s">
        <v>190</v>
      </c>
      <c r="AU97" s="219" t="s">
        <v>80</v>
      </c>
      <c r="AY97" s="20" t="s">
        <v>188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80</v>
      </c>
      <c r="BK97" s="220">
        <f>ROUND(I97*H97,2)</f>
        <v>0</v>
      </c>
      <c r="BL97" s="20" t="s">
        <v>195</v>
      </c>
      <c r="BM97" s="219" t="s">
        <v>338</v>
      </c>
    </row>
    <row r="98" s="2" customFormat="1" ht="33" customHeight="1">
      <c r="A98" s="41"/>
      <c r="B98" s="42"/>
      <c r="C98" s="208" t="s">
        <v>268</v>
      </c>
      <c r="D98" s="208" t="s">
        <v>190</v>
      </c>
      <c r="E98" s="209" t="s">
        <v>2024</v>
      </c>
      <c r="F98" s="210" t="s">
        <v>2025</v>
      </c>
      <c r="G98" s="211" t="s">
        <v>248</v>
      </c>
      <c r="H98" s="212">
        <v>34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43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195</v>
      </c>
      <c r="AT98" s="219" t="s">
        <v>190</v>
      </c>
      <c r="AU98" s="219" t="s">
        <v>80</v>
      </c>
      <c r="AY98" s="20" t="s">
        <v>188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80</v>
      </c>
      <c r="BK98" s="220">
        <f>ROUND(I98*H98,2)</f>
        <v>0</v>
      </c>
      <c r="BL98" s="20" t="s">
        <v>195</v>
      </c>
      <c r="BM98" s="219" t="s">
        <v>357</v>
      </c>
    </row>
    <row r="99" s="2" customFormat="1" ht="24.15" customHeight="1">
      <c r="A99" s="41"/>
      <c r="B99" s="42"/>
      <c r="C99" s="208" t="s">
        <v>278</v>
      </c>
      <c r="D99" s="208" t="s">
        <v>190</v>
      </c>
      <c r="E99" s="209" t="s">
        <v>2026</v>
      </c>
      <c r="F99" s="210" t="s">
        <v>2027</v>
      </c>
      <c r="G99" s="211" t="s">
        <v>248</v>
      </c>
      <c r="H99" s="212">
        <v>7460</v>
      </c>
      <c r="I99" s="213"/>
      <c r="J99" s="214">
        <f>ROUND(I99*H99,2)</f>
        <v>0</v>
      </c>
      <c r="K99" s="210" t="s">
        <v>19</v>
      </c>
      <c r="L99" s="47"/>
      <c r="M99" s="215" t="s">
        <v>19</v>
      </c>
      <c r="N99" s="216" t="s">
        <v>43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195</v>
      </c>
      <c r="AT99" s="219" t="s">
        <v>190</v>
      </c>
      <c r="AU99" s="219" t="s">
        <v>80</v>
      </c>
      <c r="AY99" s="20" t="s">
        <v>188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80</v>
      </c>
      <c r="BK99" s="220">
        <f>ROUND(I99*H99,2)</f>
        <v>0</v>
      </c>
      <c r="BL99" s="20" t="s">
        <v>195</v>
      </c>
      <c r="BM99" s="219" t="s">
        <v>368</v>
      </c>
    </row>
    <row r="100" s="2" customFormat="1" ht="24.15" customHeight="1">
      <c r="A100" s="41"/>
      <c r="B100" s="42"/>
      <c r="C100" s="208" t="s">
        <v>284</v>
      </c>
      <c r="D100" s="208" t="s">
        <v>190</v>
      </c>
      <c r="E100" s="209" t="s">
        <v>2028</v>
      </c>
      <c r="F100" s="210" t="s">
        <v>2029</v>
      </c>
      <c r="G100" s="211" t="s">
        <v>248</v>
      </c>
      <c r="H100" s="212">
        <v>6740</v>
      </c>
      <c r="I100" s="213"/>
      <c r="J100" s="214">
        <f>ROUND(I100*H100,2)</f>
        <v>0</v>
      </c>
      <c r="K100" s="210" t="s">
        <v>19</v>
      </c>
      <c r="L100" s="47"/>
      <c r="M100" s="215" t="s">
        <v>19</v>
      </c>
      <c r="N100" s="216" t="s">
        <v>43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195</v>
      </c>
      <c r="AT100" s="219" t="s">
        <v>190</v>
      </c>
      <c r="AU100" s="219" t="s">
        <v>80</v>
      </c>
      <c r="AY100" s="20" t="s">
        <v>188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80</v>
      </c>
      <c r="BK100" s="220">
        <f>ROUND(I100*H100,2)</f>
        <v>0</v>
      </c>
      <c r="BL100" s="20" t="s">
        <v>195</v>
      </c>
      <c r="BM100" s="219" t="s">
        <v>378</v>
      </c>
    </row>
    <row r="101" s="2" customFormat="1" ht="24.15" customHeight="1">
      <c r="A101" s="41"/>
      <c r="B101" s="42"/>
      <c r="C101" s="208" t="s">
        <v>290</v>
      </c>
      <c r="D101" s="208" t="s">
        <v>190</v>
      </c>
      <c r="E101" s="209" t="s">
        <v>2030</v>
      </c>
      <c r="F101" s="210" t="s">
        <v>2031</v>
      </c>
      <c r="G101" s="211" t="s">
        <v>248</v>
      </c>
      <c r="H101" s="212">
        <v>108</v>
      </c>
      <c r="I101" s="213"/>
      <c r="J101" s="214">
        <f>ROUND(I101*H101,2)</f>
        <v>0</v>
      </c>
      <c r="K101" s="210" t="s">
        <v>19</v>
      </c>
      <c r="L101" s="47"/>
      <c r="M101" s="215" t="s">
        <v>19</v>
      </c>
      <c r="N101" s="216" t="s">
        <v>43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195</v>
      </c>
      <c r="AT101" s="219" t="s">
        <v>190</v>
      </c>
      <c r="AU101" s="219" t="s">
        <v>80</v>
      </c>
      <c r="AY101" s="20" t="s">
        <v>188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80</v>
      </c>
      <c r="BK101" s="220">
        <f>ROUND(I101*H101,2)</f>
        <v>0</v>
      </c>
      <c r="BL101" s="20" t="s">
        <v>195</v>
      </c>
      <c r="BM101" s="219" t="s">
        <v>389</v>
      </c>
    </row>
    <row r="102" s="2" customFormat="1" ht="24.15" customHeight="1">
      <c r="A102" s="41"/>
      <c r="B102" s="42"/>
      <c r="C102" s="208" t="s">
        <v>297</v>
      </c>
      <c r="D102" s="208" t="s">
        <v>190</v>
      </c>
      <c r="E102" s="209" t="s">
        <v>2032</v>
      </c>
      <c r="F102" s="210" t="s">
        <v>2033</v>
      </c>
      <c r="G102" s="211" t="s">
        <v>248</v>
      </c>
      <c r="H102" s="212">
        <v>48</v>
      </c>
      <c r="I102" s="213"/>
      <c r="J102" s="214">
        <f>ROUND(I102*H102,2)</f>
        <v>0</v>
      </c>
      <c r="K102" s="210" t="s">
        <v>19</v>
      </c>
      <c r="L102" s="47"/>
      <c r="M102" s="215" t="s">
        <v>19</v>
      </c>
      <c r="N102" s="216" t="s">
        <v>43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195</v>
      </c>
      <c r="AT102" s="219" t="s">
        <v>190</v>
      </c>
      <c r="AU102" s="219" t="s">
        <v>80</v>
      </c>
      <c r="AY102" s="20" t="s">
        <v>188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80</v>
      </c>
      <c r="BK102" s="220">
        <f>ROUND(I102*H102,2)</f>
        <v>0</v>
      </c>
      <c r="BL102" s="20" t="s">
        <v>195</v>
      </c>
      <c r="BM102" s="219" t="s">
        <v>407</v>
      </c>
    </row>
    <row r="103" s="2" customFormat="1" ht="24.15" customHeight="1">
      <c r="A103" s="41"/>
      <c r="B103" s="42"/>
      <c r="C103" s="208" t="s">
        <v>302</v>
      </c>
      <c r="D103" s="208" t="s">
        <v>190</v>
      </c>
      <c r="E103" s="209" t="s">
        <v>2034</v>
      </c>
      <c r="F103" s="210" t="s">
        <v>2035</v>
      </c>
      <c r="G103" s="211" t="s">
        <v>248</v>
      </c>
      <c r="H103" s="212">
        <v>57</v>
      </c>
      <c r="I103" s="213"/>
      <c r="J103" s="214">
        <f>ROUND(I103*H103,2)</f>
        <v>0</v>
      </c>
      <c r="K103" s="210" t="s">
        <v>19</v>
      </c>
      <c r="L103" s="47"/>
      <c r="M103" s="215" t="s">
        <v>19</v>
      </c>
      <c r="N103" s="216" t="s">
        <v>43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195</v>
      </c>
      <c r="AT103" s="219" t="s">
        <v>190</v>
      </c>
      <c r="AU103" s="219" t="s">
        <v>80</v>
      </c>
      <c r="AY103" s="20" t="s">
        <v>188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80</v>
      </c>
      <c r="BK103" s="220">
        <f>ROUND(I103*H103,2)</f>
        <v>0</v>
      </c>
      <c r="BL103" s="20" t="s">
        <v>195</v>
      </c>
      <c r="BM103" s="219" t="s">
        <v>418</v>
      </c>
    </row>
    <row r="104" s="2" customFormat="1" ht="16.5" customHeight="1">
      <c r="A104" s="41"/>
      <c r="B104" s="42"/>
      <c r="C104" s="208" t="s">
        <v>309</v>
      </c>
      <c r="D104" s="208" t="s">
        <v>190</v>
      </c>
      <c r="E104" s="209" t="s">
        <v>206</v>
      </c>
      <c r="F104" s="210" t="s">
        <v>2036</v>
      </c>
      <c r="G104" s="211" t="s">
        <v>2012</v>
      </c>
      <c r="H104" s="212">
        <v>18</v>
      </c>
      <c r="I104" s="213"/>
      <c r="J104" s="214">
        <f>ROUND(I104*H104,2)</f>
        <v>0</v>
      </c>
      <c r="K104" s="210" t="s">
        <v>19</v>
      </c>
      <c r="L104" s="47"/>
      <c r="M104" s="215" t="s">
        <v>19</v>
      </c>
      <c r="N104" s="216" t="s">
        <v>43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195</v>
      </c>
      <c r="AT104" s="219" t="s">
        <v>190</v>
      </c>
      <c r="AU104" s="219" t="s">
        <v>80</v>
      </c>
      <c r="AY104" s="20" t="s">
        <v>188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80</v>
      </c>
      <c r="BK104" s="220">
        <f>ROUND(I104*H104,2)</f>
        <v>0</v>
      </c>
      <c r="BL104" s="20" t="s">
        <v>195</v>
      </c>
      <c r="BM104" s="219" t="s">
        <v>444</v>
      </c>
    </row>
    <row r="105" s="2" customFormat="1" ht="24.15" customHeight="1">
      <c r="A105" s="41"/>
      <c r="B105" s="42"/>
      <c r="C105" s="208" t="s">
        <v>315</v>
      </c>
      <c r="D105" s="208" t="s">
        <v>190</v>
      </c>
      <c r="E105" s="209" t="s">
        <v>2037</v>
      </c>
      <c r="F105" s="210" t="s">
        <v>2038</v>
      </c>
      <c r="G105" s="211" t="s">
        <v>260</v>
      </c>
      <c r="H105" s="212">
        <v>18</v>
      </c>
      <c r="I105" s="213"/>
      <c r="J105" s="214">
        <f>ROUND(I105*H105,2)</f>
        <v>0</v>
      </c>
      <c r="K105" s="210" t="s">
        <v>19</v>
      </c>
      <c r="L105" s="47"/>
      <c r="M105" s="215" t="s">
        <v>19</v>
      </c>
      <c r="N105" s="216" t="s">
        <v>43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195</v>
      </c>
      <c r="AT105" s="219" t="s">
        <v>190</v>
      </c>
      <c r="AU105" s="219" t="s">
        <v>80</v>
      </c>
      <c r="AY105" s="20" t="s">
        <v>188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80</v>
      </c>
      <c r="BK105" s="220">
        <f>ROUND(I105*H105,2)</f>
        <v>0</v>
      </c>
      <c r="BL105" s="20" t="s">
        <v>195</v>
      </c>
      <c r="BM105" s="219" t="s">
        <v>457</v>
      </c>
    </row>
    <row r="106" s="2" customFormat="1" ht="24.15" customHeight="1">
      <c r="A106" s="41"/>
      <c r="B106" s="42"/>
      <c r="C106" s="208" t="s">
        <v>7</v>
      </c>
      <c r="D106" s="208" t="s">
        <v>190</v>
      </c>
      <c r="E106" s="209" t="s">
        <v>2039</v>
      </c>
      <c r="F106" s="210" t="s">
        <v>2040</v>
      </c>
      <c r="G106" s="211" t="s">
        <v>260</v>
      </c>
      <c r="H106" s="212">
        <v>78</v>
      </c>
      <c r="I106" s="213"/>
      <c r="J106" s="214">
        <f>ROUND(I106*H106,2)</f>
        <v>0</v>
      </c>
      <c r="K106" s="210" t="s">
        <v>19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195</v>
      </c>
      <c r="AT106" s="219" t="s">
        <v>190</v>
      </c>
      <c r="AU106" s="219" t="s">
        <v>80</v>
      </c>
      <c r="AY106" s="20" t="s">
        <v>188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195</v>
      </c>
      <c r="BM106" s="219" t="s">
        <v>466</v>
      </c>
    </row>
    <row r="107" s="2" customFormat="1" ht="24.15" customHeight="1">
      <c r="A107" s="41"/>
      <c r="B107" s="42"/>
      <c r="C107" s="208" t="s">
        <v>326</v>
      </c>
      <c r="D107" s="208" t="s">
        <v>190</v>
      </c>
      <c r="E107" s="209" t="s">
        <v>2041</v>
      </c>
      <c r="F107" s="210" t="s">
        <v>2042</v>
      </c>
      <c r="G107" s="211" t="s">
        <v>260</v>
      </c>
      <c r="H107" s="212">
        <v>180</v>
      </c>
      <c r="I107" s="213"/>
      <c r="J107" s="214">
        <f>ROUND(I107*H107,2)</f>
        <v>0</v>
      </c>
      <c r="K107" s="210" t="s">
        <v>19</v>
      </c>
      <c r="L107" s="47"/>
      <c r="M107" s="215" t="s">
        <v>19</v>
      </c>
      <c r="N107" s="216" t="s">
        <v>43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195</v>
      </c>
      <c r="AT107" s="219" t="s">
        <v>190</v>
      </c>
      <c r="AU107" s="219" t="s">
        <v>80</v>
      </c>
      <c r="AY107" s="20" t="s">
        <v>188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80</v>
      </c>
      <c r="BK107" s="220">
        <f>ROUND(I107*H107,2)</f>
        <v>0</v>
      </c>
      <c r="BL107" s="20" t="s">
        <v>195</v>
      </c>
      <c r="BM107" s="219" t="s">
        <v>476</v>
      </c>
    </row>
    <row r="108" s="2" customFormat="1" ht="24.15" customHeight="1">
      <c r="A108" s="41"/>
      <c r="B108" s="42"/>
      <c r="C108" s="208" t="s">
        <v>334</v>
      </c>
      <c r="D108" s="208" t="s">
        <v>190</v>
      </c>
      <c r="E108" s="209" t="s">
        <v>2043</v>
      </c>
      <c r="F108" s="210" t="s">
        <v>2044</v>
      </c>
      <c r="G108" s="211" t="s">
        <v>260</v>
      </c>
      <c r="H108" s="212">
        <v>8</v>
      </c>
      <c r="I108" s="213"/>
      <c r="J108" s="214">
        <f>ROUND(I108*H108,2)</f>
        <v>0</v>
      </c>
      <c r="K108" s="210" t="s">
        <v>19</v>
      </c>
      <c r="L108" s="47"/>
      <c r="M108" s="215" t="s">
        <v>19</v>
      </c>
      <c r="N108" s="216" t="s">
        <v>43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195</v>
      </c>
      <c r="AT108" s="219" t="s">
        <v>190</v>
      </c>
      <c r="AU108" s="219" t="s">
        <v>80</v>
      </c>
      <c r="AY108" s="20" t="s">
        <v>188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80</v>
      </c>
      <c r="BK108" s="220">
        <f>ROUND(I108*H108,2)</f>
        <v>0</v>
      </c>
      <c r="BL108" s="20" t="s">
        <v>195</v>
      </c>
      <c r="BM108" s="219" t="s">
        <v>486</v>
      </c>
    </row>
    <row r="109" s="2" customFormat="1" ht="24.15" customHeight="1">
      <c r="A109" s="41"/>
      <c r="B109" s="42"/>
      <c r="C109" s="208" t="s">
        <v>338</v>
      </c>
      <c r="D109" s="208" t="s">
        <v>190</v>
      </c>
      <c r="E109" s="209" t="s">
        <v>2045</v>
      </c>
      <c r="F109" s="210" t="s">
        <v>2046</v>
      </c>
      <c r="G109" s="211" t="s">
        <v>260</v>
      </c>
      <c r="H109" s="212">
        <v>69</v>
      </c>
      <c r="I109" s="213"/>
      <c r="J109" s="214">
        <f>ROUND(I109*H109,2)</f>
        <v>0</v>
      </c>
      <c r="K109" s="210" t="s">
        <v>19</v>
      </c>
      <c r="L109" s="47"/>
      <c r="M109" s="215" t="s">
        <v>19</v>
      </c>
      <c r="N109" s="216" t="s">
        <v>43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195</v>
      </c>
      <c r="AT109" s="219" t="s">
        <v>190</v>
      </c>
      <c r="AU109" s="219" t="s">
        <v>80</v>
      </c>
      <c r="AY109" s="20" t="s">
        <v>188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80</v>
      </c>
      <c r="BK109" s="220">
        <f>ROUND(I109*H109,2)</f>
        <v>0</v>
      </c>
      <c r="BL109" s="20" t="s">
        <v>195</v>
      </c>
      <c r="BM109" s="219" t="s">
        <v>510</v>
      </c>
    </row>
    <row r="110" s="2" customFormat="1" ht="24.15" customHeight="1">
      <c r="A110" s="41"/>
      <c r="B110" s="42"/>
      <c r="C110" s="208" t="s">
        <v>350</v>
      </c>
      <c r="D110" s="208" t="s">
        <v>190</v>
      </c>
      <c r="E110" s="209" t="s">
        <v>2047</v>
      </c>
      <c r="F110" s="210" t="s">
        <v>2048</v>
      </c>
      <c r="G110" s="211" t="s">
        <v>260</v>
      </c>
      <c r="H110" s="212">
        <v>599</v>
      </c>
      <c r="I110" s="213"/>
      <c r="J110" s="214">
        <f>ROUND(I110*H110,2)</f>
        <v>0</v>
      </c>
      <c r="K110" s="210" t="s">
        <v>19</v>
      </c>
      <c r="L110" s="47"/>
      <c r="M110" s="215" t="s">
        <v>19</v>
      </c>
      <c r="N110" s="216" t="s">
        <v>43</v>
      </c>
      <c r="O110" s="87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195</v>
      </c>
      <c r="AT110" s="219" t="s">
        <v>190</v>
      </c>
      <c r="AU110" s="219" t="s">
        <v>80</v>
      </c>
      <c r="AY110" s="20" t="s">
        <v>188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80</v>
      </c>
      <c r="BK110" s="220">
        <f>ROUND(I110*H110,2)</f>
        <v>0</v>
      </c>
      <c r="BL110" s="20" t="s">
        <v>195</v>
      </c>
      <c r="BM110" s="219" t="s">
        <v>520</v>
      </c>
    </row>
    <row r="111" s="2" customFormat="1" ht="24.15" customHeight="1">
      <c r="A111" s="41"/>
      <c r="B111" s="42"/>
      <c r="C111" s="208" t="s">
        <v>357</v>
      </c>
      <c r="D111" s="208" t="s">
        <v>190</v>
      </c>
      <c r="E111" s="209" t="s">
        <v>2049</v>
      </c>
      <c r="F111" s="210" t="s">
        <v>2050</v>
      </c>
      <c r="G111" s="211" t="s">
        <v>260</v>
      </c>
      <c r="H111" s="212">
        <v>2</v>
      </c>
      <c r="I111" s="213"/>
      <c r="J111" s="214">
        <f>ROUND(I111*H111,2)</f>
        <v>0</v>
      </c>
      <c r="K111" s="210" t="s">
        <v>19</v>
      </c>
      <c r="L111" s="47"/>
      <c r="M111" s="215" t="s">
        <v>19</v>
      </c>
      <c r="N111" s="216" t="s">
        <v>43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195</v>
      </c>
      <c r="AT111" s="219" t="s">
        <v>190</v>
      </c>
      <c r="AU111" s="219" t="s">
        <v>80</v>
      </c>
      <c r="AY111" s="20" t="s">
        <v>188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80</v>
      </c>
      <c r="BK111" s="220">
        <f>ROUND(I111*H111,2)</f>
        <v>0</v>
      </c>
      <c r="BL111" s="20" t="s">
        <v>195</v>
      </c>
      <c r="BM111" s="219" t="s">
        <v>532</v>
      </c>
    </row>
    <row r="112" s="2" customFormat="1" ht="24.15" customHeight="1">
      <c r="A112" s="41"/>
      <c r="B112" s="42"/>
      <c r="C112" s="208" t="s">
        <v>362</v>
      </c>
      <c r="D112" s="208" t="s">
        <v>190</v>
      </c>
      <c r="E112" s="209" t="s">
        <v>2051</v>
      </c>
      <c r="F112" s="210" t="s">
        <v>2052</v>
      </c>
      <c r="G112" s="211" t="s">
        <v>260</v>
      </c>
      <c r="H112" s="212">
        <v>1</v>
      </c>
      <c r="I112" s="213"/>
      <c r="J112" s="214">
        <f>ROUND(I112*H112,2)</f>
        <v>0</v>
      </c>
      <c r="K112" s="210" t="s">
        <v>19</v>
      </c>
      <c r="L112" s="47"/>
      <c r="M112" s="215" t="s">
        <v>19</v>
      </c>
      <c r="N112" s="216" t="s">
        <v>43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195</v>
      </c>
      <c r="AT112" s="219" t="s">
        <v>190</v>
      </c>
      <c r="AU112" s="219" t="s">
        <v>80</v>
      </c>
      <c r="AY112" s="20" t="s">
        <v>188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80</v>
      </c>
      <c r="BK112" s="220">
        <f>ROUND(I112*H112,2)</f>
        <v>0</v>
      </c>
      <c r="BL112" s="20" t="s">
        <v>195</v>
      </c>
      <c r="BM112" s="219" t="s">
        <v>543</v>
      </c>
    </row>
    <row r="113" s="2" customFormat="1" ht="24.15" customHeight="1">
      <c r="A113" s="41"/>
      <c r="B113" s="42"/>
      <c r="C113" s="208" t="s">
        <v>368</v>
      </c>
      <c r="D113" s="208" t="s">
        <v>190</v>
      </c>
      <c r="E113" s="209" t="s">
        <v>2053</v>
      </c>
      <c r="F113" s="210" t="s">
        <v>2054</v>
      </c>
      <c r="G113" s="211" t="s">
        <v>260</v>
      </c>
      <c r="H113" s="212">
        <v>18</v>
      </c>
      <c r="I113" s="213"/>
      <c r="J113" s="214">
        <f>ROUND(I113*H113,2)</f>
        <v>0</v>
      </c>
      <c r="K113" s="210" t="s">
        <v>19</v>
      </c>
      <c r="L113" s="47"/>
      <c r="M113" s="215" t="s">
        <v>19</v>
      </c>
      <c r="N113" s="216" t="s">
        <v>43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195</v>
      </c>
      <c r="AT113" s="219" t="s">
        <v>190</v>
      </c>
      <c r="AU113" s="219" t="s">
        <v>80</v>
      </c>
      <c r="AY113" s="20" t="s">
        <v>188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80</v>
      </c>
      <c r="BK113" s="220">
        <f>ROUND(I113*H113,2)</f>
        <v>0</v>
      </c>
      <c r="BL113" s="20" t="s">
        <v>195</v>
      </c>
      <c r="BM113" s="219" t="s">
        <v>562</v>
      </c>
    </row>
    <row r="114" s="2" customFormat="1" ht="24.15" customHeight="1">
      <c r="A114" s="41"/>
      <c r="B114" s="42"/>
      <c r="C114" s="208" t="s">
        <v>373</v>
      </c>
      <c r="D114" s="208" t="s">
        <v>190</v>
      </c>
      <c r="E114" s="209" t="s">
        <v>195</v>
      </c>
      <c r="F114" s="210" t="s">
        <v>2055</v>
      </c>
      <c r="G114" s="211" t="s">
        <v>260</v>
      </c>
      <c r="H114" s="212">
        <v>13</v>
      </c>
      <c r="I114" s="213"/>
      <c r="J114" s="214">
        <f>ROUND(I114*H114,2)</f>
        <v>0</v>
      </c>
      <c r="K114" s="210" t="s">
        <v>19</v>
      </c>
      <c r="L114" s="47"/>
      <c r="M114" s="215" t="s">
        <v>19</v>
      </c>
      <c r="N114" s="216" t="s">
        <v>43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195</v>
      </c>
      <c r="AT114" s="219" t="s">
        <v>190</v>
      </c>
      <c r="AU114" s="219" t="s">
        <v>80</v>
      </c>
      <c r="AY114" s="20" t="s">
        <v>188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80</v>
      </c>
      <c r="BK114" s="220">
        <f>ROUND(I114*H114,2)</f>
        <v>0</v>
      </c>
      <c r="BL114" s="20" t="s">
        <v>195</v>
      </c>
      <c r="BM114" s="219" t="s">
        <v>572</v>
      </c>
    </row>
    <row r="115" s="2" customFormat="1" ht="24.15" customHeight="1">
      <c r="A115" s="41"/>
      <c r="B115" s="42"/>
      <c r="C115" s="208" t="s">
        <v>378</v>
      </c>
      <c r="D115" s="208" t="s">
        <v>190</v>
      </c>
      <c r="E115" s="209" t="s">
        <v>2056</v>
      </c>
      <c r="F115" s="210" t="s">
        <v>2057</v>
      </c>
      <c r="G115" s="211" t="s">
        <v>260</v>
      </c>
      <c r="H115" s="212">
        <v>108</v>
      </c>
      <c r="I115" s="213"/>
      <c r="J115" s="214">
        <f>ROUND(I115*H115,2)</f>
        <v>0</v>
      </c>
      <c r="K115" s="210" t="s">
        <v>19</v>
      </c>
      <c r="L115" s="47"/>
      <c r="M115" s="215" t="s">
        <v>19</v>
      </c>
      <c r="N115" s="216" t="s">
        <v>43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195</v>
      </c>
      <c r="AT115" s="219" t="s">
        <v>190</v>
      </c>
      <c r="AU115" s="219" t="s">
        <v>80</v>
      </c>
      <c r="AY115" s="20" t="s">
        <v>188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80</v>
      </c>
      <c r="BK115" s="220">
        <f>ROUND(I115*H115,2)</f>
        <v>0</v>
      </c>
      <c r="BL115" s="20" t="s">
        <v>195</v>
      </c>
      <c r="BM115" s="219" t="s">
        <v>582</v>
      </c>
    </row>
    <row r="116" s="2" customFormat="1" ht="24.15" customHeight="1">
      <c r="A116" s="41"/>
      <c r="B116" s="42"/>
      <c r="C116" s="208" t="s">
        <v>383</v>
      </c>
      <c r="D116" s="208" t="s">
        <v>190</v>
      </c>
      <c r="E116" s="209" t="s">
        <v>2058</v>
      </c>
      <c r="F116" s="210" t="s">
        <v>2059</v>
      </c>
      <c r="G116" s="211" t="s">
        <v>260</v>
      </c>
      <c r="H116" s="212">
        <v>970</v>
      </c>
      <c r="I116" s="213"/>
      <c r="J116" s="214">
        <f>ROUND(I116*H116,2)</f>
        <v>0</v>
      </c>
      <c r="K116" s="210" t="s">
        <v>19</v>
      </c>
      <c r="L116" s="47"/>
      <c r="M116" s="215" t="s">
        <v>19</v>
      </c>
      <c r="N116" s="216" t="s">
        <v>43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195</v>
      </c>
      <c r="AT116" s="219" t="s">
        <v>190</v>
      </c>
      <c r="AU116" s="219" t="s">
        <v>80</v>
      </c>
      <c r="AY116" s="20" t="s">
        <v>188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80</v>
      </c>
      <c r="BK116" s="220">
        <f>ROUND(I116*H116,2)</f>
        <v>0</v>
      </c>
      <c r="BL116" s="20" t="s">
        <v>195</v>
      </c>
      <c r="BM116" s="219" t="s">
        <v>595</v>
      </c>
    </row>
    <row r="117" s="2" customFormat="1" ht="24.15" customHeight="1">
      <c r="A117" s="41"/>
      <c r="B117" s="42"/>
      <c r="C117" s="208" t="s">
        <v>389</v>
      </c>
      <c r="D117" s="208" t="s">
        <v>190</v>
      </c>
      <c r="E117" s="209" t="s">
        <v>2060</v>
      </c>
      <c r="F117" s="210" t="s">
        <v>2061</v>
      </c>
      <c r="G117" s="211" t="s">
        <v>260</v>
      </c>
      <c r="H117" s="212">
        <v>500</v>
      </c>
      <c r="I117" s="213"/>
      <c r="J117" s="214">
        <f>ROUND(I117*H117,2)</f>
        <v>0</v>
      </c>
      <c r="K117" s="210" t="s">
        <v>19</v>
      </c>
      <c r="L117" s="47"/>
      <c r="M117" s="215" t="s">
        <v>19</v>
      </c>
      <c r="N117" s="216" t="s">
        <v>43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195</v>
      </c>
      <c r="AT117" s="219" t="s">
        <v>190</v>
      </c>
      <c r="AU117" s="219" t="s">
        <v>80</v>
      </c>
      <c r="AY117" s="20" t="s">
        <v>188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80</v>
      </c>
      <c r="BK117" s="220">
        <f>ROUND(I117*H117,2)</f>
        <v>0</v>
      </c>
      <c r="BL117" s="20" t="s">
        <v>195</v>
      </c>
      <c r="BM117" s="219" t="s">
        <v>606</v>
      </c>
    </row>
    <row r="118" s="2" customFormat="1" ht="24.15" customHeight="1">
      <c r="A118" s="41"/>
      <c r="B118" s="42"/>
      <c r="C118" s="208" t="s">
        <v>395</v>
      </c>
      <c r="D118" s="208" t="s">
        <v>190</v>
      </c>
      <c r="E118" s="209" t="s">
        <v>2062</v>
      </c>
      <c r="F118" s="210" t="s">
        <v>2063</v>
      </c>
      <c r="G118" s="211" t="s">
        <v>260</v>
      </c>
      <c r="H118" s="212">
        <v>100</v>
      </c>
      <c r="I118" s="213"/>
      <c r="J118" s="214">
        <f>ROUND(I118*H118,2)</f>
        <v>0</v>
      </c>
      <c r="K118" s="210" t="s">
        <v>19</v>
      </c>
      <c r="L118" s="47"/>
      <c r="M118" s="215" t="s">
        <v>19</v>
      </c>
      <c r="N118" s="216" t="s">
        <v>43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195</v>
      </c>
      <c r="AT118" s="219" t="s">
        <v>190</v>
      </c>
      <c r="AU118" s="219" t="s">
        <v>80</v>
      </c>
      <c r="AY118" s="20" t="s">
        <v>188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80</v>
      </c>
      <c r="BK118" s="220">
        <f>ROUND(I118*H118,2)</f>
        <v>0</v>
      </c>
      <c r="BL118" s="20" t="s">
        <v>195</v>
      </c>
      <c r="BM118" s="219" t="s">
        <v>618</v>
      </c>
    </row>
    <row r="119" s="2" customFormat="1" ht="24.15" customHeight="1">
      <c r="A119" s="41"/>
      <c r="B119" s="42"/>
      <c r="C119" s="208" t="s">
        <v>407</v>
      </c>
      <c r="D119" s="208" t="s">
        <v>190</v>
      </c>
      <c r="E119" s="209" t="s">
        <v>2064</v>
      </c>
      <c r="F119" s="210" t="s">
        <v>2065</v>
      </c>
      <c r="G119" s="211" t="s">
        <v>260</v>
      </c>
      <c r="H119" s="212">
        <v>30</v>
      </c>
      <c r="I119" s="213"/>
      <c r="J119" s="214">
        <f>ROUND(I119*H119,2)</f>
        <v>0</v>
      </c>
      <c r="K119" s="210" t="s">
        <v>19</v>
      </c>
      <c r="L119" s="47"/>
      <c r="M119" s="215" t="s">
        <v>19</v>
      </c>
      <c r="N119" s="216" t="s">
        <v>43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195</v>
      </c>
      <c r="AT119" s="219" t="s">
        <v>190</v>
      </c>
      <c r="AU119" s="219" t="s">
        <v>80</v>
      </c>
      <c r="AY119" s="20" t="s">
        <v>188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80</v>
      </c>
      <c r="BK119" s="220">
        <f>ROUND(I119*H119,2)</f>
        <v>0</v>
      </c>
      <c r="BL119" s="20" t="s">
        <v>195</v>
      </c>
      <c r="BM119" s="219" t="s">
        <v>630</v>
      </c>
    </row>
    <row r="120" s="2" customFormat="1" ht="16.5" customHeight="1">
      <c r="A120" s="41"/>
      <c r="B120" s="42"/>
      <c r="C120" s="208" t="s">
        <v>412</v>
      </c>
      <c r="D120" s="208" t="s">
        <v>190</v>
      </c>
      <c r="E120" s="209" t="s">
        <v>220</v>
      </c>
      <c r="F120" s="210" t="s">
        <v>2066</v>
      </c>
      <c r="G120" s="211" t="s">
        <v>2012</v>
      </c>
      <c r="H120" s="212">
        <v>1</v>
      </c>
      <c r="I120" s="213"/>
      <c r="J120" s="214">
        <f>ROUND(I120*H120,2)</f>
        <v>0</v>
      </c>
      <c r="K120" s="210" t="s">
        <v>19</v>
      </c>
      <c r="L120" s="47"/>
      <c r="M120" s="215" t="s">
        <v>19</v>
      </c>
      <c r="N120" s="216" t="s">
        <v>43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195</v>
      </c>
      <c r="AT120" s="219" t="s">
        <v>190</v>
      </c>
      <c r="AU120" s="219" t="s">
        <v>80</v>
      </c>
      <c r="AY120" s="20" t="s">
        <v>188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80</v>
      </c>
      <c r="BK120" s="220">
        <f>ROUND(I120*H120,2)</f>
        <v>0</v>
      </c>
      <c r="BL120" s="20" t="s">
        <v>195</v>
      </c>
      <c r="BM120" s="219" t="s">
        <v>646</v>
      </c>
    </row>
    <row r="121" s="2" customFormat="1" ht="24.15" customHeight="1">
      <c r="A121" s="41"/>
      <c r="B121" s="42"/>
      <c r="C121" s="208" t="s">
        <v>418</v>
      </c>
      <c r="D121" s="208" t="s">
        <v>190</v>
      </c>
      <c r="E121" s="209" t="s">
        <v>2067</v>
      </c>
      <c r="F121" s="210" t="s">
        <v>2068</v>
      </c>
      <c r="G121" s="211" t="s">
        <v>248</v>
      </c>
      <c r="H121" s="212">
        <v>100</v>
      </c>
      <c r="I121" s="213"/>
      <c r="J121" s="214">
        <f>ROUND(I121*H121,2)</f>
        <v>0</v>
      </c>
      <c r="K121" s="210" t="s">
        <v>19</v>
      </c>
      <c r="L121" s="47"/>
      <c r="M121" s="215" t="s">
        <v>19</v>
      </c>
      <c r="N121" s="216" t="s">
        <v>43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195</v>
      </c>
      <c r="AT121" s="219" t="s">
        <v>190</v>
      </c>
      <c r="AU121" s="219" t="s">
        <v>80</v>
      </c>
      <c r="AY121" s="20" t="s">
        <v>188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80</v>
      </c>
      <c r="BK121" s="220">
        <f>ROUND(I121*H121,2)</f>
        <v>0</v>
      </c>
      <c r="BL121" s="20" t="s">
        <v>195</v>
      </c>
      <c r="BM121" s="219" t="s">
        <v>663</v>
      </c>
    </row>
    <row r="122" s="2" customFormat="1" ht="24.15" customHeight="1">
      <c r="A122" s="41"/>
      <c r="B122" s="42"/>
      <c r="C122" s="208" t="s">
        <v>423</v>
      </c>
      <c r="D122" s="208" t="s">
        <v>190</v>
      </c>
      <c r="E122" s="209" t="s">
        <v>226</v>
      </c>
      <c r="F122" s="210" t="s">
        <v>2069</v>
      </c>
      <c r="G122" s="211" t="s">
        <v>2012</v>
      </c>
      <c r="H122" s="212">
        <v>18</v>
      </c>
      <c r="I122" s="213"/>
      <c r="J122" s="214">
        <f>ROUND(I122*H122,2)</f>
        <v>0</v>
      </c>
      <c r="K122" s="210" t="s">
        <v>19</v>
      </c>
      <c r="L122" s="47"/>
      <c r="M122" s="215" t="s">
        <v>19</v>
      </c>
      <c r="N122" s="216" t="s">
        <v>43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195</v>
      </c>
      <c r="AT122" s="219" t="s">
        <v>190</v>
      </c>
      <c r="AU122" s="219" t="s">
        <v>80</v>
      </c>
      <c r="AY122" s="20" t="s">
        <v>188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80</v>
      </c>
      <c r="BK122" s="220">
        <f>ROUND(I122*H122,2)</f>
        <v>0</v>
      </c>
      <c r="BL122" s="20" t="s">
        <v>195</v>
      </c>
      <c r="BM122" s="219" t="s">
        <v>678</v>
      </c>
    </row>
    <row r="123" s="2" customFormat="1" ht="24.15" customHeight="1">
      <c r="A123" s="41"/>
      <c r="B123" s="42"/>
      <c r="C123" s="208" t="s">
        <v>444</v>
      </c>
      <c r="D123" s="208" t="s">
        <v>190</v>
      </c>
      <c r="E123" s="209" t="s">
        <v>232</v>
      </c>
      <c r="F123" s="210" t="s">
        <v>2070</v>
      </c>
      <c r="G123" s="211" t="s">
        <v>2012</v>
      </c>
      <c r="H123" s="212">
        <v>143</v>
      </c>
      <c r="I123" s="213"/>
      <c r="J123" s="214">
        <f>ROUND(I123*H123,2)</f>
        <v>0</v>
      </c>
      <c r="K123" s="210" t="s">
        <v>19</v>
      </c>
      <c r="L123" s="47"/>
      <c r="M123" s="215" t="s">
        <v>19</v>
      </c>
      <c r="N123" s="216" t="s">
        <v>43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195</v>
      </c>
      <c r="AT123" s="219" t="s">
        <v>190</v>
      </c>
      <c r="AU123" s="219" t="s">
        <v>80</v>
      </c>
      <c r="AY123" s="20" t="s">
        <v>188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80</v>
      </c>
      <c r="BK123" s="220">
        <f>ROUND(I123*H123,2)</f>
        <v>0</v>
      </c>
      <c r="BL123" s="20" t="s">
        <v>195</v>
      </c>
      <c r="BM123" s="219" t="s">
        <v>691</v>
      </c>
    </row>
    <row r="124" s="2" customFormat="1" ht="24.15" customHeight="1">
      <c r="A124" s="41"/>
      <c r="B124" s="42"/>
      <c r="C124" s="208" t="s">
        <v>449</v>
      </c>
      <c r="D124" s="208" t="s">
        <v>190</v>
      </c>
      <c r="E124" s="209" t="s">
        <v>238</v>
      </c>
      <c r="F124" s="210" t="s">
        <v>2071</v>
      </c>
      <c r="G124" s="211" t="s">
        <v>2012</v>
      </c>
      <c r="H124" s="212">
        <v>21</v>
      </c>
      <c r="I124" s="213"/>
      <c r="J124" s="214">
        <f>ROUND(I124*H124,2)</f>
        <v>0</v>
      </c>
      <c r="K124" s="210" t="s">
        <v>19</v>
      </c>
      <c r="L124" s="47"/>
      <c r="M124" s="215" t="s">
        <v>19</v>
      </c>
      <c r="N124" s="216" t="s">
        <v>43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195</v>
      </c>
      <c r="AT124" s="219" t="s">
        <v>190</v>
      </c>
      <c r="AU124" s="219" t="s">
        <v>80</v>
      </c>
      <c r="AY124" s="20" t="s">
        <v>188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80</v>
      </c>
      <c r="BK124" s="220">
        <f>ROUND(I124*H124,2)</f>
        <v>0</v>
      </c>
      <c r="BL124" s="20" t="s">
        <v>195</v>
      </c>
      <c r="BM124" s="219" t="s">
        <v>705</v>
      </c>
    </row>
    <row r="125" s="2" customFormat="1" ht="21.75" customHeight="1">
      <c r="A125" s="41"/>
      <c r="B125" s="42"/>
      <c r="C125" s="208" t="s">
        <v>457</v>
      </c>
      <c r="D125" s="208" t="s">
        <v>190</v>
      </c>
      <c r="E125" s="209" t="s">
        <v>245</v>
      </c>
      <c r="F125" s="210" t="s">
        <v>2072</v>
      </c>
      <c r="G125" s="211" t="s">
        <v>2012</v>
      </c>
      <c r="H125" s="212">
        <v>18</v>
      </c>
      <c r="I125" s="213"/>
      <c r="J125" s="214">
        <f>ROUND(I125*H125,2)</f>
        <v>0</v>
      </c>
      <c r="K125" s="210" t="s">
        <v>19</v>
      </c>
      <c r="L125" s="47"/>
      <c r="M125" s="215" t="s">
        <v>19</v>
      </c>
      <c r="N125" s="216" t="s">
        <v>43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195</v>
      </c>
      <c r="AT125" s="219" t="s">
        <v>190</v>
      </c>
      <c r="AU125" s="219" t="s">
        <v>80</v>
      </c>
      <c r="AY125" s="20" t="s">
        <v>188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80</v>
      </c>
      <c r="BK125" s="220">
        <f>ROUND(I125*H125,2)</f>
        <v>0</v>
      </c>
      <c r="BL125" s="20" t="s">
        <v>195</v>
      </c>
      <c r="BM125" s="219" t="s">
        <v>723</v>
      </c>
    </row>
    <row r="126" s="2" customFormat="1" ht="16.5" customHeight="1">
      <c r="A126" s="41"/>
      <c r="B126" s="42"/>
      <c r="C126" s="208" t="s">
        <v>462</v>
      </c>
      <c r="D126" s="208" t="s">
        <v>190</v>
      </c>
      <c r="E126" s="209" t="s">
        <v>252</v>
      </c>
      <c r="F126" s="210" t="s">
        <v>2073</v>
      </c>
      <c r="G126" s="211" t="s">
        <v>2012</v>
      </c>
      <c r="H126" s="212">
        <v>36</v>
      </c>
      <c r="I126" s="213"/>
      <c r="J126" s="214">
        <f>ROUND(I126*H126,2)</f>
        <v>0</v>
      </c>
      <c r="K126" s="210" t="s">
        <v>19</v>
      </c>
      <c r="L126" s="47"/>
      <c r="M126" s="215" t="s">
        <v>19</v>
      </c>
      <c r="N126" s="216" t="s">
        <v>43</v>
      </c>
      <c r="O126" s="87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195</v>
      </c>
      <c r="AT126" s="219" t="s">
        <v>190</v>
      </c>
      <c r="AU126" s="219" t="s">
        <v>80</v>
      </c>
      <c r="AY126" s="20" t="s">
        <v>188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80</v>
      </c>
      <c r="BK126" s="220">
        <f>ROUND(I126*H126,2)</f>
        <v>0</v>
      </c>
      <c r="BL126" s="20" t="s">
        <v>195</v>
      </c>
      <c r="BM126" s="219" t="s">
        <v>739</v>
      </c>
    </row>
    <row r="127" s="2" customFormat="1" ht="24.15" customHeight="1">
      <c r="A127" s="41"/>
      <c r="B127" s="42"/>
      <c r="C127" s="208" t="s">
        <v>466</v>
      </c>
      <c r="D127" s="208" t="s">
        <v>190</v>
      </c>
      <c r="E127" s="209" t="s">
        <v>257</v>
      </c>
      <c r="F127" s="210" t="s">
        <v>2074</v>
      </c>
      <c r="G127" s="211" t="s">
        <v>2012</v>
      </c>
      <c r="H127" s="212">
        <v>51</v>
      </c>
      <c r="I127" s="213"/>
      <c r="J127" s="214">
        <f>ROUND(I127*H127,2)</f>
        <v>0</v>
      </c>
      <c r="K127" s="210" t="s">
        <v>19</v>
      </c>
      <c r="L127" s="47"/>
      <c r="M127" s="215" t="s">
        <v>19</v>
      </c>
      <c r="N127" s="216" t="s">
        <v>43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195</v>
      </c>
      <c r="AT127" s="219" t="s">
        <v>190</v>
      </c>
      <c r="AU127" s="219" t="s">
        <v>80</v>
      </c>
      <c r="AY127" s="20" t="s">
        <v>188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80</v>
      </c>
      <c r="BK127" s="220">
        <f>ROUND(I127*H127,2)</f>
        <v>0</v>
      </c>
      <c r="BL127" s="20" t="s">
        <v>195</v>
      </c>
      <c r="BM127" s="219" t="s">
        <v>751</v>
      </c>
    </row>
    <row r="128" s="2" customFormat="1" ht="24.15" customHeight="1">
      <c r="A128" s="41"/>
      <c r="B128" s="42"/>
      <c r="C128" s="208" t="s">
        <v>471</v>
      </c>
      <c r="D128" s="208" t="s">
        <v>190</v>
      </c>
      <c r="E128" s="209" t="s">
        <v>8</v>
      </c>
      <c r="F128" s="210" t="s">
        <v>2075</v>
      </c>
      <c r="G128" s="211" t="s">
        <v>2012</v>
      </c>
      <c r="H128" s="212">
        <v>19</v>
      </c>
      <c r="I128" s="213"/>
      <c r="J128" s="214">
        <f>ROUND(I128*H128,2)</f>
        <v>0</v>
      </c>
      <c r="K128" s="210" t="s">
        <v>19</v>
      </c>
      <c r="L128" s="47"/>
      <c r="M128" s="215" t="s">
        <v>19</v>
      </c>
      <c r="N128" s="216" t="s">
        <v>43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195</v>
      </c>
      <c r="AT128" s="219" t="s">
        <v>190</v>
      </c>
      <c r="AU128" s="219" t="s">
        <v>80</v>
      </c>
      <c r="AY128" s="20" t="s">
        <v>188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80</v>
      </c>
      <c r="BK128" s="220">
        <f>ROUND(I128*H128,2)</f>
        <v>0</v>
      </c>
      <c r="BL128" s="20" t="s">
        <v>195</v>
      </c>
      <c r="BM128" s="219" t="s">
        <v>763</v>
      </c>
    </row>
    <row r="129" s="2" customFormat="1" ht="21.75" customHeight="1">
      <c r="A129" s="41"/>
      <c r="B129" s="42"/>
      <c r="C129" s="208" t="s">
        <v>476</v>
      </c>
      <c r="D129" s="208" t="s">
        <v>190</v>
      </c>
      <c r="E129" s="209" t="s">
        <v>268</v>
      </c>
      <c r="F129" s="210" t="s">
        <v>2076</v>
      </c>
      <c r="G129" s="211" t="s">
        <v>2012</v>
      </c>
      <c r="H129" s="212">
        <v>5</v>
      </c>
      <c r="I129" s="213"/>
      <c r="J129" s="214">
        <f>ROUND(I129*H129,2)</f>
        <v>0</v>
      </c>
      <c r="K129" s="210" t="s">
        <v>19</v>
      </c>
      <c r="L129" s="47"/>
      <c r="M129" s="215" t="s">
        <v>19</v>
      </c>
      <c r="N129" s="216" t="s">
        <v>43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195</v>
      </c>
      <c r="AT129" s="219" t="s">
        <v>190</v>
      </c>
      <c r="AU129" s="219" t="s">
        <v>80</v>
      </c>
      <c r="AY129" s="20" t="s">
        <v>188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80</v>
      </c>
      <c r="BK129" s="220">
        <f>ROUND(I129*H129,2)</f>
        <v>0</v>
      </c>
      <c r="BL129" s="20" t="s">
        <v>195</v>
      </c>
      <c r="BM129" s="219" t="s">
        <v>774</v>
      </c>
    </row>
    <row r="130" s="2" customFormat="1" ht="16.5" customHeight="1">
      <c r="A130" s="41"/>
      <c r="B130" s="42"/>
      <c r="C130" s="208" t="s">
        <v>481</v>
      </c>
      <c r="D130" s="208" t="s">
        <v>190</v>
      </c>
      <c r="E130" s="209" t="s">
        <v>278</v>
      </c>
      <c r="F130" s="210" t="s">
        <v>2077</v>
      </c>
      <c r="G130" s="211" t="s">
        <v>2012</v>
      </c>
      <c r="H130" s="212">
        <v>259</v>
      </c>
      <c r="I130" s="213"/>
      <c r="J130" s="214">
        <f>ROUND(I130*H130,2)</f>
        <v>0</v>
      </c>
      <c r="K130" s="210" t="s">
        <v>19</v>
      </c>
      <c r="L130" s="47"/>
      <c r="M130" s="215" t="s">
        <v>19</v>
      </c>
      <c r="N130" s="216" t="s">
        <v>43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195</v>
      </c>
      <c r="AT130" s="219" t="s">
        <v>190</v>
      </c>
      <c r="AU130" s="219" t="s">
        <v>80</v>
      </c>
      <c r="AY130" s="20" t="s">
        <v>188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80</v>
      </c>
      <c r="BK130" s="220">
        <f>ROUND(I130*H130,2)</f>
        <v>0</v>
      </c>
      <c r="BL130" s="20" t="s">
        <v>195</v>
      </c>
      <c r="BM130" s="219" t="s">
        <v>785</v>
      </c>
    </row>
    <row r="131" s="2" customFormat="1" ht="24.15" customHeight="1">
      <c r="A131" s="41"/>
      <c r="B131" s="42"/>
      <c r="C131" s="208" t="s">
        <v>486</v>
      </c>
      <c r="D131" s="208" t="s">
        <v>190</v>
      </c>
      <c r="E131" s="209" t="s">
        <v>2078</v>
      </c>
      <c r="F131" s="210" t="s">
        <v>2079</v>
      </c>
      <c r="G131" s="211" t="s">
        <v>248</v>
      </c>
      <c r="H131" s="212">
        <v>54</v>
      </c>
      <c r="I131" s="213"/>
      <c r="J131" s="214">
        <f>ROUND(I131*H131,2)</f>
        <v>0</v>
      </c>
      <c r="K131" s="210" t="s">
        <v>19</v>
      </c>
      <c r="L131" s="47"/>
      <c r="M131" s="215" t="s">
        <v>19</v>
      </c>
      <c r="N131" s="216" t="s">
        <v>43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195</v>
      </c>
      <c r="AT131" s="219" t="s">
        <v>190</v>
      </c>
      <c r="AU131" s="219" t="s">
        <v>80</v>
      </c>
      <c r="AY131" s="20" t="s">
        <v>188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80</v>
      </c>
      <c r="BK131" s="220">
        <f>ROUND(I131*H131,2)</f>
        <v>0</v>
      </c>
      <c r="BL131" s="20" t="s">
        <v>195</v>
      </c>
      <c r="BM131" s="219" t="s">
        <v>798</v>
      </c>
    </row>
    <row r="132" s="2" customFormat="1" ht="24.15" customHeight="1">
      <c r="A132" s="41"/>
      <c r="B132" s="42"/>
      <c r="C132" s="208" t="s">
        <v>494</v>
      </c>
      <c r="D132" s="208" t="s">
        <v>190</v>
      </c>
      <c r="E132" s="209" t="s">
        <v>2080</v>
      </c>
      <c r="F132" s="210" t="s">
        <v>2081</v>
      </c>
      <c r="G132" s="211" t="s">
        <v>248</v>
      </c>
      <c r="H132" s="212">
        <v>163</v>
      </c>
      <c r="I132" s="213"/>
      <c r="J132" s="214">
        <f>ROUND(I132*H132,2)</f>
        <v>0</v>
      </c>
      <c r="K132" s="210" t="s">
        <v>19</v>
      </c>
      <c r="L132" s="47"/>
      <c r="M132" s="215" t="s">
        <v>19</v>
      </c>
      <c r="N132" s="216" t="s">
        <v>43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195</v>
      </c>
      <c r="AT132" s="219" t="s">
        <v>190</v>
      </c>
      <c r="AU132" s="219" t="s">
        <v>80</v>
      </c>
      <c r="AY132" s="20" t="s">
        <v>188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80</v>
      </c>
      <c r="BK132" s="220">
        <f>ROUND(I132*H132,2)</f>
        <v>0</v>
      </c>
      <c r="BL132" s="20" t="s">
        <v>195</v>
      </c>
      <c r="BM132" s="219" t="s">
        <v>822</v>
      </c>
    </row>
    <row r="133" s="2" customFormat="1" ht="33" customHeight="1">
      <c r="A133" s="41"/>
      <c r="B133" s="42"/>
      <c r="C133" s="208" t="s">
        <v>510</v>
      </c>
      <c r="D133" s="208" t="s">
        <v>190</v>
      </c>
      <c r="E133" s="209" t="s">
        <v>2082</v>
      </c>
      <c r="F133" s="210" t="s">
        <v>2083</v>
      </c>
      <c r="G133" s="211" t="s">
        <v>260</v>
      </c>
      <c r="H133" s="212">
        <v>32</v>
      </c>
      <c r="I133" s="213"/>
      <c r="J133" s="214">
        <f>ROUND(I133*H133,2)</f>
        <v>0</v>
      </c>
      <c r="K133" s="210" t="s">
        <v>19</v>
      </c>
      <c r="L133" s="47"/>
      <c r="M133" s="215" t="s">
        <v>19</v>
      </c>
      <c r="N133" s="216" t="s">
        <v>43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195</v>
      </c>
      <c r="AT133" s="219" t="s">
        <v>190</v>
      </c>
      <c r="AU133" s="219" t="s">
        <v>80</v>
      </c>
      <c r="AY133" s="20" t="s">
        <v>188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80</v>
      </c>
      <c r="BK133" s="220">
        <f>ROUND(I133*H133,2)</f>
        <v>0</v>
      </c>
      <c r="BL133" s="20" t="s">
        <v>195</v>
      </c>
      <c r="BM133" s="219" t="s">
        <v>200</v>
      </c>
    </row>
    <row r="134" s="2" customFormat="1" ht="24.15" customHeight="1">
      <c r="A134" s="41"/>
      <c r="B134" s="42"/>
      <c r="C134" s="208" t="s">
        <v>514</v>
      </c>
      <c r="D134" s="208" t="s">
        <v>190</v>
      </c>
      <c r="E134" s="209" t="s">
        <v>2084</v>
      </c>
      <c r="F134" s="210" t="s">
        <v>2085</v>
      </c>
      <c r="G134" s="211" t="s">
        <v>260</v>
      </c>
      <c r="H134" s="212">
        <v>16</v>
      </c>
      <c r="I134" s="213"/>
      <c r="J134" s="214">
        <f>ROUND(I134*H134,2)</f>
        <v>0</v>
      </c>
      <c r="K134" s="210" t="s">
        <v>19</v>
      </c>
      <c r="L134" s="47"/>
      <c r="M134" s="215" t="s">
        <v>19</v>
      </c>
      <c r="N134" s="216" t="s">
        <v>43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195</v>
      </c>
      <c r="AT134" s="219" t="s">
        <v>190</v>
      </c>
      <c r="AU134" s="219" t="s">
        <v>80</v>
      </c>
      <c r="AY134" s="20" t="s">
        <v>188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80</v>
      </c>
      <c r="BK134" s="220">
        <f>ROUND(I134*H134,2)</f>
        <v>0</v>
      </c>
      <c r="BL134" s="20" t="s">
        <v>195</v>
      </c>
      <c r="BM134" s="219" t="s">
        <v>841</v>
      </c>
    </row>
    <row r="135" s="2" customFormat="1" ht="33" customHeight="1">
      <c r="A135" s="41"/>
      <c r="B135" s="42"/>
      <c r="C135" s="208" t="s">
        <v>520</v>
      </c>
      <c r="D135" s="208" t="s">
        <v>190</v>
      </c>
      <c r="E135" s="209" t="s">
        <v>2086</v>
      </c>
      <c r="F135" s="210" t="s">
        <v>2087</v>
      </c>
      <c r="G135" s="211" t="s">
        <v>260</v>
      </c>
      <c r="H135" s="212">
        <v>24</v>
      </c>
      <c r="I135" s="213"/>
      <c r="J135" s="214">
        <f>ROUND(I135*H135,2)</f>
        <v>0</v>
      </c>
      <c r="K135" s="210" t="s">
        <v>19</v>
      </c>
      <c r="L135" s="47"/>
      <c r="M135" s="215" t="s">
        <v>19</v>
      </c>
      <c r="N135" s="216" t="s">
        <v>43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195</v>
      </c>
      <c r="AT135" s="219" t="s">
        <v>190</v>
      </c>
      <c r="AU135" s="219" t="s">
        <v>80</v>
      </c>
      <c r="AY135" s="20" t="s">
        <v>188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80</v>
      </c>
      <c r="BK135" s="220">
        <f>ROUND(I135*H135,2)</f>
        <v>0</v>
      </c>
      <c r="BL135" s="20" t="s">
        <v>195</v>
      </c>
      <c r="BM135" s="219" t="s">
        <v>851</v>
      </c>
    </row>
    <row r="136" s="2" customFormat="1" ht="33" customHeight="1">
      <c r="A136" s="41"/>
      <c r="B136" s="42"/>
      <c r="C136" s="208" t="s">
        <v>526</v>
      </c>
      <c r="D136" s="208" t="s">
        <v>190</v>
      </c>
      <c r="E136" s="209" t="s">
        <v>2088</v>
      </c>
      <c r="F136" s="210" t="s">
        <v>2089</v>
      </c>
      <c r="G136" s="211" t="s">
        <v>260</v>
      </c>
      <c r="H136" s="212">
        <v>26</v>
      </c>
      <c r="I136" s="213"/>
      <c r="J136" s="214">
        <f>ROUND(I136*H136,2)</f>
        <v>0</v>
      </c>
      <c r="K136" s="210" t="s">
        <v>19</v>
      </c>
      <c r="L136" s="47"/>
      <c r="M136" s="215" t="s">
        <v>19</v>
      </c>
      <c r="N136" s="216" t="s">
        <v>43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195</v>
      </c>
      <c r="AT136" s="219" t="s">
        <v>190</v>
      </c>
      <c r="AU136" s="219" t="s">
        <v>80</v>
      </c>
      <c r="AY136" s="20" t="s">
        <v>188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80</v>
      </c>
      <c r="BK136" s="220">
        <f>ROUND(I136*H136,2)</f>
        <v>0</v>
      </c>
      <c r="BL136" s="20" t="s">
        <v>195</v>
      </c>
      <c r="BM136" s="219" t="s">
        <v>861</v>
      </c>
    </row>
    <row r="137" s="2" customFormat="1" ht="24.15" customHeight="1">
      <c r="A137" s="41"/>
      <c r="B137" s="42"/>
      <c r="C137" s="208" t="s">
        <v>532</v>
      </c>
      <c r="D137" s="208" t="s">
        <v>190</v>
      </c>
      <c r="E137" s="209" t="s">
        <v>2090</v>
      </c>
      <c r="F137" s="210" t="s">
        <v>2091</v>
      </c>
      <c r="G137" s="211" t="s">
        <v>260</v>
      </c>
      <c r="H137" s="212">
        <v>10</v>
      </c>
      <c r="I137" s="213"/>
      <c r="J137" s="214">
        <f>ROUND(I137*H137,2)</f>
        <v>0</v>
      </c>
      <c r="K137" s="210" t="s">
        <v>19</v>
      </c>
      <c r="L137" s="47"/>
      <c r="M137" s="215" t="s">
        <v>19</v>
      </c>
      <c r="N137" s="216" t="s">
        <v>43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195</v>
      </c>
      <c r="AT137" s="219" t="s">
        <v>190</v>
      </c>
      <c r="AU137" s="219" t="s">
        <v>80</v>
      </c>
      <c r="AY137" s="20" t="s">
        <v>188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80</v>
      </c>
      <c r="BK137" s="220">
        <f>ROUND(I137*H137,2)</f>
        <v>0</v>
      </c>
      <c r="BL137" s="20" t="s">
        <v>195</v>
      </c>
      <c r="BM137" s="219" t="s">
        <v>877</v>
      </c>
    </row>
    <row r="138" s="2" customFormat="1" ht="24.15" customHeight="1">
      <c r="A138" s="41"/>
      <c r="B138" s="42"/>
      <c r="C138" s="208" t="s">
        <v>538</v>
      </c>
      <c r="D138" s="208" t="s">
        <v>190</v>
      </c>
      <c r="E138" s="209" t="s">
        <v>2092</v>
      </c>
      <c r="F138" s="210" t="s">
        <v>2093</v>
      </c>
      <c r="G138" s="211" t="s">
        <v>260</v>
      </c>
      <c r="H138" s="212">
        <v>10</v>
      </c>
      <c r="I138" s="213"/>
      <c r="J138" s="214">
        <f>ROUND(I138*H138,2)</f>
        <v>0</v>
      </c>
      <c r="K138" s="210" t="s">
        <v>19</v>
      </c>
      <c r="L138" s="47"/>
      <c r="M138" s="215" t="s">
        <v>19</v>
      </c>
      <c r="N138" s="216" t="s">
        <v>43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195</v>
      </c>
      <c r="AT138" s="219" t="s">
        <v>190</v>
      </c>
      <c r="AU138" s="219" t="s">
        <v>80</v>
      </c>
      <c r="AY138" s="20" t="s">
        <v>188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80</v>
      </c>
      <c r="BK138" s="220">
        <f>ROUND(I138*H138,2)</f>
        <v>0</v>
      </c>
      <c r="BL138" s="20" t="s">
        <v>195</v>
      </c>
      <c r="BM138" s="219" t="s">
        <v>888</v>
      </c>
    </row>
    <row r="139" s="2" customFormat="1" ht="16.5" customHeight="1">
      <c r="A139" s="41"/>
      <c r="B139" s="42"/>
      <c r="C139" s="208" t="s">
        <v>543</v>
      </c>
      <c r="D139" s="208" t="s">
        <v>190</v>
      </c>
      <c r="E139" s="209" t="s">
        <v>2094</v>
      </c>
      <c r="F139" s="210" t="s">
        <v>2095</v>
      </c>
      <c r="G139" s="211" t="s">
        <v>248</v>
      </c>
      <c r="H139" s="212">
        <v>16</v>
      </c>
      <c r="I139" s="213"/>
      <c r="J139" s="214">
        <f>ROUND(I139*H139,2)</f>
        <v>0</v>
      </c>
      <c r="K139" s="210" t="s">
        <v>19</v>
      </c>
      <c r="L139" s="47"/>
      <c r="M139" s="215" t="s">
        <v>19</v>
      </c>
      <c r="N139" s="216" t="s">
        <v>43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195</v>
      </c>
      <c r="AT139" s="219" t="s">
        <v>190</v>
      </c>
      <c r="AU139" s="219" t="s">
        <v>80</v>
      </c>
      <c r="AY139" s="20" t="s">
        <v>188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80</v>
      </c>
      <c r="BK139" s="220">
        <f>ROUND(I139*H139,2)</f>
        <v>0</v>
      </c>
      <c r="BL139" s="20" t="s">
        <v>195</v>
      </c>
      <c r="BM139" s="219" t="s">
        <v>898</v>
      </c>
    </row>
    <row r="140" s="2" customFormat="1" ht="24.15" customHeight="1">
      <c r="A140" s="41"/>
      <c r="B140" s="42"/>
      <c r="C140" s="208" t="s">
        <v>551</v>
      </c>
      <c r="D140" s="208" t="s">
        <v>190</v>
      </c>
      <c r="E140" s="209" t="s">
        <v>2096</v>
      </c>
      <c r="F140" s="210" t="s">
        <v>2097</v>
      </c>
      <c r="G140" s="211" t="s">
        <v>260</v>
      </c>
      <c r="H140" s="212">
        <v>10</v>
      </c>
      <c r="I140" s="213"/>
      <c r="J140" s="214">
        <f>ROUND(I140*H140,2)</f>
        <v>0</v>
      </c>
      <c r="K140" s="210" t="s">
        <v>19</v>
      </c>
      <c r="L140" s="47"/>
      <c r="M140" s="215" t="s">
        <v>19</v>
      </c>
      <c r="N140" s="216" t="s">
        <v>43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195</v>
      </c>
      <c r="AT140" s="219" t="s">
        <v>190</v>
      </c>
      <c r="AU140" s="219" t="s">
        <v>80</v>
      </c>
      <c r="AY140" s="20" t="s">
        <v>188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80</v>
      </c>
      <c r="BK140" s="220">
        <f>ROUND(I140*H140,2)</f>
        <v>0</v>
      </c>
      <c r="BL140" s="20" t="s">
        <v>195</v>
      </c>
      <c r="BM140" s="219" t="s">
        <v>908</v>
      </c>
    </row>
    <row r="141" s="2" customFormat="1" ht="24.15" customHeight="1">
      <c r="A141" s="41"/>
      <c r="B141" s="42"/>
      <c r="C141" s="208" t="s">
        <v>562</v>
      </c>
      <c r="D141" s="208" t="s">
        <v>190</v>
      </c>
      <c r="E141" s="209" t="s">
        <v>284</v>
      </c>
      <c r="F141" s="210" t="s">
        <v>2098</v>
      </c>
      <c r="G141" s="211" t="s">
        <v>260</v>
      </c>
      <c r="H141" s="212">
        <v>6</v>
      </c>
      <c r="I141" s="213"/>
      <c r="J141" s="214">
        <f>ROUND(I141*H141,2)</f>
        <v>0</v>
      </c>
      <c r="K141" s="210" t="s">
        <v>19</v>
      </c>
      <c r="L141" s="47"/>
      <c r="M141" s="215" t="s">
        <v>19</v>
      </c>
      <c r="N141" s="216" t="s">
        <v>43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195</v>
      </c>
      <c r="AT141" s="219" t="s">
        <v>190</v>
      </c>
      <c r="AU141" s="219" t="s">
        <v>80</v>
      </c>
      <c r="AY141" s="20" t="s">
        <v>188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80</v>
      </c>
      <c r="BK141" s="220">
        <f>ROUND(I141*H141,2)</f>
        <v>0</v>
      </c>
      <c r="BL141" s="20" t="s">
        <v>195</v>
      </c>
      <c r="BM141" s="219" t="s">
        <v>919</v>
      </c>
    </row>
    <row r="142" s="2" customFormat="1" ht="33" customHeight="1">
      <c r="A142" s="41"/>
      <c r="B142" s="42"/>
      <c r="C142" s="208" t="s">
        <v>567</v>
      </c>
      <c r="D142" s="208" t="s">
        <v>190</v>
      </c>
      <c r="E142" s="209" t="s">
        <v>2099</v>
      </c>
      <c r="F142" s="210" t="s">
        <v>2100</v>
      </c>
      <c r="G142" s="211" t="s">
        <v>248</v>
      </c>
      <c r="H142" s="212">
        <v>420</v>
      </c>
      <c r="I142" s="213"/>
      <c r="J142" s="214">
        <f>ROUND(I142*H142,2)</f>
        <v>0</v>
      </c>
      <c r="K142" s="210" t="s">
        <v>19</v>
      </c>
      <c r="L142" s="47"/>
      <c r="M142" s="215" t="s">
        <v>19</v>
      </c>
      <c r="N142" s="216" t="s">
        <v>43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195</v>
      </c>
      <c r="AT142" s="219" t="s">
        <v>190</v>
      </c>
      <c r="AU142" s="219" t="s">
        <v>80</v>
      </c>
      <c r="AY142" s="20" t="s">
        <v>188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80</v>
      </c>
      <c r="BK142" s="220">
        <f>ROUND(I142*H142,2)</f>
        <v>0</v>
      </c>
      <c r="BL142" s="20" t="s">
        <v>195</v>
      </c>
      <c r="BM142" s="219" t="s">
        <v>933</v>
      </c>
    </row>
    <row r="143" s="2" customFormat="1" ht="24.15" customHeight="1">
      <c r="A143" s="41"/>
      <c r="B143" s="42"/>
      <c r="C143" s="208" t="s">
        <v>572</v>
      </c>
      <c r="D143" s="208" t="s">
        <v>190</v>
      </c>
      <c r="E143" s="209" t="s">
        <v>2101</v>
      </c>
      <c r="F143" s="210" t="s">
        <v>2102</v>
      </c>
      <c r="G143" s="211" t="s">
        <v>260</v>
      </c>
      <c r="H143" s="212">
        <v>46</v>
      </c>
      <c r="I143" s="213"/>
      <c r="J143" s="214">
        <f>ROUND(I143*H143,2)</f>
        <v>0</v>
      </c>
      <c r="K143" s="210" t="s">
        <v>19</v>
      </c>
      <c r="L143" s="47"/>
      <c r="M143" s="215" t="s">
        <v>19</v>
      </c>
      <c r="N143" s="216" t="s">
        <v>43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195</v>
      </c>
      <c r="AT143" s="219" t="s">
        <v>190</v>
      </c>
      <c r="AU143" s="219" t="s">
        <v>80</v>
      </c>
      <c r="AY143" s="20" t="s">
        <v>188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80</v>
      </c>
      <c r="BK143" s="220">
        <f>ROUND(I143*H143,2)</f>
        <v>0</v>
      </c>
      <c r="BL143" s="20" t="s">
        <v>195</v>
      </c>
      <c r="BM143" s="219" t="s">
        <v>942</v>
      </c>
    </row>
    <row r="144" s="2" customFormat="1" ht="33" customHeight="1">
      <c r="A144" s="41"/>
      <c r="B144" s="42"/>
      <c r="C144" s="208" t="s">
        <v>577</v>
      </c>
      <c r="D144" s="208" t="s">
        <v>190</v>
      </c>
      <c r="E144" s="209" t="s">
        <v>2103</v>
      </c>
      <c r="F144" s="210" t="s">
        <v>2104</v>
      </c>
      <c r="G144" s="211" t="s">
        <v>260</v>
      </c>
      <c r="H144" s="212">
        <v>8</v>
      </c>
      <c r="I144" s="213"/>
      <c r="J144" s="214">
        <f>ROUND(I144*H144,2)</f>
        <v>0</v>
      </c>
      <c r="K144" s="210" t="s">
        <v>19</v>
      </c>
      <c r="L144" s="47"/>
      <c r="M144" s="215" t="s">
        <v>19</v>
      </c>
      <c r="N144" s="216" t="s">
        <v>43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195</v>
      </c>
      <c r="AT144" s="219" t="s">
        <v>190</v>
      </c>
      <c r="AU144" s="219" t="s">
        <v>80</v>
      </c>
      <c r="AY144" s="20" t="s">
        <v>188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80</v>
      </c>
      <c r="BK144" s="220">
        <f>ROUND(I144*H144,2)</f>
        <v>0</v>
      </c>
      <c r="BL144" s="20" t="s">
        <v>195</v>
      </c>
      <c r="BM144" s="219" t="s">
        <v>953</v>
      </c>
    </row>
    <row r="145" s="2" customFormat="1" ht="16.5" customHeight="1">
      <c r="A145" s="41"/>
      <c r="B145" s="42"/>
      <c r="C145" s="208" t="s">
        <v>582</v>
      </c>
      <c r="D145" s="208" t="s">
        <v>190</v>
      </c>
      <c r="E145" s="209" t="s">
        <v>290</v>
      </c>
      <c r="F145" s="210" t="s">
        <v>2105</v>
      </c>
      <c r="G145" s="211" t="s">
        <v>2012</v>
      </c>
      <c r="H145" s="212">
        <v>1</v>
      </c>
      <c r="I145" s="213"/>
      <c r="J145" s="214">
        <f>ROUND(I145*H145,2)</f>
        <v>0</v>
      </c>
      <c r="K145" s="210" t="s">
        <v>19</v>
      </c>
      <c r="L145" s="47"/>
      <c r="M145" s="215" t="s">
        <v>19</v>
      </c>
      <c r="N145" s="216" t="s">
        <v>43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195</v>
      </c>
      <c r="AT145" s="219" t="s">
        <v>190</v>
      </c>
      <c r="AU145" s="219" t="s">
        <v>80</v>
      </c>
      <c r="AY145" s="20" t="s">
        <v>188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80</v>
      </c>
      <c r="BK145" s="220">
        <f>ROUND(I145*H145,2)</f>
        <v>0</v>
      </c>
      <c r="BL145" s="20" t="s">
        <v>195</v>
      </c>
      <c r="BM145" s="219" t="s">
        <v>969</v>
      </c>
    </row>
    <row r="146" s="2" customFormat="1" ht="16.5" customHeight="1">
      <c r="A146" s="41"/>
      <c r="B146" s="42"/>
      <c r="C146" s="208" t="s">
        <v>588</v>
      </c>
      <c r="D146" s="208" t="s">
        <v>190</v>
      </c>
      <c r="E146" s="209" t="s">
        <v>297</v>
      </c>
      <c r="F146" s="210" t="s">
        <v>2106</v>
      </c>
      <c r="G146" s="211" t="s">
        <v>2012</v>
      </c>
      <c r="H146" s="212">
        <v>1</v>
      </c>
      <c r="I146" s="213"/>
      <c r="J146" s="214">
        <f>ROUND(I146*H146,2)</f>
        <v>0</v>
      </c>
      <c r="K146" s="210" t="s">
        <v>19</v>
      </c>
      <c r="L146" s="47"/>
      <c r="M146" s="215" t="s">
        <v>19</v>
      </c>
      <c r="N146" s="216" t="s">
        <v>43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195</v>
      </c>
      <c r="AT146" s="219" t="s">
        <v>190</v>
      </c>
      <c r="AU146" s="219" t="s">
        <v>80</v>
      </c>
      <c r="AY146" s="20" t="s">
        <v>188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80</v>
      </c>
      <c r="BK146" s="220">
        <f>ROUND(I146*H146,2)</f>
        <v>0</v>
      </c>
      <c r="BL146" s="20" t="s">
        <v>195</v>
      </c>
      <c r="BM146" s="219" t="s">
        <v>980</v>
      </c>
    </row>
    <row r="147" s="2" customFormat="1" ht="16.5" customHeight="1">
      <c r="A147" s="41"/>
      <c r="B147" s="42"/>
      <c r="C147" s="208" t="s">
        <v>595</v>
      </c>
      <c r="D147" s="208" t="s">
        <v>190</v>
      </c>
      <c r="E147" s="209" t="s">
        <v>302</v>
      </c>
      <c r="F147" s="210" t="s">
        <v>2107</v>
      </c>
      <c r="G147" s="211" t="s">
        <v>2012</v>
      </c>
      <c r="H147" s="212">
        <v>1</v>
      </c>
      <c r="I147" s="213"/>
      <c r="J147" s="214">
        <f>ROUND(I147*H147,2)</f>
        <v>0</v>
      </c>
      <c r="K147" s="210" t="s">
        <v>19</v>
      </c>
      <c r="L147" s="47"/>
      <c r="M147" s="215" t="s">
        <v>19</v>
      </c>
      <c r="N147" s="216" t="s">
        <v>43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195</v>
      </c>
      <c r="AT147" s="219" t="s">
        <v>190</v>
      </c>
      <c r="AU147" s="219" t="s">
        <v>80</v>
      </c>
      <c r="AY147" s="20" t="s">
        <v>188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80</v>
      </c>
      <c r="BK147" s="220">
        <f>ROUND(I147*H147,2)</f>
        <v>0</v>
      </c>
      <c r="BL147" s="20" t="s">
        <v>195</v>
      </c>
      <c r="BM147" s="219" t="s">
        <v>991</v>
      </c>
    </row>
    <row r="148" s="2" customFormat="1" ht="16.5" customHeight="1">
      <c r="A148" s="41"/>
      <c r="B148" s="42"/>
      <c r="C148" s="208" t="s">
        <v>600</v>
      </c>
      <c r="D148" s="208" t="s">
        <v>190</v>
      </c>
      <c r="E148" s="209" t="s">
        <v>309</v>
      </c>
      <c r="F148" s="210" t="s">
        <v>2108</v>
      </c>
      <c r="G148" s="211" t="s">
        <v>2012</v>
      </c>
      <c r="H148" s="212">
        <v>1</v>
      </c>
      <c r="I148" s="213"/>
      <c r="J148" s="214">
        <f>ROUND(I148*H148,2)</f>
        <v>0</v>
      </c>
      <c r="K148" s="210" t="s">
        <v>19</v>
      </c>
      <c r="L148" s="47"/>
      <c r="M148" s="215" t="s">
        <v>19</v>
      </c>
      <c r="N148" s="216" t="s">
        <v>43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195</v>
      </c>
      <c r="AT148" s="219" t="s">
        <v>190</v>
      </c>
      <c r="AU148" s="219" t="s">
        <v>80</v>
      </c>
      <c r="AY148" s="20" t="s">
        <v>188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80</v>
      </c>
      <c r="BK148" s="220">
        <f>ROUND(I148*H148,2)</f>
        <v>0</v>
      </c>
      <c r="BL148" s="20" t="s">
        <v>195</v>
      </c>
      <c r="BM148" s="219" t="s">
        <v>1002</v>
      </c>
    </row>
    <row r="149" s="2" customFormat="1" ht="24.15" customHeight="1">
      <c r="A149" s="41"/>
      <c r="B149" s="42"/>
      <c r="C149" s="208" t="s">
        <v>606</v>
      </c>
      <c r="D149" s="208" t="s">
        <v>190</v>
      </c>
      <c r="E149" s="209" t="s">
        <v>2109</v>
      </c>
      <c r="F149" s="210" t="s">
        <v>2110</v>
      </c>
      <c r="G149" s="211" t="s">
        <v>260</v>
      </c>
      <c r="H149" s="212">
        <v>900</v>
      </c>
      <c r="I149" s="213"/>
      <c r="J149" s="214">
        <f>ROUND(I149*H149,2)</f>
        <v>0</v>
      </c>
      <c r="K149" s="210" t="s">
        <v>19</v>
      </c>
      <c r="L149" s="47"/>
      <c r="M149" s="215" t="s">
        <v>19</v>
      </c>
      <c r="N149" s="216" t="s">
        <v>43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195</v>
      </c>
      <c r="AT149" s="219" t="s">
        <v>190</v>
      </c>
      <c r="AU149" s="219" t="s">
        <v>80</v>
      </c>
      <c r="AY149" s="20" t="s">
        <v>188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80</v>
      </c>
      <c r="BK149" s="220">
        <f>ROUND(I149*H149,2)</f>
        <v>0</v>
      </c>
      <c r="BL149" s="20" t="s">
        <v>195</v>
      </c>
      <c r="BM149" s="219" t="s">
        <v>1014</v>
      </c>
    </row>
    <row r="150" s="2" customFormat="1" ht="24.15" customHeight="1">
      <c r="A150" s="41"/>
      <c r="B150" s="42"/>
      <c r="C150" s="208" t="s">
        <v>611</v>
      </c>
      <c r="D150" s="208" t="s">
        <v>190</v>
      </c>
      <c r="E150" s="209" t="s">
        <v>2111</v>
      </c>
      <c r="F150" s="210" t="s">
        <v>2112</v>
      </c>
      <c r="G150" s="211" t="s">
        <v>260</v>
      </c>
      <c r="H150" s="212">
        <v>500</v>
      </c>
      <c r="I150" s="213"/>
      <c r="J150" s="214">
        <f>ROUND(I150*H150,2)</f>
        <v>0</v>
      </c>
      <c r="K150" s="210" t="s">
        <v>19</v>
      </c>
      <c r="L150" s="47"/>
      <c r="M150" s="215" t="s">
        <v>19</v>
      </c>
      <c r="N150" s="216" t="s">
        <v>43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195</v>
      </c>
      <c r="AT150" s="219" t="s">
        <v>190</v>
      </c>
      <c r="AU150" s="219" t="s">
        <v>80</v>
      </c>
      <c r="AY150" s="20" t="s">
        <v>188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80</v>
      </c>
      <c r="BK150" s="220">
        <f>ROUND(I150*H150,2)</f>
        <v>0</v>
      </c>
      <c r="BL150" s="20" t="s">
        <v>195</v>
      </c>
      <c r="BM150" s="219" t="s">
        <v>1024</v>
      </c>
    </row>
    <row r="151" s="2" customFormat="1" ht="24.15" customHeight="1">
      <c r="A151" s="41"/>
      <c r="B151" s="42"/>
      <c r="C151" s="208" t="s">
        <v>618</v>
      </c>
      <c r="D151" s="208" t="s">
        <v>190</v>
      </c>
      <c r="E151" s="209" t="s">
        <v>2113</v>
      </c>
      <c r="F151" s="210" t="s">
        <v>2114</v>
      </c>
      <c r="G151" s="211" t="s">
        <v>260</v>
      </c>
      <c r="H151" s="212">
        <v>200</v>
      </c>
      <c r="I151" s="213"/>
      <c r="J151" s="214">
        <f>ROUND(I151*H151,2)</f>
        <v>0</v>
      </c>
      <c r="K151" s="210" t="s">
        <v>19</v>
      </c>
      <c r="L151" s="47"/>
      <c r="M151" s="215" t="s">
        <v>19</v>
      </c>
      <c r="N151" s="216" t="s">
        <v>43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195</v>
      </c>
      <c r="AT151" s="219" t="s">
        <v>190</v>
      </c>
      <c r="AU151" s="219" t="s">
        <v>80</v>
      </c>
      <c r="AY151" s="20" t="s">
        <v>188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80</v>
      </c>
      <c r="BK151" s="220">
        <f>ROUND(I151*H151,2)</f>
        <v>0</v>
      </c>
      <c r="BL151" s="20" t="s">
        <v>195</v>
      </c>
      <c r="BM151" s="219" t="s">
        <v>1035</v>
      </c>
    </row>
    <row r="152" s="12" customFormat="1" ht="25.92" customHeight="1">
      <c r="A152" s="12"/>
      <c r="B152" s="192"/>
      <c r="C152" s="193"/>
      <c r="D152" s="194" t="s">
        <v>71</v>
      </c>
      <c r="E152" s="195" t="s">
        <v>2115</v>
      </c>
      <c r="F152" s="195" t="s">
        <v>2116</v>
      </c>
      <c r="G152" s="193"/>
      <c r="H152" s="193"/>
      <c r="I152" s="196"/>
      <c r="J152" s="197">
        <f>BK152</f>
        <v>0</v>
      </c>
      <c r="K152" s="193"/>
      <c r="L152" s="198"/>
      <c r="M152" s="199"/>
      <c r="N152" s="200"/>
      <c r="O152" s="200"/>
      <c r="P152" s="201">
        <f>SUM(P153:P155)</f>
        <v>0</v>
      </c>
      <c r="Q152" s="200"/>
      <c r="R152" s="201">
        <f>SUM(R153:R155)</f>
        <v>0</v>
      </c>
      <c r="S152" s="200"/>
      <c r="T152" s="202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3" t="s">
        <v>80</v>
      </c>
      <c r="AT152" s="204" t="s">
        <v>71</v>
      </c>
      <c r="AU152" s="204" t="s">
        <v>72</v>
      </c>
      <c r="AY152" s="203" t="s">
        <v>188</v>
      </c>
      <c r="BK152" s="205">
        <f>SUM(BK153:BK155)</f>
        <v>0</v>
      </c>
    </row>
    <row r="153" s="2" customFormat="1" ht="24.15" customHeight="1">
      <c r="A153" s="41"/>
      <c r="B153" s="42"/>
      <c r="C153" s="208" t="s">
        <v>624</v>
      </c>
      <c r="D153" s="208" t="s">
        <v>190</v>
      </c>
      <c r="E153" s="209" t="s">
        <v>2117</v>
      </c>
      <c r="F153" s="210" t="s">
        <v>2118</v>
      </c>
      <c r="G153" s="211" t="s">
        <v>2119</v>
      </c>
      <c r="H153" s="212">
        <v>0.12</v>
      </c>
      <c r="I153" s="213"/>
      <c r="J153" s="214">
        <f>ROUND(I153*H153,2)</f>
        <v>0</v>
      </c>
      <c r="K153" s="210" t="s">
        <v>19</v>
      </c>
      <c r="L153" s="47"/>
      <c r="M153" s="215" t="s">
        <v>19</v>
      </c>
      <c r="N153" s="216" t="s">
        <v>43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195</v>
      </c>
      <c r="AT153" s="219" t="s">
        <v>190</v>
      </c>
      <c r="AU153" s="219" t="s">
        <v>80</v>
      </c>
      <c r="AY153" s="20" t="s">
        <v>188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80</v>
      </c>
      <c r="BK153" s="220">
        <f>ROUND(I153*H153,2)</f>
        <v>0</v>
      </c>
      <c r="BL153" s="20" t="s">
        <v>195</v>
      </c>
      <c r="BM153" s="219" t="s">
        <v>1046</v>
      </c>
    </row>
    <row r="154" s="2" customFormat="1" ht="21.75" customHeight="1">
      <c r="A154" s="41"/>
      <c r="B154" s="42"/>
      <c r="C154" s="208" t="s">
        <v>630</v>
      </c>
      <c r="D154" s="208" t="s">
        <v>190</v>
      </c>
      <c r="E154" s="209" t="s">
        <v>2120</v>
      </c>
      <c r="F154" s="210" t="s">
        <v>2121</v>
      </c>
      <c r="G154" s="211" t="s">
        <v>248</v>
      </c>
      <c r="H154" s="212">
        <v>120</v>
      </c>
      <c r="I154" s="213"/>
      <c r="J154" s="214">
        <f>ROUND(I154*H154,2)</f>
        <v>0</v>
      </c>
      <c r="K154" s="210" t="s">
        <v>19</v>
      </c>
      <c r="L154" s="47"/>
      <c r="M154" s="215" t="s">
        <v>19</v>
      </c>
      <c r="N154" s="216" t="s">
        <v>43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195</v>
      </c>
      <c r="AT154" s="219" t="s">
        <v>190</v>
      </c>
      <c r="AU154" s="219" t="s">
        <v>80</v>
      </c>
      <c r="AY154" s="20" t="s">
        <v>188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80</v>
      </c>
      <c r="BK154" s="220">
        <f>ROUND(I154*H154,2)</f>
        <v>0</v>
      </c>
      <c r="BL154" s="20" t="s">
        <v>195</v>
      </c>
      <c r="BM154" s="219" t="s">
        <v>1054</v>
      </c>
    </row>
    <row r="155" s="2" customFormat="1" ht="21.75" customHeight="1">
      <c r="A155" s="41"/>
      <c r="B155" s="42"/>
      <c r="C155" s="208" t="s">
        <v>635</v>
      </c>
      <c r="D155" s="208" t="s">
        <v>190</v>
      </c>
      <c r="E155" s="209" t="s">
        <v>2122</v>
      </c>
      <c r="F155" s="210" t="s">
        <v>2123</v>
      </c>
      <c r="G155" s="211" t="s">
        <v>248</v>
      </c>
      <c r="H155" s="212">
        <v>120</v>
      </c>
      <c r="I155" s="213"/>
      <c r="J155" s="214">
        <f>ROUND(I155*H155,2)</f>
        <v>0</v>
      </c>
      <c r="K155" s="210" t="s">
        <v>19</v>
      </c>
      <c r="L155" s="47"/>
      <c r="M155" s="215" t="s">
        <v>19</v>
      </c>
      <c r="N155" s="216" t="s">
        <v>43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195</v>
      </c>
      <c r="AT155" s="219" t="s">
        <v>190</v>
      </c>
      <c r="AU155" s="219" t="s">
        <v>80</v>
      </c>
      <c r="AY155" s="20" t="s">
        <v>188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80</v>
      </c>
      <c r="BK155" s="220">
        <f>ROUND(I155*H155,2)</f>
        <v>0</v>
      </c>
      <c r="BL155" s="20" t="s">
        <v>195</v>
      </c>
      <c r="BM155" s="219" t="s">
        <v>1063</v>
      </c>
    </row>
    <row r="156" s="12" customFormat="1" ht="25.92" customHeight="1">
      <c r="A156" s="12"/>
      <c r="B156" s="192"/>
      <c r="C156" s="193"/>
      <c r="D156" s="194" t="s">
        <v>71</v>
      </c>
      <c r="E156" s="195" t="s">
        <v>2124</v>
      </c>
      <c r="F156" s="195" t="s">
        <v>2125</v>
      </c>
      <c r="G156" s="193"/>
      <c r="H156" s="193"/>
      <c r="I156" s="196"/>
      <c r="J156" s="197">
        <f>BK156</f>
        <v>0</v>
      </c>
      <c r="K156" s="193"/>
      <c r="L156" s="198"/>
      <c r="M156" s="199"/>
      <c r="N156" s="200"/>
      <c r="O156" s="200"/>
      <c r="P156" s="201">
        <f>SUM(P157:P159)</f>
        <v>0</v>
      </c>
      <c r="Q156" s="200"/>
      <c r="R156" s="201">
        <f>SUM(R157:R159)</f>
        <v>0</v>
      </c>
      <c r="S156" s="200"/>
      <c r="T156" s="202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80</v>
      </c>
      <c r="AT156" s="204" t="s">
        <v>71</v>
      </c>
      <c r="AU156" s="204" t="s">
        <v>72</v>
      </c>
      <c r="AY156" s="203" t="s">
        <v>188</v>
      </c>
      <c r="BK156" s="205">
        <f>SUM(BK157:BK159)</f>
        <v>0</v>
      </c>
    </row>
    <row r="157" s="2" customFormat="1" ht="16.5" customHeight="1">
      <c r="A157" s="41"/>
      <c r="B157" s="42"/>
      <c r="C157" s="208" t="s">
        <v>646</v>
      </c>
      <c r="D157" s="208" t="s">
        <v>190</v>
      </c>
      <c r="E157" s="209" t="s">
        <v>2126</v>
      </c>
      <c r="F157" s="210" t="s">
        <v>2127</v>
      </c>
      <c r="G157" s="211" t="s">
        <v>260</v>
      </c>
      <c r="H157" s="212">
        <v>250</v>
      </c>
      <c r="I157" s="213"/>
      <c r="J157" s="214">
        <f>ROUND(I157*H157,2)</f>
        <v>0</v>
      </c>
      <c r="K157" s="210" t="s">
        <v>19</v>
      </c>
      <c r="L157" s="47"/>
      <c r="M157" s="215" t="s">
        <v>19</v>
      </c>
      <c r="N157" s="216" t="s">
        <v>43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195</v>
      </c>
      <c r="AT157" s="219" t="s">
        <v>190</v>
      </c>
      <c r="AU157" s="219" t="s">
        <v>80</v>
      </c>
      <c r="AY157" s="20" t="s">
        <v>188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80</v>
      </c>
      <c r="BK157" s="220">
        <f>ROUND(I157*H157,2)</f>
        <v>0</v>
      </c>
      <c r="BL157" s="20" t="s">
        <v>195</v>
      </c>
      <c r="BM157" s="219" t="s">
        <v>1074</v>
      </c>
    </row>
    <row r="158" s="2" customFormat="1" ht="16.5" customHeight="1">
      <c r="A158" s="41"/>
      <c r="B158" s="42"/>
      <c r="C158" s="208" t="s">
        <v>652</v>
      </c>
      <c r="D158" s="208" t="s">
        <v>190</v>
      </c>
      <c r="E158" s="209" t="s">
        <v>2128</v>
      </c>
      <c r="F158" s="210" t="s">
        <v>2129</v>
      </c>
      <c r="G158" s="211" t="s">
        <v>260</v>
      </c>
      <c r="H158" s="212">
        <v>100</v>
      </c>
      <c r="I158" s="213"/>
      <c r="J158" s="214">
        <f>ROUND(I158*H158,2)</f>
        <v>0</v>
      </c>
      <c r="K158" s="210" t="s">
        <v>19</v>
      </c>
      <c r="L158" s="47"/>
      <c r="M158" s="215" t="s">
        <v>19</v>
      </c>
      <c r="N158" s="216" t="s">
        <v>43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195</v>
      </c>
      <c r="AT158" s="219" t="s">
        <v>190</v>
      </c>
      <c r="AU158" s="219" t="s">
        <v>80</v>
      </c>
      <c r="AY158" s="20" t="s">
        <v>188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80</v>
      </c>
      <c r="BK158" s="220">
        <f>ROUND(I158*H158,2)</f>
        <v>0</v>
      </c>
      <c r="BL158" s="20" t="s">
        <v>195</v>
      </c>
      <c r="BM158" s="219" t="s">
        <v>1088</v>
      </c>
    </row>
    <row r="159" s="2" customFormat="1" ht="21.75" customHeight="1">
      <c r="A159" s="41"/>
      <c r="B159" s="42"/>
      <c r="C159" s="208" t="s">
        <v>663</v>
      </c>
      <c r="D159" s="208" t="s">
        <v>190</v>
      </c>
      <c r="E159" s="209" t="s">
        <v>2130</v>
      </c>
      <c r="F159" s="210" t="s">
        <v>2131</v>
      </c>
      <c r="G159" s="211" t="s">
        <v>260</v>
      </c>
      <c r="H159" s="212">
        <v>500</v>
      </c>
      <c r="I159" s="213"/>
      <c r="J159" s="214">
        <f>ROUND(I159*H159,2)</f>
        <v>0</v>
      </c>
      <c r="K159" s="210" t="s">
        <v>19</v>
      </c>
      <c r="L159" s="47"/>
      <c r="M159" s="289" t="s">
        <v>19</v>
      </c>
      <c r="N159" s="290" t="s">
        <v>43</v>
      </c>
      <c r="O159" s="286"/>
      <c r="P159" s="291">
        <f>O159*H159</f>
        <v>0</v>
      </c>
      <c r="Q159" s="291">
        <v>0</v>
      </c>
      <c r="R159" s="291">
        <f>Q159*H159</f>
        <v>0</v>
      </c>
      <c r="S159" s="291">
        <v>0</v>
      </c>
      <c r="T159" s="292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195</v>
      </c>
      <c r="AT159" s="219" t="s">
        <v>190</v>
      </c>
      <c r="AU159" s="219" t="s">
        <v>80</v>
      </c>
      <c r="AY159" s="20" t="s">
        <v>188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80</v>
      </c>
      <c r="BK159" s="220">
        <f>ROUND(I159*H159,2)</f>
        <v>0</v>
      </c>
      <c r="BL159" s="20" t="s">
        <v>195</v>
      </c>
      <c r="BM159" s="219" t="s">
        <v>1097</v>
      </c>
    </row>
    <row r="160" s="2" customFormat="1" ht="6.96" customHeight="1">
      <c r="A160" s="41"/>
      <c r="B160" s="62"/>
      <c r="C160" s="63"/>
      <c r="D160" s="63"/>
      <c r="E160" s="63"/>
      <c r="F160" s="63"/>
      <c r="G160" s="63"/>
      <c r="H160" s="63"/>
      <c r="I160" s="63"/>
      <c r="J160" s="63"/>
      <c r="K160" s="63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wligm4speKGfHBSY0BaSOQHLxHHRBLjXYlIhq5eayzzNmTQ7MEkFVT5xmT43Di0JgJ6aZovsLz2SC6QYHzlDCg==" hashValue="xkvJFfptPxHtNVFLZe6MM6KeXNqGULx7S2XC8DT9p6W430TWbQVDLaDIXEndWqhfv9/6yWy15UPA27hVjYESdA==" algorithmName="SHA-512" password="CC35"/>
  <autoFilter ref="C82:K15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2132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tr">
        <f>IF('Rekapitulace stavby'!AN16="","",'Rekapitulace stavby'!AN16)</f>
        <v/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tr">
        <f>IF('Rekapitulace stavby'!E17="","",'Rekapitulace stavby'!E17)</f>
        <v>Energy Benefit Centre a.s.</v>
      </c>
      <c r="F21" s="41"/>
      <c r="G21" s="41"/>
      <c r="H21" s="41"/>
      <c r="I21" s="136" t="s">
        <v>28</v>
      </c>
      <c r="J21" s="140" t="str">
        <f>IF('Rekapitulace stavby'!AN17="","",'Rekapitulace stavby'!AN17)</f>
        <v/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28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1993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ROUND(J82,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ROUND((SUM(BE82:BE107)),  2)</f>
        <v>0</v>
      </c>
      <c r="G33" s="41"/>
      <c r="H33" s="41"/>
      <c r="I33" s="152">
        <v>0.20999999999999999</v>
      </c>
      <c r="J33" s="151">
        <f>ROUND(((SUM(BE82:BE107))*I33),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ROUND((SUM(BF82:BF107)),  2)</f>
        <v>0</v>
      </c>
      <c r="G34" s="41"/>
      <c r="H34" s="41"/>
      <c r="I34" s="152">
        <v>0.12</v>
      </c>
      <c r="J34" s="151">
        <f>ROUND(((SUM(BF82:BF107))*I34),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ROUND((SUM(BG82:BG107)),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ROUND((SUM(BH82:BH107)),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ROUND((SUM(BI82:BI107)),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SLP - Slaboproud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>Energy Benefit Centre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1994</v>
      </c>
      <c r="E60" s="172"/>
      <c r="F60" s="172"/>
      <c r="G60" s="172"/>
      <c r="H60" s="172"/>
      <c r="I60" s="172"/>
      <c r="J60" s="173">
        <f>J83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1995</v>
      </c>
      <c r="E61" s="172"/>
      <c r="F61" s="172"/>
      <c r="G61" s="172"/>
      <c r="H61" s="172"/>
      <c r="I61" s="172"/>
      <c r="J61" s="173">
        <f>J87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9"/>
      <c r="C62" s="170"/>
      <c r="D62" s="171" t="s">
        <v>2133</v>
      </c>
      <c r="E62" s="172"/>
      <c r="F62" s="172"/>
      <c r="G62" s="172"/>
      <c r="H62" s="172"/>
      <c r="I62" s="172"/>
      <c r="J62" s="173">
        <f>J97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173</v>
      </c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64" t="str">
        <f>E7</f>
        <v>Snížení energ. náročnosti - ZA a Gymnázia Hořice - DM Šalounova</v>
      </c>
      <c r="F72" s="35"/>
      <c r="G72" s="35"/>
      <c r="H72" s="35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122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SLP - Slaboproud</v>
      </c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Hořice, ul. Šalounova</v>
      </c>
      <c r="G76" s="43"/>
      <c r="H76" s="43"/>
      <c r="I76" s="35" t="s">
        <v>23</v>
      </c>
      <c r="J76" s="75" t="str">
        <f>IF(J12="","",J12)</f>
        <v>31. 1. 2024</v>
      </c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25</v>
      </c>
      <c r="D78" s="43"/>
      <c r="E78" s="43"/>
      <c r="F78" s="30" t="str">
        <f>E15</f>
        <v>Zemědělská akademie a Gymnázia Hořice</v>
      </c>
      <c r="G78" s="43"/>
      <c r="H78" s="43"/>
      <c r="I78" s="35" t="s">
        <v>31</v>
      </c>
      <c r="J78" s="39" t="str">
        <f>E21</f>
        <v>Energy Benefit Centre a.s.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 xml:space="preserve"> 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1"/>
      <c r="B81" s="182"/>
      <c r="C81" s="183" t="s">
        <v>174</v>
      </c>
      <c r="D81" s="184" t="s">
        <v>57</v>
      </c>
      <c r="E81" s="184" t="s">
        <v>53</v>
      </c>
      <c r="F81" s="184" t="s">
        <v>54</v>
      </c>
      <c r="G81" s="184" t="s">
        <v>175</v>
      </c>
      <c r="H81" s="184" t="s">
        <v>176</v>
      </c>
      <c r="I81" s="184" t="s">
        <v>177</v>
      </c>
      <c r="J81" s="184" t="s">
        <v>150</v>
      </c>
      <c r="K81" s="185" t="s">
        <v>178</v>
      </c>
      <c r="L81" s="186"/>
      <c r="M81" s="95" t="s">
        <v>19</v>
      </c>
      <c r="N81" s="96" t="s">
        <v>42</v>
      </c>
      <c r="O81" s="96" t="s">
        <v>179</v>
      </c>
      <c r="P81" s="96" t="s">
        <v>180</v>
      </c>
      <c r="Q81" s="96" t="s">
        <v>181</v>
      </c>
      <c r="R81" s="96" t="s">
        <v>182</v>
      </c>
      <c r="S81" s="96" t="s">
        <v>183</v>
      </c>
      <c r="T81" s="97" t="s">
        <v>184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</row>
    <row r="82" s="2" customFormat="1" ht="22.8" customHeight="1">
      <c r="A82" s="41"/>
      <c r="B82" s="42"/>
      <c r="C82" s="102" t="s">
        <v>185</v>
      </c>
      <c r="D82" s="43"/>
      <c r="E82" s="43"/>
      <c r="F82" s="43"/>
      <c r="G82" s="43"/>
      <c r="H82" s="43"/>
      <c r="I82" s="43"/>
      <c r="J82" s="187">
        <f>BK82</f>
        <v>0</v>
      </c>
      <c r="K82" s="43"/>
      <c r="L82" s="47"/>
      <c r="M82" s="98"/>
      <c r="N82" s="188"/>
      <c r="O82" s="99"/>
      <c r="P82" s="189">
        <f>P83+P87+P97</f>
        <v>0</v>
      </c>
      <c r="Q82" s="99"/>
      <c r="R82" s="189">
        <f>R83+R87+R97</f>
        <v>0</v>
      </c>
      <c r="S82" s="99"/>
      <c r="T82" s="190">
        <f>T83+T87+T97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151</v>
      </c>
      <c r="BK82" s="191">
        <f>BK83+BK87+BK97</f>
        <v>0</v>
      </c>
    </row>
    <row r="83" s="12" customFormat="1" ht="25.92" customHeight="1">
      <c r="A83" s="12"/>
      <c r="B83" s="192"/>
      <c r="C83" s="193"/>
      <c r="D83" s="194" t="s">
        <v>71</v>
      </c>
      <c r="E83" s="195" t="s">
        <v>836</v>
      </c>
      <c r="F83" s="195" t="s">
        <v>1998</v>
      </c>
      <c r="G83" s="193"/>
      <c r="H83" s="193"/>
      <c r="I83" s="196"/>
      <c r="J83" s="197">
        <f>BK83</f>
        <v>0</v>
      </c>
      <c r="K83" s="193"/>
      <c r="L83" s="198"/>
      <c r="M83" s="199"/>
      <c r="N83" s="200"/>
      <c r="O83" s="200"/>
      <c r="P83" s="201">
        <f>SUM(P84:P86)</f>
        <v>0</v>
      </c>
      <c r="Q83" s="200"/>
      <c r="R83" s="201">
        <f>SUM(R84:R86)</f>
        <v>0</v>
      </c>
      <c r="S83" s="200"/>
      <c r="T83" s="202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80</v>
      </c>
      <c r="AT83" s="204" t="s">
        <v>71</v>
      </c>
      <c r="AU83" s="204" t="s">
        <v>72</v>
      </c>
      <c r="AY83" s="203" t="s">
        <v>188</v>
      </c>
      <c r="BK83" s="205">
        <f>SUM(BK84:BK86)</f>
        <v>0</v>
      </c>
    </row>
    <row r="84" s="2" customFormat="1" ht="16.5" customHeight="1">
      <c r="A84" s="41"/>
      <c r="B84" s="42"/>
      <c r="C84" s="208" t="s">
        <v>80</v>
      </c>
      <c r="D84" s="208" t="s">
        <v>190</v>
      </c>
      <c r="E84" s="209" t="s">
        <v>1999</v>
      </c>
      <c r="F84" s="210" t="s">
        <v>2000</v>
      </c>
      <c r="G84" s="211" t="s">
        <v>248</v>
      </c>
      <c r="H84" s="212">
        <v>516</v>
      </c>
      <c r="I84" s="213"/>
      <c r="J84" s="214">
        <f>ROUND(I84*H84,2)</f>
        <v>0</v>
      </c>
      <c r="K84" s="210" t="s">
        <v>19</v>
      </c>
      <c r="L84" s="47"/>
      <c r="M84" s="215" t="s">
        <v>19</v>
      </c>
      <c r="N84" s="216" t="s">
        <v>43</v>
      </c>
      <c r="O84" s="87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9" t="s">
        <v>195</v>
      </c>
      <c r="AT84" s="219" t="s">
        <v>190</v>
      </c>
      <c r="AU84" s="219" t="s">
        <v>80</v>
      </c>
      <c r="AY84" s="20" t="s">
        <v>188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20" t="s">
        <v>80</v>
      </c>
      <c r="BK84" s="220">
        <f>ROUND(I84*H84,2)</f>
        <v>0</v>
      </c>
      <c r="BL84" s="20" t="s">
        <v>195</v>
      </c>
      <c r="BM84" s="219" t="s">
        <v>82</v>
      </c>
    </row>
    <row r="85" s="2" customFormat="1" ht="16.5" customHeight="1">
      <c r="A85" s="41"/>
      <c r="B85" s="42"/>
      <c r="C85" s="208" t="s">
        <v>82</v>
      </c>
      <c r="D85" s="208" t="s">
        <v>190</v>
      </c>
      <c r="E85" s="209" t="s">
        <v>2001</v>
      </c>
      <c r="F85" s="210" t="s">
        <v>2002</v>
      </c>
      <c r="G85" s="211" t="s">
        <v>248</v>
      </c>
      <c r="H85" s="212">
        <v>473</v>
      </c>
      <c r="I85" s="213"/>
      <c r="J85" s="214">
        <f>ROUND(I85*H85,2)</f>
        <v>0</v>
      </c>
      <c r="K85" s="210" t="s">
        <v>19</v>
      </c>
      <c r="L85" s="47"/>
      <c r="M85" s="215" t="s">
        <v>19</v>
      </c>
      <c r="N85" s="216" t="s">
        <v>43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195</v>
      </c>
      <c r="AT85" s="219" t="s">
        <v>190</v>
      </c>
      <c r="AU85" s="219" t="s">
        <v>80</v>
      </c>
      <c r="AY85" s="20" t="s">
        <v>188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80</v>
      </c>
      <c r="BK85" s="220">
        <f>ROUND(I85*H85,2)</f>
        <v>0</v>
      </c>
      <c r="BL85" s="20" t="s">
        <v>195</v>
      </c>
      <c r="BM85" s="219" t="s">
        <v>195</v>
      </c>
    </row>
    <row r="86" s="2" customFormat="1" ht="16.5" customHeight="1">
      <c r="A86" s="41"/>
      <c r="B86" s="42"/>
      <c r="C86" s="208" t="s">
        <v>206</v>
      </c>
      <c r="D86" s="208" t="s">
        <v>190</v>
      </c>
      <c r="E86" s="209" t="s">
        <v>2003</v>
      </c>
      <c r="F86" s="210" t="s">
        <v>2004</v>
      </c>
      <c r="G86" s="211" t="s">
        <v>248</v>
      </c>
      <c r="H86" s="212">
        <v>367</v>
      </c>
      <c r="I86" s="213"/>
      <c r="J86" s="214">
        <f>ROUND(I86*H86,2)</f>
        <v>0</v>
      </c>
      <c r="K86" s="210" t="s">
        <v>19</v>
      </c>
      <c r="L86" s="47"/>
      <c r="M86" s="215" t="s">
        <v>19</v>
      </c>
      <c r="N86" s="216" t="s">
        <v>43</v>
      </c>
      <c r="O86" s="87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9" t="s">
        <v>195</v>
      </c>
      <c r="AT86" s="219" t="s">
        <v>190</v>
      </c>
      <c r="AU86" s="219" t="s">
        <v>80</v>
      </c>
      <c r="AY86" s="20" t="s">
        <v>188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80</v>
      </c>
      <c r="BK86" s="220">
        <f>ROUND(I86*H86,2)</f>
        <v>0</v>
      </c>
      <c r="BL86" s="20" t="s">
        <v>195</v>
      </c>
      <c r="BM86" s="219" t="s">
        <v>226</v>
      </c>
    </row>
    <row r="87" s="12" customFormat="1" ht="25.92" customHeight="1">
      <c r="A87" s="12"/>
      <c r="B87" s="192"/>
      <c r="C87" s="193"/>
      <c r="D87" s="194" t="s">
        <v>71</v>
      </c>
      <c r="E87" s="195" t="s">
        <v>2009</v>
      </c>
      <c r="F87" s="195" t="s">
        <v>2010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SUM(P88:P96)</f>
        <v>0</v>
      </c>
      <c r="Q87" s="200"/>
      <c r="R87" s="201">
        <f>SUM(R88:R96)</f>
        <v>0</v>
      </c>
      <c r="S87" s="200"/>
      <c r="T87" s="202">
        <f>SUM(T88:T96)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80</v>
      </c>
      <c r="AT87" s="204" t="s">
        <v>71</v>
      </c>
      <c r="AU87" s="204" t="s">
        <v>72</v>
      </c>
      <c r="AY87" s="203" t="s">
        <v>188</v>
      </c>
      <c r="BK87" s="205">
        <f>SUM(BK88:BK96)</f>
        <v>0</v>
      </c>
    </row>
    <row r="88" s="2" customFormat="1" ht="24.15" customHeight="1">
      <c r="A88" s="41"/>
      <c r="B88" s="42"/>
      <c r="C88" s="208" t="s">
        <v>195</v>
      </c>
      <c r="D88" s="208" t="s">
        <v>190</v>
      </c>
      <c r="E88" s="209" t="s">
        <v>2058</v>
      </c>
      <c r="F88" s="210" t="s">
        <v>2059</v>
      </c>
      <c r="G88" s="211" t="s">
        <v>260</v>
      </c>
      <c r="H88" s="212">
        <v>98</v>
      </c>
      <c r="I88" s="213"/>
      <c r="J88" s="214">
        <f>ROUND(I88*H88,2)</f>
        <v>0</v>
      </c>
      <c r="K88" s="210" t="s">
        <v>19</v>
      </c>
      <c r="L88" s="47"/>
      <c r="M88" s="215" t="s">
        <v>19</v>
      </c>
      <c r="N88" s="216" t="s">
        <v>43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195</v>
      </c>
      <c r="AT88" s="219" t="s">
        <v>190</v>
      </c>
      <c r="AU88" s="219" t="s">
        <v>80</v>
      </c>
      <c r="AY88" s="20" t="s">
        <v>188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80</v>
      </c>
      <c r="BK88" s="220">
        <f>ROUND(I88*H88,2)</f>
        <v>0</v>
      </c>
      <c r="BL88" s="20" t="s">
        <v>195</v>
      </c>
      <c r="BM88" s="219" t="s">
        <v>238</v>
      </c>
    </row>
    <row r="89" s="2" customFormat="1" ht="24.15" customHeight="1">
      <c r="A89" s="41"/>
      <c r="B89" s="42"/>
      <c r="C89" s="208" t="s">
        <v>220</v>
      </c>
      <c r="D89" s="208" t="s">
        <v>190</v>
      </c>
      <c r="E89" s="209" t="s">
        <v>2134</v>
      </c>
      <c r="F89" s="210" t="s">
        <v>2135</v>
      </c>
      <c r="G89" s="211" t="s">
        <v>248</v>
      </c>
      <c r="H89" s="212">
        <v>8000</v>
      </c>
      <c r="I89" s="213"/>
      <c r="J89" s="214">
        <f>ROUND(I89*H89,2)</f>
        <v>0</v>
      </c>
      <c r="K89" s="210" t="s">
        <v>19</v>
      </c>
      <c r="L89" s="47"/>
      <c r="M89" s="215" t="s">
        <v>19</v>
      </c>
      <c r="N89" s="216" t="s">
        <v>43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195</v>
      </c>
      <c r="AT89" s="219" t="s">
        <v>190</v>
      </c>
      <c r="AU89" s="219" t="s">
        <v>80</v>
      </c>
      <c r="AY89" s="20" t="s">
        <v>188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80</v>
      </c>
      <c r="BK89" s="220">
        <f>ROUND(I89*H89,2)</f>
        <v>0</v>
      </c>
      <c r="BL89" s="20" t="s">
        <v>195</v>
      </c>
      <c r="BM89" s="219" t="s">
        <v>252</v>
      </c>
    </row>
    <row r="90" s="2" customFormat="1" ht="24.15" customHeight="1">
      <c r="A90" s="41"/>
      <c r="B90" s="42"/>
      <c r="C90" s="208" t="s">
        <v>226</v>
      </c>
      <c r="D90" s="208" t="s">
        <v>190</v>
      </c>
      <c r="E90" s="209" t="s">
        <v>2136</v>
      </c>
      <c r="F90" s="210" t="s">
        <v>2137</v>
      </c>
      <c r="G90" s="211" t="s">
        <v>248</v>
      </c>
      <c r="H90" s="212">
        <v>4000</v>
      </c>
      <c r="I90" s="213"/>
      <c r="J90" s="214">
        <f>ROUND(I90*H90,2)</f>
        <v>0</v>
      </c>
      <c r="K90" s="210" t="s">
        <v>19</v>
      </c>
      <c r="L90" s="47"/>
      <c r="M90" s="215" t="s">
        <v>19</v>
      </c>
      <c r="N90" s="216" t="s">
        <v>43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195</v>
      </c>
      <c r="AT90" s="219" t="s">
        <v>190</v>
      </c>
      <c r="AU90" s="219" t="s">
        <v>80</v>
      </c>
      <c r="AY90" s="20" t="s">
        <v>188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80</v>
      </c>
      <c r="BK90" s="220">
        <f>ROUND(I90*H90,2)</f>
        <v>0</v>
      </c>
      <c r="BL90" s="20" t="s">
        <v>195</v>
      </c>
      <c r="BM90" s="219" t="s">
        <v>8</v>
      </c>
    </row>
    <row r="91" s="2" customFormat="1" ht="21.75" customHeight="1">
      <c r="A91" s="41"/>
      <c r="B91" s="42"/>
      <c r="C91" s="208" t="s">
        <v>232</v>
      </c>
      <c r="D91" s="208" t="s">
        <v>190</v>
      </c>
      <c r="E91" s="209" t="s">
        <v>2007</v>
      </c>
      <c r="F91" s="210" t="s">
        <v>2008</v>
      </c>
      <c r="G91" s="211" t="s">
        <v>819</v>
      </c>
      <c r="H91" s="212">
        <v>3</v>
      </c>
      <c r="I91" s="213"/>
      <c r="J91" s="214">
        <f>ROUND(I91*H91,2)</f>
        <v>0</v>
      </c>
      <c r="K91" s="210" t="s">
        <v>19</v>
      </c>
      <c r="L91" s="47"/>
      <c r="M91" s="215" t="s">
        <v>19</v>
      </c>
      <c r="N91" s="216" t="s">
        <v>43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195</v>
      </c>
      <c r="AT91" s="219" t="s">
        <v>190</v>
      </c>
      <c r="AU91" s="219" t="s">
        <v>80</v>
      </c>
      <c r="AY91" s="20" t="s">
        <v>188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80</v>
      </c>
      <c r="BK91" s="220">
        <f>ROUND(I91*H91,2)</f>
        <v>0</v>
      </c>
      <c r="BL91" s="20" t="s">
        <v>195</v>
      </c>
      <c r="BM91" s="219" t="s">
        <v>278</v>
      </c>
    </row>
    <row r="92" s="2" customFormat="1" ht="24.15" customHeight="1">
      <c r="A92" s="41"/>
      <c r="B92" s="42"/>
      <c r="C92" s="208" t="s">
        <v>238</v>
      </c>
      <c r="D92" s="208" t="s">
        <v>190</v>
      </c>
      <c r="E92" s="209" t="s">
        <v>2062</v>
      </c>
      <c r="F92" s="210" t="s">
        <v>2063</v>
      </c>
      <c r="G92" s="211" t="s">
        <v>260</v>
      </c>
      <c r="H92" s="212">
        <v>50</v>
      </c>
      <c r="I92" s="213"/>
      <c r="J92" s="214">
        <f>ROUND(I92*H92,2)</f>
        <v>0</v>
      </c>
      <c r="K92" s="210" t="s">
        <v>19</v>
      </c>
      <c r="L92" s="47"/>
      <c r="M92" s="215" t="s">
        <v>19</v>
      </c>
      <c r="N92" s="216" t="s">
        <v>43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195</v>
      </c>
      <c r="AT92" s="219" t="s">
        <v>190</v>
      </c>
      <c r="AU92" s="219" t="s">
        <v>80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195</v>
      </c>
      <c r="BM92" s="219" t="s">
        <v>290</v>
      </c>
    </row>
    <row r="93" s="2" customFormat="1" ht="24.15" customHeight="1">
      <c r="A93" s="41"/>
      <c r="B93" s="42"/>
      <c r="C93" s="208" t="s">
        <v>245</v>
      </c>
      <c r="D93" s="208" t="s">
        <v>190</v>
      </c>
      <c r="E93" s="209" t="s">
        <v>2138</v>
      </c>
      <c r="F93" s="210" t="s">
        <v>2139</v>
      </c>
      <c r="G93" s="211" t="s">
        <v>260</v>
      </c>
      <c r="H93" s="212">
        <v>50</v>
      </c>
      <c r="I93" s="213"/>
      <c r="J93" s="214">
        <f>ROUND(I93*H93,2)</f>
        <v>0</v>
      </c>
      <c r="K93" s="210" t="s">
        <v>19</v>
      </c>
      <c r="L93" s="47"/>
      <c r="M93" s="215" t="s">
        <v>19</v>
      </c>
      <c r="N93" s="216" t="s">
        <v>43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195</v>
      </c>
      <c r="AT93" s="219" t="s">
        <v>190</v>
      </c>
      <c r="AU93" s="219" t="s">
        <v>80</v>
      </c>
      <c r="AY93" s="20" t="s">
        <v>188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80</v>
      </c>
      <c r="BK93" s="220">
        <f>ROUND(I93*H93,2)</f>
        <v>0</v>
      </c>
      <c r="BL93" s="20" t="s">
        <v>195</v>
      </c>
      <c r="BM93" s="219" t="s">
        <v>302</v>
      </c>
    </row>
    <row r="94" s="2" customFormat="1" ht="16.5" customHeight="1">
      <c r="A94" s="41"/>
      <c r="B94" s="42"/>
      <c r="C94" s="208" t="s">
        <v>252</v>
      </c>
      <c r="D94" s="208" t="s">
        <v>190</v>
      </c>
      <c r="E94" s="209" t="s">
        <v>220</v>
      </c>
      <c r="F94" s="210" t="s">
        <v>2140</v>
      </c>
      <c r="G94" s="211" t="s">
        <v>2012</v>
      </c>
      <c r="H94" s="212">
        <v>1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43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195</v>
      </c>
      <c r="AT94" s="219" t="s">
        <v>190</v>
      </c>
      <c r="AU94" s="219" t="s">
        <v>80</v>
      </c>
      <c r="AY94" s="20" t="s">
        <v>188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80</v>
      </c>
      <c r="BK94" s="220">
        <f>ROUND(I94*H94,2)</f>
        <v>0</v>
      </c>
      <c r="BL94" s="20" t="s">
        <v>195</v>
      </c>
      <c r="BM94" s="219" t="s">
        <v>315</v>
      </c>
    </row>
    <row r="95" s="2" customFormat="1" ht="16.5" customHeight="1">
      <c r="A95" s="41"/>
      <c r="B95" s="42"/>
      <c r="C95" s="208" t="s">
        <v>257</v>
      </c>
      <c r="D95" s="208" t="s">
        <v>190</v>
      </c>
      <c r="E95" s="209" t="s">
        <v>226</v>
      </c>
      <c r="F95" s="210" t="s">
        <v>2107</v>
      </c>
      <c r="G95" s="211" t="s">
        <v>2012</v>
      </c>
      <c r="H95" s="212">
        <v>1</v>
      </c>
      <c r="I95" s="213"/>
      <c r="J95" s="214">
        <f>ROUND(I95*H95,2)</f>
        <v>0</v>
      </c>
      <c r="K95" s="210" t="s">
        <v>19</v>
      </c>
      <c r="L95" s="47"/>
      <c r="M95" s="215" t="s">
        <v>19</v>
      </c>
      <c r="N95" s="216" t="s">
        <v>43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195</v>
      </c>
      <c r="AT95" s="219" t="s">
        <v>190</v>
      </c>
      <c r="AU95" s="219" t="s">
        <v>80</v>
      </c>
      <c r="AY95" s="20" t="s">
        <v>188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80</v>
      </c>
      <c r="BK95" s="220">
        <f>ROUND(I95*H95,2)</f>
        <v>0</v>
      </c>
      <c r="BL95" s="20" t="s">
        <v>195</v>
      </c>
      <c r="BM95" s="219" t="s">
        <v>326</v>
      </c>
    </row>
    <row r="96" s="2" customFormat="1" ht="16.5" customHeight="1">
      <c r="A96" s="41"/>
      <c r="B96" s="42"/>
      <c r="C96" s="208" t="s">
        <v>8</v>
      </c>
      <c r="D96" s="208" t="s">
        <v>190</v>
      </c>
      <c r="E96" s="209" t="s">
        <v>232</v>
      </c>
      <c r="F96" s="210" t="s">
        <v>2108</v>
      </c>
      <c r="G96" s="211" t="s">
        <v>2012</v>
      </c>
      <c r="H96" s="212">
        <v>1</v>
      </c>
      <c r="I96" s="213"/>
      <c r="J96" s="214">
        <f>ROUND(I96*H96,2)</f>
        <v>0</v>
      </c>
      <c r="K96" s="210" t="s">
        <v>19</v>
      </c>
      <c r="L96" s="47"/>
      <c r="M96" s="215" t="s">
        <v>19</v>
      </c>
      <c r="N96" s="216" t="s">
        <v>43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195</v>
      </c>
      <c r="AT96" s="219" t="s">
        <v>190</v>
      </c>
      <c r="AU96" s="219" t="s">
        <v>80</v>
      </c>
      <c r="AY96" s="20" t="s">
        <v>188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80</v>
      </c>
      <c r="BK96" s="220">
        <f>ROUND(I96*H96,2)</f>
        <v>0</v>
      </c>
      <c r="BL96" s="20" t="s">
        <v>195</v>
      </c>
      <c r="BM96" s="219" t="s">
        <v>338</v>
      </c>
    </row>
    <row r="97" s="12" customFormat="1" ht="25.92" customHeight="1">
      <c r="A97" s="12"/>
      <c r="B97" s="192"/>
      <c r="C97" s="193"/>
      <c r="D97" s="194" t="s">
        <v>71</v>
      </c>
      <c r="E97" s="195" t="s">
        <v>2141</v>
      </c>
      <c r="F97" s="195" t="s">
        <v>2142</v>
      </c>
      <c r="G97" s="193"/>
      <c r="H97" s="193"/>
      <c r="I97" s="196"/>
      <c r="J97" s="197">
        <f>BK97</f>
        <v>0</v>
      </c>
      <c r="K97" s="193"/>
      <c r="L97" s="198"/>
      <c r="M97" s="199"/>
      <c r="N97" s="200"/>
      <c r="O97" s="200"/>
      <c r="P97" s="201">
        <f>SUM(P98:P107)</f>
        <v>0</v>
      </c>
      <c r="Q97" s="200"/>
      <c r="R97" s="201">
        <f>SUM(R98:R107)</f>
        <v>0</v>
      </c>
      <c r="S97" s="200"/>
      <c r="T97" s="202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80</v>
      </c>
      <c r="AT97" s="204" t="s">
        <v>71</v>
      </c>
      <c r="AU97" s="204" t="s">
        <v>72</v>
      </c>
      <c r="AY97" s="203" t="s">
        <v>188</v>
      </c>
      <c r="BK97" s="205">
        <f>SUM(BK98:BK107)</f>
        <v>0</v>
      </c>
    </row>
    <row r="98" s="2" customFormat="1" ht="16.5" customHeight="1">
      <c r="A98" s="41"/>
      <c r="B98" s="42"/>
      <c r="C98" s="208" t="s">
        <v>268</v>
      </c>
      <c r="D98" s="208" t="s">
        <v>190</v>
      </c>
      <c r="E98" s="209" t="s">
        <v>2143</v>
      </c>
      <c r="F98" s="210" t="s">
        <v>2144</v>
      </c>
      <c r="G98" s="211" t="s">
        <v>248</v>
      </c>
      <c r="H98" s="212">
        <v>19500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43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195</v>
      </c>
      <c r="AT98" s="219" t="s">
        <v>190</v>
      </c>
      <c r="AU98" s="219" t="s">
        <v>80</v>
      </c>
      <c r="AY98" s="20" t="s">
        <v>188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80</v>
      </c>
      <c r="BK98" s="220">
        <f>ROUND(I98*H98,2)</f>
        <v>0</v>
      </c>
      <c r="BL98" s="20" t="s">
        <v>195</v>
      </c>
      <c r="BM98" s="219" t="s">
        <v>357</v>
      </c>
    </row>
    <row r="99" s="2" customFormat="1" ht="16.5" customHeight="1">
      <c r="A99" s="41"/>
      <c r="B99" s="42"/>
      <c r="C99" s="208" t="s">
        <v>278</v>
      </c>
      <c r="D99" s="208" t="s">
        <v>190</v>
      </c>
      <c r="E99" s="209" t="s">
        <v>2145</v>
      </c>
      <c r="F99" s="210" t="s">
        <v>2146</v>
      </c>
      <c r="G99" s="211" t="s">
        <v>248</v>
      </c>
      <c r="H99" s="212">
        <v>19500</v>
      </c>
      <c r="I99" s="213"/>
      <c r="J99" s="214">
        <f>ROUND(I99*H99,2)</f>
        <v>0</v>
      </c>
      <c r="K99" s="210" t="s">
        <v>19</v>
      </c>
      <c r="L99" s="47"/>
      <c r="M99" s="215" t="s">
        <v>19</v>
      </c>
      <c r="N99" s="216" t="s">
        <v>43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195</v>
      </c>
      <c r="AT99" s="219" t="s">
        <v>190</v>
      </c>
      <c r="AU99" s="219" t="s">
        <v>80</v>
      </c>
      <c r="AY99" s="20" t="s">
        <v>188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80</v>
      </c>
      <c r="BK99" s="220">
        <f>ROUND(I99*H99,2)</f>
        <v>0</v>
      </c>
      <c r="BL99" s="20" t="s">
        <v>195</v>
      </c>
      <c r="BM99" s="219" t="s">
        <v>368</v>
      </c>
    </row>
    <row r="100" s="2" customFormat="1" ht="16.5" customHeight="1">
      <c r="A100" s="41"/>
      <c r="B100" s="42"/>
      <c r="C100" s="208" t="s">
        <v>284</v>
      </c>
      <c r="D100" s="208" t="s">
        <v>190</v>
      </c>
      <c r="E100" s="209" t="s">
        <v>2147</v>
      </c>
      <c r="F100" s="210" t="s">
        <v>2148</v>
      </c>
      <c r="G100" s="211" t="s">
        <v>260</v>
      </c>
      <c r="H100" s="212">
        <v>98</v>
      </c>
      <c r="I100" s="213"/>
      <c r="J100" s="214">
        <f>ROUND(I100*H100,2)</f>
        <v>0</v>
      </c>
      <c r="K100" s="210" t="s">
        <v>19</v>
      </c>
      <c r="L100" s="47"/>
      <c r="M100" s="215" t="s">
        <v>19</v>
      </c>
      <c r="N100" s="216" t="s">
        <v>43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195</v>
      </c>
      <c r="AT100" s="219" t="s">
        <v>190</v>
      </c>
      <c r="AU100" s="219" t="s">
        <v>80</v>
      </c>
      <c r="AY100" s="20" t="s">
        <v>188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80</v>
      </c>
      <c r="BK100" s="220">
        <f>ROUND(I100*H100,2)</f>
        <v>0</v>
      </c>
      <c r="BL100" s="20" t="s">
        <v>195</v>
      </c>
      <c r="BM100" s="219" t="s">
        <v>378</v>
      </c>
    </row>
    <row r="101" s="2" customFormat="1" ht="16.5" customHeight="1">
      <c r="A101" s="41"/>
      <c r="B101" s="42"/>
      <c r="C101" s="208" t="s">
        <v>290</v>
      </c>
      <c r="D101" s="208" t="s">
        <v>190</v>
      </c>
      <c r="E101" s="209" t="s">
        <v>2149</v>
      </c>
      <c r="F101" s="210" t="s">
        <v>2150</v>
      </c>
      <c r="G101" s="211" t="s">
        <v>260</v>
      </c>
      <c r="H101" s="212">
        <v>98</v>
      </c>
      <c r="I101" s="213"/>
      <c r="J101" s="214">
        <f>ROUND(I101*H101,2)</f>
        <v>0</v>
      </c>
      <c r="K101" s="210" t="s">
        <v>19</v>
      </c>
      <c r="L101" s="47"/>
      <c r="M101" s="215" t="s">
        <v>19</v>
      </c>
      <c r="N101" s="216" t="s">
        <v>43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195</v>
      </c>
      <c r="AT101" s="219" t="s">
        <v>190</v>
      </c>
      <c r="AU101" s="219" t="s">
        <v>80</v>
      </c>
      <c r="AY101" s="20" t="s">
        <v>188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80</v>
      </c>
      <c r="BK101" s="220">
        <f>ROUND(I101*H101,2)</f>
        <v>0</v>
      </c>
      <c r="BL101" s="20" t="s">
        <v>195</v>
      </c>
      <c r="BM101" s="219" t="s">
        <v>389</v>
      </c>
    </row>
    <row r="102" s="2" customFormat="1" ht="16.5" customHeight="1">
      <c r="A102" s="41"/>
      <c r="B102" s="42"/>
      <c r="C102" s="208" t="s">
        <v>297</v>
      </c>
      <c r="D102" s="208" t="s">
        <v>190</v>
      </c>
      <c r="E102" s="209" t="s">
        <v>2151</v>
      </c>
      <c r="F102" s="210" t="s">
        <v>2152</v>
      </c>
      <c r="G102" s="211" t="s">
        <v>260</v>
      </c>
      <c r="H102" s="212">
        <v>39</v>
      </c>
      <c r="I102" s="213"/>
      <c r="J102" s="214">
        <f>ROUND(I102*H102,2)</f>
        <v>0</v>
      </c>
      <c r="K102" s="210" t="s">
        <v>19</v>
      </c>
      <c r="L102" s="47"/>
      <c r="M102" s="215" t="s">
        <v>19</v>
      </c>
      <c r="N102" s="216" t="s">
        <v>43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195</v>
      </c>
      <c r="AT102" s="219" t="s">
        <v>190</v>
      </c>
      <c r="AU102" s="219" t="s">
        <v>80</v>
      </c>
      <c r="AY102" s="20" t="s">
        <v>188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80</v>
      </c>
      <c r="BK102" s="220">
        <f>ROUND(I102*H102,2)</f>
        <v>0</v>
      </c>
      <c r="BL102" s="20" t="s">
        <v>195</v>
      </c>
      <c r="BM102" s="219" t="s">
        <v>407</v>
      </c>
    </row>
    <row r="103" s="2" customFormat="1" ht="16.5" customHeight="1">
      <c r="A103" s="41"/>
      <c r="B103" s="42"/>
      <c r="C103" s="208" t="s">
        <v>302</v>
      </c>
      <c r="D103" s="208" t="s">
        <v>190</v>
      </c>
      <c r="E103" s="209" t="s">
        <v>2153</v>
      </c>
      <c r="F103" s="210" t="s">
        <v>2154</v>
      </c>
      <c r="G103" s="211" t="s">
        <v>260</v>
      </c>
      <c r="H103" s="212">
        <v>39</v>
      </c>
      <c r="I103" s="213"/>
      <c r="J103" s="214">
        <f>ROUND(I103*H103,2)</f>
        <v>0</v>
      </c>
      <c r="K103" s="210" t="s">
        <v>19</v>
      </c>
      <c r="L103" s="47"/>
      <c r="M103" s="215" t="s">
        <v>19</v>
      </c>
      <c r="N103" s="216" t="s">
        <v>43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195</v>
      </c>
      <c r="AT103" s="219" t="s">
        <v>190</v>
      </c>
      <c r="AU103" s="219" t="s">
        <v>80</v>
      </c>
      <c r="AY103" s="20" t="s">
        <v>188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80</v>
      </c>
      <c r="BK103" s="220">
        <f>ROUND(I103*H103,2)</f>
        <v>0</v>
      </c>
      <c r="BL103" s="20" t="s">
        <v>195</v>
      </c>
      <c r="BM103" s="219" t="s">
        <v>418</v>
      </c>
    </row>
    <row r="104" s="2" customFormat="1" ht="16.5" customHeight="1">
      <c r="A104" s="41"/>
      <c r="B104" s="42"/>
      <c r="C104" s="208" t="s">
        <v>309</v>
      </c>
      <c r="D104" s="208" t="s">
        <v>190</v>
      </c>
      <c r="E104" s="209" t="s">
        <v>80</v>
      </c>
      <c r="F104" s="210" t="s">
        <v>2155</v>
      </c>
      <c r="G104" s="211" t="s">
        <v>2012</v>
      </c>
      <c r="H104" s="212">
        <v>1</v>
      </c>
      <c r="I104" s="213"/>
      <c r="J104" s="214">
        <f>ROUND(I104*H104,2)</f>
        <v>0</v>
      </c>
      <c r="K104" s="210" t="s">
        <v>19</v>
      </c>
      <c r="L104" s="47"/>
      <c r="M104" s="215" t="s">
        <v>19</v>
      </c>
      <c r="N104" s="216" t="s">
        <v>43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195</v>
      </c>
      <c r="AT104" s="219" t="s">
        <v>190</v>
      </c>
      <c r="AU104" s="219" t="s">
        <v>80</v>
      </c>
      <c r="AY104" s="20" t="s">
        <v>188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80</v>
      </c>
      <c r="BK104" s="220">
        <f>ROUND(I104*H104,2)</f>
        <v>0</v>
      </c>
      <c r="BL104" s="20" t="s">
        <v>195</v>
      </c>
      <c r="BM104" s="219" t="s">
        <v>444</v>
      </c>
    </row>
    <row r="105" s="2" customFormat="1" ht="16.5" customHeight="1">
      <c r="A105" s="41"/>
      <c r="B105" s="42"/>
      <c r="C105" s="208" t="s">
        <v>315</v>
      </c>
      <c r="D105" s="208" t="s">
        <v>190</v>
      </c>
      <c r="E105" s="209" t="s">
        <v>82</v>
      </c>
      <c r="F105" s="210" t="s">
        <v>2156</v>
      </c>
      <c r="G105" s="211" t="s">
        <v>2012</v>
      </c>
      <c r="H105" s="212">
        <v>1</v>
      </c>
      <c r="I105" s="213"/>
      <c r="J105" s="214">
        <f>ROUND(I105*H105,2)</f>
        <v>0</v>
      </c>
      <c r="K105" s="210" t="s">
        <v>19</v>
      </c>
      <c r="L105" s="47"/>
      <c r="M105" s="215" t="s">
        <v>19</v>
      </c>
      <c r="N105" s="216" t="s">
        <v>43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195</v>
      </c>
      <c r="AT105" s="219" t="s">
        <v>190</v>
      </c>
      <c r="AU105" s="219" t="s">
        <v>80</v>
      </c>
      <c r="AY105" s="20" t="s">
        <v>188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80</v>
      </c>
      <c r="BK105" s="220">
        <f>ROUND(I105*H105,2)</f>
        <v>0</v>
      </c>
      <c r="BL105" s="20" t="s">
        <v>195</v>
      </c>
      <c r="BM105" s="219" t="s">
        <v>457</v>
      </c>
    </row>
    <row r="106" s="2" customFormat="1" ht="16.5" customHeight="1">
      <c r="A106" s="41"/>
      <c r="B106" s="42"/>
      <c r="C106" s="208" t="s">
        <v>7</v>
      </c>
      <c r="D106" s="208" t="s">
        <v>190</v>
      </c>
      <c r="E106" s="209" t="s">
        <v>206</v>
      </c>
      <c r="F106" s="210" t="s">
        <v>2157</v>
      </c>
      <c r="G106" s="211" t="s">
        <v>2012</v>
      </c>
      <c r="H106" s="212">
        <v>1</v>
      </c>
      <c r="I106" s="213"/>
      <c r="J106" s="214">
        <f>ROUND(I106*H106,2)</f>
        <v>0</v>
      </c>
      <c r="K106" s="210" t="s">
        <v>19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195</v>
      </c>
      <c r="AT106" s="219" t="s">
        <v>190</v>
      </c>
      <c r="AU106" s="219" t="s">
        <v>80</v>
      </c>
      <c r="AY106" s="20" t="s">
        <v>188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195</v>
      </c>
      <c r="BM106" s="219" t="s">
        <v>466</v>
      </c>
    </row>
    <row r="107" s="2" customFormat="1" ht="16.5" customHeight="1">
      <c r="A107" s="41"/>
      <c r="B107" s="42"/>
      <c r="C107" s="208" t="s">
        <v>326</v>
      </c>
      <c r="D107" s="208" t="s">
        <v>190</v>
      </c>
      <c r="E107" s="209" t="s">
        <v>195</v>
      </c>
      <c r="F107" s="210" t="s">
        <v>2158</v>
      </c>
      <c r="G107" s="211" t="s">
        <v>2012</v>
      </c>
      <c r="H107" s="212">
        <v>1</v>
      </c>
      <c r="I107" s="213"/>
      <c r="J107" s="214">
        <f>ROUND(I107*H107,2)</f>
        <v>0</v>
      </c>
      <c r="K107" s="210" t="s">
        <v>19</v>
      </c>
      <c r="L107" s="47"/>
      <c r="M107" s="289" t="s">
        <v>19</v>
      </c>
      <c r="N107" s="290" t="s">
        <v>43</v>
      </c>
      <c r="O107" s="286"/>
      <c r="P107" s="291">
        <f>O107*H107</f>
        <v>0</v>
      </c>
      <c r="Q107" s="291">
        <v>0</v>
      </c>
      <c r="R107" s="291">
        <f>Q107*H107</f>
        <v>0</v>
      </c>
      <c r="S107" s="291">
        <v>0</v>
      </c>
      <c r="T107" s="292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195</v>
      </c>
      <c r="AT107" s="219" t="s">
        <v>190</v>
      </c>
      <c r="AU107" s="219" t="s">
        <v>80</v>
      </c>
      <c r="AY107" s="20" t="s">
        <v>188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80</v>
      </c>
      <c r="BK107" s="220">
        <f>ROUND(I107*H107,2)</f>
        <v>0</v>
      </c>
      <c r="BL107" s="20" t="s">
        <v>195</v>
      </c>
      <c r="BM107" s="219" t="s">
        <v>476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z3Q7k2Mg1Zrs/SVPkUqaS3XLj8cjxOhvyh2sLxDOhj3JUNELJiai01W54+K1+P6+MObUcG7P9BG3Id80pBhOtg==" hashValue="oPkswHxOSDku1ZQAfSa/Mak7ochWqJq4atRm7ZIe3rTYSKhoMZqnCSrzywW64obI+E46SAHZGKvvOqg0SRrP+w==" algorithmName="SHA-512" password="CC35"/>
  <autoFilter ref="C81:K10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2159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tr">
        <f>IF('Rekapitulace stavby'!AN16="","",'Rekapitulace stavby'!AN16)</f>
        <v/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tr">
        <f>IF('Rekapitulace stavby'!E17="","",'Rekapitulace stavby'!E17)</f>
        <v>Energy Benefit Centre a.s.</v>
      </c>
      <c r="F21" s="41"/>
      <c r="G21" s="41"/>
      <c r="H21" s="41"/>
      <c r="I21" s="136" t="s">
        <v>28</v>
      </c>
      <c r="J21" s="140" t="str">
        <f>IF('Rekapitulace stavby'!AN17="","",'Rekapitulace stavby'!AN17)</f>
        <v/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28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1993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ROUND(J83,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ROUND((SUM(BE83:BE121)),  2)</f>
        <v>0</v>
      </c>
      <c r="G33" s="41"/>
      <c r="H33" s="41"/>
      <c r="I33" s="152">
        <v>0.20999999999999999</v>
      </c>
      <c r="J33" s="151">
        <f>ROUND(((SUM(BE83:BE121))*I33),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ROUND((SUM(BF83:BF121)),  2)</f>
        <v>0</v>
      </c>
      <c r="G34" s="41"/>
      <c r="H34" s="41"/>
      <c r="I34" s="152">
        <v>0.12</v>
      </c>
      <c r="J34" s="151">
        <f>ROUND(((SUM(BF83:BF121))*I34),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ROUND((SUM(BG83:BG121)),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ROUND((SUM(BH83:BH121)),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ROUND((SUM(BI83:BI121)),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FVE - FVE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>Energy Benefit Centre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2160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1994</v>
      </c>
      <c r="E61" s="172"/>
      <c r="F61" s="172"/>
      <c r="G61" s="172"/>
      <c r="H61" s="172"/>
      <c r="I61" s="172"/>
      <c r="J61" s="173">
        <f>J86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9"/>
      <c r="C62" s="170"/>
      <c r="D62" s="171" t="s">
        <v>1995</v>
      </c>
      <c r="E62" s="172"/>
      <c r="F62" s="172"/>
      <c r="G62" s="172"/>
      <c r="H62" s="172"/>
      <c r="I62" s="172"/>
      <c r="J62" s="173">
        <f>J89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1996</v>
      </c>
      <c r="E63" s="172"/>
      <c r="F63" s="172"/>
      <c r="G63" s="172"/>
      <c r="H63" s="172"/>
      <c r="I63" s="172"/>
      <c r="J63" s="173">
        <f>J120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173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6.25" customHeight="1">
      <c r="A73" s="41"/>
      <c r="B73" s="42"/>
      <c r="C73" s="43"/>
      <c r="D73" s="43"/>
      <c r="E73" s="164" t="str">
        <f>E7</f>
        <v>Snížení energ. náročnosti - ZA a Gymnázia Hořice - DM Šalounova</v>
      </c>
      <c r="F73" s="35"/>
      <c r="G73" s="35"/>
      <c r="H73" s="35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122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FVE - FVE</v>
      </c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Hořice, ul. Šalounova</v>
      </c>
      <c r="G77" s="43"/>
      <c r="H77" s="43"/>
      <c r="I77" s="35" t="s">
        <v>23</v>
      </c>
      <c r="J77" s="75" t="str">
        <f>IF(J12="","",J12)</f>
        <v>31. 1. 2024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5" t="s">
        <v>25</v>
      </c>
      <c r="D79" s="43"/>
      <c r="E79" s="43"/>
      <c r="F79" s="30" t="str">
        <f>E15</f>
        <v>Zemědělská akademie a Gymnázia Hořice</v>
      </c>
      <c r="G79" s="43"/>
      <c r="H79" s="43"/>
      <c r="I79" s="35" t="s">
        <v>31</v>
      </c>
      <c r="J79" s="39" t="str">
        <f>E21</f>
        <v>Energy Benefit Centre a.s.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 xml:space="preserve"> 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1"/>
      <c r="B82" s="182"/>
      <c r="C82" s="183" t="s">
        <v>174</v>
      </c>
      <c r="D82" s="184" t="s">
        <v>57</v>
      </c>
      <c r="E82" s="184" t="s">
        <v>53</v>
      </c>
      <c r="F82" s="184" t="s">
        <v>54</v>
      </c>
      <c r="G82" s="184" t="s">
        <v>175</v>
      </c>
      <c r="H82" s="184" t="s">
        <v>176</v>
      </c>
      <c r="I82" s="184" t="s">
        <v>177</v>
      </c>
      <c r="J82" s="184" t="s">
        <v>150</v>
      </c>
      <c r="K82" s="185" t="s">
        <v>178</v>
      </c>
      <c r="L82" s="186"/>
      <c r="M82" s="95" t="s">
        <v>19</v>
      </c>
      <c r="N82" s="96" t="s">
        <v>42</v>
      </c>
      <c r="O82" s="96" t="s">
        <v>179</v>
      </c>
      <c r="P82" s="96" t="s">
        <v>180</v>
      </c>
      <c r="Q82" s="96" t="s">
        <v>181</v>
      </c>
      <c r="R82" s="96" t="s">
        <v>182</v>
      </c>
      <c r="S82" s="96" t="s">
        <v>183</v>
      </c>
      <c r="T82" s="97" t="s">
        <v>184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1"/>
      <c r="B83" s="42"/>
      <c r="C83" s="102" t="s">
        <v>185</v>
      </c>
      <c r="D83" s="43"/>
      <c r="E83" s="43"/>
      <c r="F83" s="43"/>
      <c r="G83" s="43"/>
      <c r="H83" s="43"/>
      <c r="I83" s="43"/>
      <c r="J83" s="187">
        <f>BK83</f>
        <v>0</v>
      </c>
      <c r="K83" s="43"/>
      <c r="L83" s="47"/>
      <c r="M83" s="98"/>
      <c r="N83" s="188"/>
      <c r="O83" s="99"/>
      <c r="P83" s="189">
        <f>P84+P86+P89+P120</f>
        <v>0</v>
      </c>
      <c r="Q83" s="99"/>
      <c r="R83" s="189">
        <f>R84+R86+R89+R120</f>
        <v>0</v>
      </c>
      <c r="S83" s="99"/>
      <c r="T83" s="190">
        <f>T84+T86+T89+T120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151</v>
      </c>
      <c r="BK83" s="191">
        <f>BK84+BK86+BK89+BK120</f>
        <v>0</v>
      </c>
    </row>
    <row r="84" s="12" customFormat="1" ht="25.92" customHeight="1">
      <c r="A84" s="12"/>
      <c r="B84" s="192"/>
      <c r="C84" s="193"/>
      <c r="D84" s="194" t="s">
        <v>71</v>
      </c>
      <c r="E84" s="195" t="s">
        <v>588</v>
      </c>
      <c r="F84" s="195" t="s">
        <v>2161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</f>
        <v>0</v>
      </c>
      <c r="Q84" s="200"/>
      <c r="R84" s="201">
        <f>R85</f>
        <v>0</v>
      </c>
      <c r="S84" s="200"/>
      <c r="T84" s="20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80</v>
      </c>
      <c r="AT84" s="204" t="s">
        <v>71</v>
      </c>
      <c r="AU84" s="204" t="s">
        <v>72</v>
      </c>
      <c r="AY84" s="203" t="s">
        <v>188</v>
      </c>
      <c r="BK84" s="205">
        <f>BK85</f>
        <v>0</v>
      </c>
    </row>
    <row r="85" s="2" customFormat="1" ht="24.15" customHeight="1">
      <c r="A85" s="41"/>
      <c r="B85" s="42"/>
      <c r="C85" s="208" t="s">
        <v>80</v>
      </c>
      <c r="D85" s="208" t="s">
        <v>190</v>
      </c>
      <c r="E85" s="209" t="s">
        <v>2162</v>
      </c>
      <c r="F85" s="210" t="s">
        <v>2163</v>
      </c>
      <c r="G85" s="211" t="s">
        <v>193</v>
      </c>
      <c r="H85" s="212">
        <v>15</v>
      </c>
      <c r="I85" s="213"/>
      <c r="J85" s="214">
        <f>ROUND(I85*H85,2)</f>
        <v>0</v>
      </c>
      <c r="K85" s="210" t="s">
        <v>19</v>
      </c>
      <c r="L85" s="47"/>
      <c r="M85" s="215" t="s">
        <v>19</v>
      </c>
      <c r="N85" s="216" t="s">
        <v>43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195</v>
      </c>
      <c r="AT85" s="219" t="s">
        <v>190</v>
      </c>
      <c r="AU85" s="219" t="s">
        <v>80</v>
      </c>
      <c r="AY85" s="20" t="s">
        <v>188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80</v>
      </c>
      <c r="BK85" s="220">
        <f>ROUND(I85*H85,2)</f>
        <v>0</v>
      </c>
      <c r="BL85" s="20" t="s">
        <v>195</v>
      </c>
      <c r="BM85" s="219" t="s">
        <v>82</v>
      </c>
    </row>
    <row r="86" s="12" customFormat="1" ht="25.92" customHeight="1">
      <c r="A86" s="12"/>
      <c r="B86" s="192"/>
      <c r="C86" s="193"/>
      <c r="D86" s="194" t="s">
        <v>71</v>
      </c>
      <c r="E86" s="195" t="s">
        <v>836</v>
      </c>
      <c r="F86" s="195" t="s">
        <v>1998</v>
      </c>
      <c r="G86" s="193"/>
      <c r="H86" s="193"/>
      <c r="I86" s="196"/>
      <c r="J86" s="197">
        <f>BK86</f>
        <v>0</v>
      </c>
      <c r="K86" s="193"/>
      <c r="L86" s="198"/>
      <c r="M86" s="199"/>
      <c r="N86" s="200"/>
      <c r="O86" s="200"/>
      <c r="P86" s="201">
        <f>SUM(P87:P88)</f>
        <v>0</v>
      </c>
      <c r="Q86" s="200"/>
      <c r="R86" s="201">
        <f>SUM(R87:R88)</f>
        <v>0</v>
      </c>
      <c r="S86" s="200"/>
      <c r="T86" s="202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80</v>
      </c>
      <c r="AT86" s="204" t="s">
        <v>71</v>
      </c>
      <c r="AU86" s="204" t="s">
        <v>72</v>
      </c>
      <c r="AY86" s="203" t="s">
        <v>188</v>
      </c>
      <c r="BK86" s="205">
        <f>SUM(BK87:BK88)</f>
        <v>0</v>
      </c>
    </row>
    <row r="87" s="2" customFormat="1" ht="16.5" customHeight="1">
      <c r="A87" s="41"/>
      <c r="B87" s="42"/>
      <c r="C87" s="208" t="s">
        <v>82</v>
      </c>
      <c r="D87" s="208" t="s">
        <v>190</v>
      </c>
      <c r="E87" s="209" t="s">
        <v>2164</v>
      </c>
      <c r="F87" s="210" t="s">
        <v>2165</v>
      </c>
      <c r="G87" s="211" t="s">
        <v>248</v>
      </c>
      <c r="H87" s="212">
        <v>30</v>
      </c>
      <c r="I87" s="213"/>
      <c r="J87" s="214">
        <f>ROUND(I87*H87,2)</f>
        <v>0</v>
      </c>
      <c r="K87" s="210" t="s">
        <v>19</v>
      </c>
      <c r="L87" s="47"/>
      <c r="M87" s="215" t="s">
        <v>19</v>
      </c>
      <c r="N87" s="216" t="s">
        <v>43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195</v>
      </c>
      <c r="AT87" s="219" t="s">
        <v>190</v>
      </c>
      <c r="AU87" s="219" t="s">
        <v>80</v>
      </c>
      <c r="AY87" s="20" t="s">
        <v>188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80</v>
      </c>
      <c r="BK87" s="220">
        <f>ROUND(I87*H87,2)</f>
        <v>0</v>
      </c>
      <c r="BL87" s="20" t="s">
        <v>195</v>
      </c>
      <c r="BM87" s="219" t="s">
        <v>195</v>
      </c>
    </row>
    <row r="88" s="2" customFormat="1" ht="16.5" customHeight="1">
      <c r="A88" s="41"/>
      <c r="B88" s="42"/>
      <c r="C88" s="208" t="s">
        <v>206</v>
      </c>
      <c r="D88" s="208" t="s">
        <v>190</v>
      </c>
      <c r="E88" s="209" t="s">
        <v>2166</v>
      </c>
      <c r="F88" s="210" t="s">
        <v>2167</v>
      </c>
      <c r="G88" s="211" t="s">
        <v>248</v>
      </c>
      <c r="H88" s="212">
        <v>20</v>
      </c>
      <c r="I88" s="213"/>
      <c r="J88" s="214">
        <f>ROUND(I88*H88,2)</f>
        <v>0</v>
      </c>
      <c r="K88" s="210" t="s">
        <v>19</v>
      </c>
      <c r="L88" s="47"/>
      <c r="M88" s="215" t="s">
        <v>19</v>
      </c>
      <c r="N88" s="216" t="s">
        <v>43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195</v>
      </c>
      <c r="AT88" s="219" t="s">
        <v>190</v>
      </c>
      <c r="AU88" s="219" t="s">
        <v>80</v>
      </c>
      <c r="AY88" s="20" t="s">
        <v>188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80</v>
      </c>
      <c r="BK88" s="220">
        <f>ROUND(I88*H88,2)</f>
        <v>0</v>
      </c>
      <c r="BL88" s="20" t="s">
        <v>195</v>
      </c>
      <c r="BM88" s="219" t="s">
        <v>226</v>
      </c>
    </row>
    <row r="89" s="12" customFormat="1" ht="25.92" customHeight="1">
      <c r="A89" s="12"/>
      <c r="B89" s="192"/>
      <c r="C89" s="193"/>
      <c r="D89" s="194" t="s">
        <v>71</v>
      </c>
      <c r="E89" s="195" t="s">
        <v>2009</v>
      </c>
      <c r="F89" s="195" t="s">
        <v>2010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SUM(P90:P119)</f>
        <v>0</v>
      </c>
      <c r="Q89" s="200"/>
      <c r="R89" s="201">
        <f>SUM(R90:R119)</f>
        <v>0</v>
      </c>
      <c r="S89" s="200"/>
      <c r="T89" s="202">
        <f>SUM(T90:T119)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80</v>
      </c>
      <c r="AT89" s="204" t="s">
        <v>71</v>
      </c>
      <c r="AU89" s="204" t="s">
        <v>72</v>
      </c>
      <c r="AY89" s="203" t="s">
        <v>188</v>
      </c>
      <c r="BK89" s="205">
        <f>SUM(BK90:BK119)</f>
        <v>0</v>
      </c>
    </row>
    <row r="90" s="2" customFormat="1" ht="21.75" customHeight="1">
      <c r="A90" s="41"/>
      <c r="B90" s="42"/>
      <c r="C90" s="208" t="s">
        <v>195</v>
      </c>
      <c r="D90" s="208" t="s">
        <v>190</v>
      </c>
      <c r="E90" s="209" t="s">
        <v>80</v>
      </c>
      <c r="F90" s="210" t="s">
        <v>2168</v>
      </c>
      <c r="G90" s="211" t="s">
        <v>2012</v>
      </c>
      <c r="H90" s="212">
        <v>30</v>
      </c>
      <c r="I90" s="213"/>
      <c r="J90" s="214">
        <f>ROUND(I90*H90,2)</f>
        <v>0</v>
      </c>
      <c r="K90" s="210" t="s">
        <v>19</v>
      </c>
      <c r="L90" s="47"/>
      <c r="M90" s="215" t="s">
        <v>19</v>
      </c>
      <c r="N90" s="216" t="s">
        <v>43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195</v>
      </c>
      <c r="AT90" s="219" t="s">
        <v>190</v>
      </c>
      <c r="AU90" s="219" t="s">
        <v>80</v>
      </c>
      <c r="AY90" s="20" t="s">
        <v>188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80</v>
      </c>
      <c r="BK90" s="220">
        <f>ROUND(I90*H90,2)</f>
        <v>0</v>
      </c>
      <c r="BL90" s="20" t="s">
        <v>195</v>
      </c>
      <c r="BM90" s="219" t="s">
        <v>238</v>
      </c>
    </row>
    <row r="91" s="2" customFormat="1" ht="21.75" customHeight="1">
      <c r="A91" s="41"/>
      <c r="B91" s="42"/>
      <c r="C91" s="208" t="s">
        <v>220</v>
      </c>
      <c r="D91" s="208" t="s">
        <v>190</v>
      </c>
      <c r="E91" s="209" t="s">
        <v>82</v>
      </c>
      <c r="F91" s="210" t="s">
        <v>2169</v>
      </c>
      <c r="G91" s="211" t="s">
        <v>2012</v>
      </c>
      <c r="H91" s="212">
        <v>1</v>
      </c>
      <c r="I91" s="213"/>
      <c r="J91" s="214">
        <f>ROUND(I91*H91,2)</f>
        <v>0</v>
      </c>
      <c r="K91" s="210" t="s">
        <v>19</v>
      </c>
      <c r="L91" s="47"/>
      <c r="M91" s="215" t="s">
        <v>19</v>
      </c>
      <c r="N91" s="216" t="s">
        <v>43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195</v>
      </c>
      <c r="AT91" s="219" t="s">
        <v>190</v>
      </c>
      <c r="AU91" s="219" t="s">
        <v>80</v>
      </c>
      <c r="AY91" s="20" t="s">
        <v>188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80</v>
      </c>
      <c r="BK91" s="220">
        <f>ROUND(I91*H91,2)</f>
        <v>0</v>
      </c>
      <c r="BL91" s="20" t="s">
        <v>195</v>
      </c>
      <c r="BM91" s="219" t="s">
        <v>252</v>
      </c>
    </row>
    <row r="92" s="2" customFormat="1" ht="16.5" customHeight="1">
      <c r="A92" s="41"/>
      <c r="B92" s="42"/>
      <c r="C92" s="208" t="s">
        <v>226</v>
      </c>
      <c r="D92" s="208" t="s">
        <v>190</v>
      </c>
      <c r="E92" s="209" t="s">
        <v>206</v>
      </c>
      <c r="F92" s="210" t="s">
        <v>2170</v>
      </c>
      <c r="G92" s="211" t="s">
        <v>2012</v>
      </c>
      <c r="H92" s="212">
        <v>6</v>
      </c>
      <c r="I92" s="213"/>
      <c r="J92" s="214">
        <f>ROUND(I92*H92,2)</f>
        <v>0</v>
      </c>
      <c r="K92" s="210" t="s">
        <v>19</v>
      </c>
      <c r="L92" s="47"/>
      <c r="M92" s="215" t="s">
        <v>19</v>
      </c>
      <c r="N92" s="216" t="s">
        <v>43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195</v>
      </c>
      <c r="AT92" s="219" t="s">
        <v>190</v>
      </c>
      <c r="AU92" s="219" t="s">
        <v>80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195</v>
      </c>
      <c r="BM92" s="219" t="s">
        <v>8</v>
      </c>
    </row>
    <row r="93" s="2" customFormat="1" ht="16.5" customHeight="1">
      <c r="A93" s="41"/>
      <c r="B93" s="42"/>
      <c r="C93" s="208" t="s">
        <v>232</v>
      </c>
      <c r="D93" s="208" t="s">
        <v>190</v>
      </c>
      <c r="E93" s="209" t="s">
        <v>195</v>
      </c>
      <c r="F93" s="210" t="s">
        <v>2171</v>
      </c>
      <c r="G93" s="211" t="s">
        <v>2012</v>
      </c>
      <c r="H93" s="212">
        <v>1</v>
      </c>
      <c r="I93" s="213"/>
      <c r="J93" s="214">
        <f>ROUND(I93*H93,2)</f>
        <v>0</v>
      </c>
      <c r="K93" s="210" t="s">
        <v>19</v>
      </c>
      <c r="L93" s="47"/>
      <c r="M93" s="215" t="s">
        <v>19</v>
      </c>
      <c r="N93" s="216" t="s">
        <v>43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195</v>
      </c>
      <c r="AT93" s="219" t="s">
        <v>190</v>
      </c>
      <c r="AU93" s="219" t="s">
        <v>80</v>
      </c>
      <c r="AY93" s="20" t="s">
        <v>188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80</v>
      </c>
      <c r="BK93" s="220">
        <f>ROUND(I93*H93,2)</f>
        <v>0</v>
      </c>
      <c r="BL93" s="20" t="s">
        <v>195</v>
      </c>
      <c r="BM93" s="219" t="s">
        <v>278</v>
      </c>
    </row>
    <row r="94" s="2" customFormat="1" ht="16.5" customHeight="1">
      <c r="A94" s="41"/>
      <c r="B94" s="42"/>
      <c r="C94" s="208" t="s">
        <v>238</v>
      </c>
      <c r="D94" s="208" t="s">
        <v>190</v>
      </c>
      <c r="E94" s="209" t="s">
        <v>220</v>
      </c>
      <c r="F94" s="210" t="s">
        <v>2172</v>
      </c>
      <c r="G94" s="211" t="s">
        <v>2012</v>
      </c>
      <c r="H94" s="212">
        <v>1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43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195</v>
      </c>
      <c r="AT94" s="219" t="s">
        <v>190</v>
      </c>
      <c r="AU94" s="219" t="s">
        <v>80</v>
      </c>
      <c r="AY94" s="20" t="s">
        <v>188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80</v>
      </c>
      <c r="BK94" s="220">
        <f>ROUND(I94*H94,2)</f>
        <v>0</v>
      </c>
      <c r="BL94" s="20" t="s">
        <v>195</v>
      </c>
      <c r="BM94" s="219" t="s">
        <v>290</v>
      </c>
    </row>
    <row r="95" s="2" customFormat="1" ht="16.5" customHeight="1">
      <c r="A95" s="41"/>
      <c r="B95" s="42"/>
      <c r="C95" s="208" t="s">
        <v>245</v>
      </c>
      <c r="D95" s="208" t="s">
        <v>190</v>
      </c>
      <c r="E95" s="209" t="s">
        <v>2173</v>
      </c>
      <c r="F95" s="210" t="s">
        <v>2174</v>
      </c>
      <c r="G95" s="211" t="s">
        <v>260</v>
      </c>
      <c r="H95" s="212">
        <v>1</v>
      </c>
      <c r="I95" s="213"/>
      <c r="J95" s="214">
        <f>ROUND(I95*H95,2)</f>
        <v>0</v>
      </c>
      <c r="K95" s="210" t="s">
        <v>19</v>
      </c>
      <c r="L95" s="47"/>
      <c r="M95" s="215" t="s">
        <v>19</v>
      </c>
      <c r="N95" s="216" t="s">
        <v>43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195</v>
      </c>
      <c r="AT95" s="219" t="s">
        <v>190</v>
      </c>
      <c r="AU95" s="219" t="s">
        <v>80</v>
      </c>
      <c r="AY95" s="20" t="s">
        <v>188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80</v>
      </c>
      <c r="BK95" s="220">
        <f>ROUND(I95*H95,2)</f>
        <v>0</v>
      </c>
      <c r="BL95" s="20" t="s">
        <v>195</v>
      </c>
      <c r="BM95" s="219" t="s">
        <v>302</v>
      </c>
    </row>
    <row r="96" s="2" customFormat="1" ht="16.5" customHeight="1">
      <c r="A96" s="41"/>
      <c r="B96" s="42"/>
      <c r="C96" s="208" t="s">
        <v>252</v>
      </c>
      <c r="D96" s="208" t="s">
        <v>190</v>
      </c>
      <c r="E96" s="209" t="s">
        <v>226</v>
      </c>
      <c r="F96" s="210" t="s">
        <v>2175</v>
      </c>
      <c r="G96" s="211" t="s">
        <v>2012</v>
      </c>
      <c r="H96" s="212">
        <v>1</v>
      </c>
      <c r="I96" s="213"/>
      <c r="J96" s="214">
        <f>ROUND(I96*H96,2)</f>
        <v>0</v>
      </c>
      <c r="K96" s="210" t="s">
        <v>19</v>
      </c>
      <c r="L96" s="47"/>
      <c r="M96" s="215" t="s">
        <v>19</v>
      </c>
      <c r="N96" s="216" t="s">
        <v>43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195</v>
      </c>
      <c r="AT96" s="219" t="s">
        <v>190</v>
      </c>
      <c r="AU96" s="219" t="s">
        <v>80</v>
      </c>
      <c r="AY96" s="20" t="s">
        <v>188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80</v>
      </c>
      <c r="BK96" s="220">
        <f>ROUND(I96*H96,2)</f>
        <v>0</v>
      </c>
      <c r="BL96" s="20" t="s">
        <v>195</v>
      </c>
      <c r="BM96" s="219" t="s">
        <v>315</v>
      </c>
    </row>
    <row r="97" s="2" customFormat="1" ht="24.15" customHeight="1">
      <c r="A97" s="41"/>
      <c r="B97" s="42"/>
      <c r="C97" s="208" t="s">
        <v>257</v>
      </c>
      <c r="D97" s="208" t="s">
        <v>190</v>
      </c>
      <c r="E97" s="209" t="s">
        <v>232</v>
      </c>
      <c r="F97" s="210" t="s">
        <v>2176</v>
      </c>
      <c r="G97" s="211" t="s">
        <v>248</v>
      </c>
      <c r="H97" s="212">
        <v>30</v>
      </c>
      <c r="I97" s="213"/>
      <c r="J97" s="214">
        <f>ROUND(I97*H97,2)</f>
        <v>0</v>
      </c>
      <c r="K97" s="210" t="s">
        <v>19</v>
      </c>
      <c r="L97" s="47"/>
      <c r="M97" s="215" t="s">
        <v>19</v>
      </c>
      <c r="N97" s="216" t="s">
        <v>43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195</v>
      </c>
      <c r="AT97" s="219" t="s">
        <v>190</v>
      </c>
      <c r="AU97" s="219" t="s">
        <v>80</v>
      </c>
      <c r="AY97" s="20" t="s">
        <v>188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80</v>
      </c>
      <c r="BK97" s="220">
        <f>ROUND(I97*H97,2)</f>
        <v>0</v>
      </c>
      <c r="BL97" s="20" t="s">
        <v>195</v>
      </c>
      <c r="BM97" s="219" t="s">
        <v>326</v>
      </c>
    </row>
    <row r="98" s="2" customFormat="1" ht="16.5" customHeight="1">
      <c r="A98" s="41"/>
      <c r="B98" s="42"/>
      <c r="C98" s="208" t="s">
        <v>8</v>
      </c>
      <c r="D98" s="208" t="s">
        <v>190</v>
      </c>
      <c r="E98" s="209" t="s">
        <v>326</v>
      </c>
      <c r="F98" s="210" t="s">
        <v>2177</v>
      </c>
      <c r="G98" s="211" t="s">
        <v>2012</v>
      </c>
      <c r="H98" s="212">
        <v>120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43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195</v>
      </c>
      <c r="AT98" s="219" t="s">
        <v>190</v>
      </c>
      <c r="AU98" s="219" t="s">
        <v>80</v>
      </c>
      <c r="AY98" s="20" t="s">
        <v>188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80</v>
      </c>
      <c r="BK98" s="220">
        <f>ROUND(I98*H98,2)</f>
        <v>0</v>
      </c>
      <c r="BL98" s="20" t="s">
        <v>195</v>
      </c>
      <c r="BM98" s="219" t="s">
        <v>338</v>
      </c>
    </row>
    <row r="99" s="2" customFormat="1" ht="16.5" customHeight="1">
      <c r="A99" s="41"/>
      <c r="B99" s="42"/>
      <c r="C99" s="208" t="s">
        <v>268</v>
      </c>
      <c r="D99" s="208" t="s">
        <v>190</v>
      </c>
      <c r="E99" s="209" t="s">
        <v>334</v>
      </c>
      <c r="F99" s="210" t="s">
        <v>2178</v>
      </c>
      <c r="G99" s="211" t="s">
        <v>2012</v>
      </c>
      <c r="H99" s="212">
        <v>1</v>
      </c>
      <c r="I99" s="213"/>
      <c r="J99" s="214">
        <f>ROUND(I99*H99,2)</f>
        <v>0</v>
      </c>
      <c r="K99" s="210" t="s">
        <v>19</v>
      </c>
      <c r="L99" s="47"/>
      <c r="M99" s="215" t="s">
        <v>19</v>
      </c>
      <c r="N99" s="216" t="s">
        <v>43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195</v>
      </c>
      <c r="AT99" s="219" t="s">
        <v>190</v>
      </c>
      <c r="AU99" s="219" t="s">
        <v>80</v>
      </c>
      <c r="AY99" s="20" t="s">
        <v>188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80</v>
      </c>
      <c r="BK99" s="220">
        <f>ROUND(I99*H99,2)</f>
        <v>0</v>
      </c>
      <c r="BL99" s="20" t="s">
        <v>195</v>
      </c>
      <c r="BM99" s="219" t="s">
        <v>357</v>
      </c>
    </row>
    <row r="100" s="2" customFormat="1" ht="16.5" customHeight="1">
      <c r="A100" s="41"/>
      <c r="B100" s="42"/>
      <c r="C100" s="208" t="s">
        <v>278</v>
      </c>
      <c r="D100" s="208" t="s">
        <v>190</v>
      </c>
      <c r="E100" s="209" t="s">
        <v>338</v>
      </c>
      <c r="F100" s="210" t="s">
        <v>2179</v>
      </c>
      <c r="G100" s="211" t="s">
        <v>2012</v>
      </c>
      <c r="H100" s="212">
        <v>1</v>
      </c>
      <c r="I100" s="213"/>
      <c r="J100" s="214">
        <f>ROUND(I100*H100,2)</f>
        <v>0</v>
      </c>
      <c r="K100" s="210" t="s">
        <v>19</v>
      </c>
      <c r="L100" s="47"/>
      <c r="M100" s="215" t="s">
        <v>19</v>
      </c>
      <c r="N100" s="216" t="s">
        <v>43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195</v>
      </c>
      <c r="AT100" s="219" t="s">
        <v>190</v>
      </c>
      <c r="AU100" s="219" t="s">
        <v>80</v>
      </c>
      <c r="AY100" s="20" t="s">
        <v>188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80</v>
      </c>
      <c r="BK100" s="220">
        <f>ROUND(I100*H100,2)</f>
        <v>0</v>
      </c>
      <c r="BL100" s="20" t="s">
        <v>195</v>
      </c>
      <c r="BM100" s="219" t="s">
        <v>368</v>
      </c>
    </row>
    <row r="101" s="2" customFormat="1" ht="24.15" customHeight="1">
      <c r="A101" s="41"/>
      <c r="B101" s="42"/>
      <c r="C101" s="208" t="s">
        <v>284</v>
      </c>
      <c r="D101" s="208" t="s">
        <v>190</v>
      </c>
      <c r="E101" s="209" t="s">
        <v>2180</v>
      </c>
      <c r="F101" s="210" t="s">
        <v>2181</v>
      </c>
      <c r="G101" s="211" t="s">
        <v>248</v>
      </c>
      <c r="H101" s="212">
        <v>80</v>
      </c>
      <c r="I101" s="213"/>
      <c r="J101" s="214">
        <f>ROUND(I101*H101,2)</f>
        <v>0</v>
      </c>
      <c r="K101" s="210" t="s">
        <v>19</v>
      </c>
      <c r="L101" s="47"/>
      <c r="M101" s="215" t="s">
        <v>19</v>
      </c>
      <c r="N101" s="216" t="s">
        <v>43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195</v>
      </c>
      <c r="AT101" s="219" t="s">
        <v>190</v>
      </c>
      <c r="AU101" s="219" t="s">
        <v>80</v>
      </c>
      <c r="AY101" s="20" t="s">
        <v>188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80</v>
      </c>
      <c r="BK101" s="220">
        <f>ROUND(I101*H101,2)</f>
        <v>0</v>
      </c>
      <c r="BL101" s="20" t="s">
        <v>195</v>
      </c>
      <c r="BM101" s="219" t="s">
        <v>378</v>
      </c>
    </row>
    <row r="102" s="2" customFormat="1" ht="24.15" customHeight="1">
      <c r="A102" s="41"/>
      <c r="B102" s="42"/>
      <c r="C102" s="208" t="s">
        <v>290</v>
      </c>
      <c r="D102" s="208" t="s">
        <v>190</v>
      </c>
      <c r="E102" s="209" t="s">
        <v>2182</v>
      </c>
      <c r="F102" s="210" t="s">
        <v>2183</v>
      </c>
      <c r="G102" s="211" t="s">
        <v>248</v>
      </c>
      <c r="H102" s="212">
        <v>200</v>
      </c>
      <c r="I102" s="213"/>
      <c r="J102" s="214">
        <f>ROUND(I102*H102,2)</f>
        <v>0</v>
      </c>
      <c r="K102" s="210" t="s">
        <v>19</v>
      </c>
      <c r="L102" s="47"/>
      <c r="M102" s="215" t="s">
        <v>19</v>
      </c>
      <c r="N102" s="216" t="s">
        <v>43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195</v>
      </c>
      <c r="AT102" s="219" t="s">
        <v>190</v>
      </c>
      <c r="AU102" s="219" t="s">
        <v>80</v>
      </c>
      <c r="AY102" s="20" t="s">
        <v>188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80</v>
      </c>
      <c r="BK102" s="220">
        <f>ROUND(I102*H102,2)</f>
        <v>0</v>
      </c>
      <c r="BL102" s="20" t="s">
        <v>195</v>
      </c>
      <c r="BM102" s="219" t="s">
        <v>389</v>
      </c>
    </row>
    <row r="103" s="2" customFormat="1" ht="24.15" customHeight="1">
      <c r="A103" s="41"/>
      <c r="B103" s="42"/>
      <c r="C103" s="208" t="s">
        <v>297</v>
      </c>
      <c r="D103" s="208" t="s">
        <v>190</v>
      </c>
      <c r="E103" s="209" t="s">
        <v>2030</v>
      </c>
      <c r="F103" s="210" t="s">
        <v>2031</v>
      </c>
      <c r="G103" s="211" t="s">
        <v>248</v>
      </c>
      <c r="H103" s="212">
        <v>50</v>
      </c>
      <c r="I103" s="213"/>
      <c r="J103" s="214">
        <f>ROUND(I103*H103,2)</f>
        <v>0</v>
      </c>
      <c r="K103" s="210" t="s">
        <v>19</v>
      </c>
      <c r="L103" s="47"/>
      <c r="M103" s="215" t="s">
        <v>19</v>
      </c>
      <c r="N103" s="216" t="s">
        <v>43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195</v>
      </c>
      <c r="AT103" s="219" t="s">
        <v>190</v>
      </c>
      <c r="AU103" s="219" t="s">
        <v>80</v>
      </c>
      <c r="AY103" s="20" t="s">
        <v>188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80</v>
      </c>
      <c r="BK103" s="220">
        <f>ROUND(I103*H103,2)</f>
        <v>0</v>
      </c>
      <c r="BL103" s="20" t="s">
        <v>195</v>
      </c>
      <c r="BM103" s="219" t="s">
        <v>407</v>
      </c>
    </row>
    <row r="104" s="2" customFormat="1" ht="16.5" customHeight="1">
      <c r="A104" s="41"/>
      <c r="B104" s="42"/>
      <c r="C104" s="208" t="s">
        <v>302</v>
      </c>
      <c r="D104" s="208" t="s">
        <v>190</v>
      </c>
      <c r="E104" s="209" t="s">
        <v>278</v>
      </c>
      <c r="F104" s="210" t="s">
        <v>2184</v>
      </c>
      <c r="G104" s="211" t="s">
        <v>248</v>
      </c>
      <c r="H104" s="212">
        <v>50</v>
      </c>
      <c r="I104" s="213"/>
      <c r="J104" s="214">
        <f>ROUND(I104*H104,2)</f>
        <v>0</v>
      </c>
      <c r="K104" s="210" t="s">
        <v>19</v>
      </c>
      <c r="L104" s="47"/>
      <c r="M104" s="215" t="s">
        <v>19</v>
      </c>
      <c r="N104" s="216" t="s">
        <v>43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195</v>
      </c>
      <c r="AT104" s="219" t="s">
        <v>190</v>
      </c>
      <c r="AU104" s="219" t="s">
        <v>80</v>
      </c>
      <c r="AY104" s="20" t="s">
        <v>188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80</v>
      </c>
      <c r="BK104" s="220">
        <f>ROUND(I104*H104,2)</f>
        <v>0</v>
      </c>
      <c r="BL104" s="20" t="s">
        <v>195</v>
      </c>
      <c r="BM104" s="219" t="s">
        <v>418</v>
      </c>
    </row>
    <row r="105" s="2" customFormat="1" ht="24.15" customHeight="1">
      <c r="A105" s="41"/>
      <c r="B105" s="42"/>
      <c r="C105" s="208" t="s">
        <v>309</v>
      </c>
      <c r="D105" s="208" t="s">
        <v>190</v>
      </c>
      <c r="E105" s="209" t="s">
        <v>2185</v>
      </c>
      <c r="F105" s="210" t="s">
        <v>2186</v>
      </c>
      <c r="G105" s="211" t="s">
        <v>248</v>
      </c>
      <c r="H105" s="212">
        <v>60</v>
      </c>
      <c r="I105" s="213"/>
      <c r="J105" s="214">
        <f>ROUND(I105*H105,2)</f>
        <v>0</v>
      </c>
      <c r="K105" s="210" t="s">
        <v>19</v>
      </c>
      <c r="L105" s="47"/>
      <c r="M105" s="215" t="s">
        <v>19</v>
      </c>
      <c r="N105" s="216" t="s">
        <v>43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195</v>
      </c>
      <c r="AT105" s="219" t="s">
        <v>190</v>
      </c>
      <c r="AU105" s="219" t="s">
        <v>80</v>
      </c>
      <c r="AY105" s="20" t="s">
        <v>188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80</v>
      </c>
      <c r="BK105" s="220">
        <f>ROUND(I105*H105,2)</f>
        <v>0</v>
      </c>
      <c r="BL105" s="20" t="s">
        <v>195</v>
      </c>
      <c r="BM105" s="219" t="s">
        <v>444</v>
      </c>
    </row>
    <row r="106" s="2" customFormat="1" ht="21.75" customHeight="1">
      <c r="A106" s="41"/>
      <c r="B106" s="42"/>
      <c r="C106" s="208" t="s">
        <v>315</v>
      </c>
      <c r="D106" s="208" t="s">
        <v>190</v>
      </c>
      <c r="E106" s="209" t="s">
        <v>238</v>
      </c>
      <c r="F106" s="210" t="s">
        <v>2187</v>
      </c>
      <c r="G106" s="211" t="s">
        <v>248</v>
      </c>
      <c r="H106" s="212">
        <v>150</v>
      </c>
      <c r="I106" s="213"/>
      <c r="J106" s="214">
        <f>ROUND(I106*H106,2)</f>
        <v>0</v>
      </c>
      <c r="K106" s="210" t="s">
        <v>19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195</v>
      </c>
      <c r="AT106" s="219" t="s">
        <v>190</v>
      </c>
      <c r="AU106" s="219" t="s">
        <v>80</v>
      </c>
      <c r="AY106" s="20" t="s">
        <v>188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195</v>
      </c>
      <c r="BM106" s="219" t="s">
        <v>457</v>
      </c>
    </row>
    <row r="107" s="2" customFormat="1" ht="16.5" customHeight="1">
      <c r="A107" s="41"/>
      <c r="B107" s="42"/>
      <c r="C107" s="208" t="s">
        <v>7</v>
      </c>
      <c r="D107" s="208" t="s">
        <v>190</v>
      </c>
      <c r="E107" s="209" t="s">
        <v>245</v>
      </c>
      <c r="F107" s="210" t="s">
        <v>2188</v>
      </c>
      <c r="G107" s="211" t="s">
        <v>248</v>
      </c>
      <c r="H107" s="212">
        <v>150</v>
      </c>
      <c r="I107" s="213"/>
      <c r="J107" s="214">
        <f>ROUND(I107*H107,2)</f>
        <v>0</v>
      </c>
      <c r="K107" s="210" t="s">
        <v>19</v>
      </c>
      <c r="L107" s="47"/>
      <c r="M107" s="215" t="s">
        <v>19</v>
      </c>
      <c r="N107" s="216" t="s">
        <v>43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195</v>
      </c>
      <c r="AT107" s="219" t="s">
        <v>190</v>
      </c>
      <c r="AU107" s="219" t="s">
        <v>80</v>
      </c>
      <c r="AY107" s="20" t="s">
        <v>188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80</v>
      </c>
      <c r="BK107" s="220">
        <f>ROUND(I107*H107,2)</f>
        <v>0</v>
      </c>
      <c r="BL107" s="20" t="s">
        <v>195</v>
      </c>
      <c r="BM107" s="219" t="s">
        <v>466</v>
      </c>
    </row>
    <row r="108" s="2" customFormat="1" ht="33" customHeight="1">
      <c r="A108" s="41"/>
      <c r="B108" s="42"/>
      <c r="C108" s="208" t="s">
        <v>326</v>
      </c>
      <c r="D108" s="208" t="s">
        <v>190</v>
      </c>
      <c r="E108" s="209" t="s">
        <v>2189</v>
      </c>
      <c r="F108" s="210" t="s">
        <v>2190</v>
      </c>
      <c r="G108" s="211" t="s">
        <v>248</v>
      </c>
      <c r="H108" s="212">
        <v>40</v>
      </c>
      <c r="I108" s="213"/>
      <c r="J108" s="214">
        <f>ROUND(I108*H108,2)</f>
        <v>0</v>
      </c>
      <c r="K108" s="210" t="s">
        <v>19</v>
      </c>
      <c r="L108" s="47"/>
      <c r="M108" s="215" t="s">
        <v>19</v>
      </c>
      <c r="N108" s="216" t="s">
        <v>43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195</v>
      </c>
      <c r="AT108" s="219" t="s">
        <v>190</v>
      </c>
      <c r="AU108" s="219" t="s">
        <v>80</v>
      </c>
      <c r="AY108" s="20" t="s">
        <v>188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80</v>
      </c>
      <c r="BK108" s="220">
        <f>ROUND(I108*H108,2)</f>
        <v>0</v>
      </c>
      <c r="BL108" s="20" t="s">
        <v>195</v>
      </c>
      <c r="BM108" s="219" t="s">
        <v>476</v>
      </c>
    </row>
    <row r="109" s="2" customFormat="1" ht="24.15" customHeight="1">
      <c r="A109" s="41"/>
      <c r="B109" s="42"/>
      <c r="C109" s="208" t="s">
        <v>334</v>
      </c>
      <c r="D109" s="208" t="s">
        <v>190</v>
      </c>
      <c r="E109" s="209" t="s">
        <v>2191</v>
      </c>
      <c r="F109" s="210" t="s">
        <v>2192</v>
      </c>
      <c r="G109" s="211" t="s">
        <v>248</v>
      </c>
      <c r="H109" s="212">
        <v>30</v>
      </c>
      <c r="I109" s="213"/>
      <c r="J109" s="214">
        <f>ROUND(I109*H109,2)</f>
        <v>0</v>
      </c>
      <c r="K109" s="210" t="s">
        <v>19</v>
      </c>
      <c r="L109" s="47"/>
      <c r="M109" s="215" t="s">
        <v>19</v>
      </c>
      <c r="N109" s="216" t="s">
        <v>43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195</v>
      </c>
      <c r="AT109" s="219" t="s">
        <v>190</v>
      </c>
      <c r="AU109" s="219" t="s">
        <v>80</v>
      </c>
      <c r="AY109" s="20" t="s">
        <v>188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80</v>
      </c>
      <c r="BK109" s="220">
        <f>ROUND(I109*H109,2)</f>
        <v>0</v>
      </c>
      <c r="BL109" s="20" t="s">
        <v>195</v>
      </c>
      <c r="BM109" s="219" t="s">
        <v>486</v>
      </c>
    </row>
    <row r="110" s="2" customFormat="1" ht="16.5" customHeight="1">
      <c r="A110" s="41"/>
      <c r="B110" s="42"/>
      <c r="C110" s="208" t="s">
        <v>338</v>
      </c>
      <c r="D110" s="208" t="s">
        <v>190</v>
      </c>
      <c r="E110" s="209" t="s">
        <v>252</v>
      </c>
      <c r="F110" s="210" t="s">
        <v>2193</v>
      </c>
      <c r="G110" s="211" t="s">
        <v>2012</v>
      </c>
      <c r="H110" s="212">
        <v>1</v>
      </c>
      <c r="I110" s="213"/>
      <c r="J110" s="214">
        <f>ROUND(I110*H110,2)</f>
        <v>0</v>
      </c>
      <c r="K110" s="210" t="s">
        <v>19</v>
      </c>
      <c r="L110" s="47"/>
      <c r="M110" s="215" t="s">
        <v>19</v>
      </c>
      <c r="N110" s="216" t="s">
        <v>43</v>
      </c>
      <c r="O110" s="87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195</v>
      </c>
      <c r="AT110" s="219" t="s">
        <v>190</v>
      </c>
      <c r="AU110" s="219" t="s">
        <v>80</v>
      </c>
      <c r="AY110" s="20" t="s">
        <v>188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80</v>
      </c>
      <c r="BK110" s="220">
        <f>ROUND(I110*H110,2)</f>
        <v>0</v>
      </c>
      <c r="BL110" s="20" t="s">
        <v>195</v>
      </c>
      <c r="BM110" s="219" t="s">
        <v>510</v>
      </c>
    </row>
    <row r="111" s="2" customFormat="1" ht="16.5" customHeight="1">
      <c r="A111" s="41"/>
      <c r="B111" s="42"/>
      <c r="C111" s="208" t="s">
        <v>350</v>
      </c>
      <c r="D111" s="208" t="s">
        <v>190</v>
      </c>
      <c r="E111" s="209" t="s">
        <v>7</v>
      </c>
      <c r="F111" s="210" t="s">
        <v>2194</v>
      </c>
      <c r="G111" s="211" t="s">
        <v>2012</v>
      </c>
      <c r="H111" s="212">
        <v>1</v>
      </c>
      <c r="I111" s="213"/>
      <c r="J111" s="214">
        <f>ROUND(I111*H111,2)</f>
        <v>0</v>
      </c>
      <c r="K111" s="210" t="s">
        <v>19</v>
      </c>
      <c r="L111" s="47"/>
      <c r="M111" s="215" t="s">
        <v>19</v>
      </c>
      <c r="N111" s="216" t="s">
        <v>43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195</v>
      </c>
      <c r="AT111" s="219" t="s">
        <v>190</v>
      </c>
      <c r="AU111" s="219" t="s">
        <v>80</v>
      </c>
      <c r="AY111" s="20" t="s">
        <v>188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80</v>
      </c>
      <c r="BK111" s="220">
        <f>ROUND(I111*H111,2)</f>
        <v>0</v>
      </c>
      <c r="BL111" s="20" t="s">
        <v>195</v>
      </c>
      <c r="BM111" s="219" t="s">
        <v>520</v>
      </c>
    </row>
    <row r="112" s="2" customFormat="1" ht="16.5" customHeight="1">
      <c r="A112" s="41"/>
      <c r="B112" s="42"/>
      <c r="C112" s="208" t="s">
        <v>357</v>
      </c>
      <c r="D112" s="208" t="s">
        <v>190</v>
      </c>
      <c r="E112" s="209" t="s">
        <v>2195</v>
      </c>
      <c r="F112" s="210" t="s">
        <v>2196</v>
      </c>
      <c r="G112" s="211" t="s">
        <v>193</v>
      </c>
      <c r="H112" s="212">
        <v>1.2</v>
      </c>
      <c r="I112" s="213"/>
      <c r="J112" s="214">
        <f>ROUND(I112*H112,2)</f>
        <v>0</v>
      </c>
      <c r="K112" s="210" t="s">
        <v>19</v>
      </c>
      <c r="L112" s="47"/>
      <c r="M112" s="215" t="s">
        <v>19</v>
      </c>
      <c r="N112" s="216" t="s">
        <v>43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195</v>
      </c>
      <c r="AT112" s="219" t="s">
        <v>190</v>
      </c>
      <c r="AU112" s="219" t="s">
        <v>80</v>
      </c>
      <c r="AY112" s="20" t="s">
        <v>188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80</v>
      </c>
      <c r="BK112" s="220">
        <f>ROUND(I112*H112,2)</f>
        <v>0</v>
      </c>
      <c r="BL112" s="20" t="s">
        <v>195</v>
      </c>
      <c r="BM112" s="219" t="s">
        <v>532</v>
      </c>
    </row>
    <row r="113" s="2" customFormat="1" ht="16.5" customHeight="1">
      <c r="A113" s="41"/>
      <c r="B113" s="42"/>
      <c r="C113" s="208" t="s">
        <v>362</v>
      </c>
      <c r="D113" s="208" t="s">
        <v>190</v>
      </c>
      <c r="E113" s="209" t="s">
        <v>284</v>
      </c>
      <c r="F113" s="210" t="s">
        <v>2197</v>
      </c>
      <c r="G113" s="211" t="s">
        <v>2012</v>
      </c>
      <c r="H113" s="212">
        <v>1</v>
      </c>
      <c r="I113" s="213"/>
      <c r="J113" s="214">
        <f>ROUND(I113*H113,2)</f>
        <v>0</v>
      </c>
      <c r="K113" s="210" t="s">
        <v>19</v>
      </c>
      <c r="L113" s="47"/>
      <c r="M113" s="215" t="s">
        <v>19</v>
      </c>
      <c r="N113" s="216" t="s">
        <v>43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195</v>
      </c>
      <c r="AT113" s="219" t="s">
        <v>190</v>
      </c>
      <c r="AU113" s="219" t="s">
        <v>80</v>
      </c>
      <c r="AY113" s="20" t="s">
        <v>188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80</v>
      </c>
      <c r="BK113" s="220">
        <f>ROUND(I113*H113,2)</f>
        <v>0</v>
      </c>
      <c r="BL113" s="20" t="s">
        <v>195</v>
      </c>
      <c r="BM113" s="219" t="s">
        <v>543</v>
      </c>
    </row>
    <row r="114" s="2" customFormat="1" ht="16.5" customHeight="1">
      <c r="A114" s="41"/>
      <c r="B114" s="42"/>
      <c r="C114" s="208" t="s">
        <v>368</v>
      </c>
      <c r="D114" s="208" t="s">
        <v>190</v>
      </c>
      <c r="E114" s="209" t="s">
        <v>257</v>
      </c>
      <c r="F114" s="210" t="s">
        <v>2198</v>
      </c>
      <c r="G114" s="211" t="s">
        <v>2012</v>
      </c>
      <c r="H114" s="212">
        <v>1</v>
      </c>
      <c r="I114" s="213"/>
      <c r="J114" s="214">
        <f>ROUND(I114*H114,2)</f>
        <v>0</v>
      </c>
      <c r="K114" s="210" t="s">
        <v>19</v>
      </c>
      <c r="L114" s="47"/>
      <c r="M114" s="215" t="s">
        <v>19</v>
      </c>
      <c r="N114" s="216" t="s">
        <v>43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195</v>
      </c>
      <c r="AT114" s="219" t="s">
        <v>190</v>
      </c>
      <c r="AU114" s="219" t="s">
        <v>80</v>
      </c>
      <c r="AY114" s="20" t="s">
        <v>188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80</v>
      </c>
      <c r="BK114" s="220">
        <f>ROUND(I114*H114,2)</f>
        <v>0</v>
      </c>
      <c r="BL114" s="20" t="s">
        <v>195</v>
      </c>
      <c r="BM114" s="219" t="s">
        <v>562</v>
      </c>
    </row>
    <row r="115" s="2" customFormat="1" ht="16.5" customHeight="1">
      <c r="A115" s="41"/>
      <c r="B115" s="42"/>
      <c r="C115" s="208" t="s">
        <v>373</v>
      </c>
      <c r="D115" s="208" t="s">
        <v>190</v>
      </c>
      <c r="E115" s="209" t="s">
        <v>290</v>
      </c>
      <c r="F115" s="210" t="s">
        <v>2199</v>
      </c>
      <c r="G115" s="211" t="s">
        <v>2012</v>
      </c>
      <c r="H115" s="212">
        <v>1</v>
      </c>
      <c r="I115" s="213"/>
      <c r="J115" s="214">
        <f>ROUND(I115*H115,2)</f>
        <v>0</v>
      </c>
      <c r="K115" s="210" t="s">
        <v>19</v>
      </c>
      <c r="L115" s="47"/>
      <c r="M115" s="215" t="s">
        <v>19</v>
      </c>
      <c r="N115" s="216" t="s">
        <v>43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195</v>
      </c>
      <c r="AT115" s="219" t="s">
        <v>190</v>
      </c>
      <c r="AU115" s="219" t="s">
        <v>80</v>
      </c>
      <c r="AY115" s="20" t="s">
        <v>188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80</v>
      </c>
      <c r="BK115" s="220">
        <f>ROUND(I115*H115,2)</f>
        <v>0</v>
      </c>
      <c r="BL115" s="20" t="s">
        <v>195</v>
      </c>
      <c r="BM115" s="219" t="s">
        <v>572</v>
      </c>
    </row>
    <row r="116" s="2" customFormat="1" ht="16.5" customHeight="1">
      <c r="A116" s="41"/>
      <c r="B116" s="42"/>
      <c r="C116" s="208" t="s">
        <v>378</v>
      </c>
      <c r="D116" s="208" t="s">
        <v>190</v>
      </c>
      <c r="E116" s="209" t="s">
        <v>297</v>
      </c>
      <c r="F116" s="210" t="s">
        <v>2200</v>
      </c>
      <c r="G116" s="211" t="s">
        <v>2012</v>
      </c>
      <c r="H116" s="212">
        <v>1</v>
      </c>
      <c r="I116" s="213"/>
      <c r="J116" s="214">
        <f>ROUND(I116*H116,2)</f>
        <v>0</v>
      </c>
      <c r="K116" s="210" t="s">
        <v>19</v>
      </c>
      <c r="L116" s="47"/>
      <c r="M116" s="215" t="s">
        <v>19</v>
      </c>
      <c r="N116" s="216" t="s">
        <v>43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195</v>
      </c>
      <c r="AT116" s="219" t="s">
        <v>190</v>
      </c>
      <c r="AU116" s="219" t="s">
        <v>80</v>
      </c>
      <c r="AY116" s="20" t="s">
        <v>188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80</v>
      </c>
      <c r="BK116" s="220">
        <f>ROUND(I116*H116,2)</f>
        <v>0</v>
      </c>
      <c r="BL116" s="20" t="s">
        <v>195</v>
      </c>
      <c r="BM116" s="219" t="s">
        <v>582</v>
      </c>
    </row>
    <row r="117" s="2" customFormat="1" ht="16.5" customHeight="1">
      <c r="A117" s="41"/>
      <c r="B117" s="42"/>
      <c r="C117" s="208" t="s">
        <v>383</v>
      </c>
      <c r="D117" s="208" t="s">
        <v>190</v>
      </c>
      <c r="E117" s="209" t="s">
        <v>302</v>
      </c>
      <c r="F117" s="210" t="s">
        <v>2107</v>
      </c>
      <c r="G117" s="211" t="s">
        <v>2012</v>
      </c>
      <c r="H117" s="212">
        <v>1</v>
      </c>
      <c r="I117" s="213"/>
      <c r="J117" s="214">
        <f>ROUND(I117*H117,2)</f>
        <v>0</v>
      </c>
      <c r="K117" s="210" t="s">
        <v>19</v>
      </c>
      <c r="L117" s="47"/>
      <c r="M117" s="215" t="s">
        <v>19</v>
      </c>
      <c r="N117" s="216" t="s">
        <v>43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195</v>
      </c>
      <c r="AT117" s="219" t="s">
        <v>190</v>
      </c>
      <c r="AU117" s="219" t="s">
        <v>80</v>
      </c>
      <c r="AY117" s="20" t="s">
        <v>188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80</v>
      </c>
      <c r="BK117" s="220">
        <f>ROUND(I117*H117,2)</f>
        <v>0</v>
      </c>
      <c r="BL117" s="20" t="s">
        <v>195</v>
      </c>
      <c r="BM117" s="219" t="s">
        <v>595</v>
      </c>
    </row>
    <row r="118" s="2" customFormat="1" ht="16.5" customHeight="1">
      <c r="A118" s="41"/>
      <c r="B118" s="42"/>
      <c r="C118" s="208" t="s">
        <v>389</v>
      </c>
      <c r="D118" s="208" t="s">
        <v>190</v>
      </c>
      <c r="E118" s="209" t="s">
        <v>309</v>
      </c>
      <c r="F118" s="210" t="s">
        <v>2201</v>
      </c>
      <c r="G118" s="211" t="s">
        <v>2012</v>
      </c>
      <c r="H118" s="212">
        <v>1</v>
      </c>
      <c r="I118" s="213"/>
      <c r="J118" s="214">
        <f>ROUND(I118*H118,2)</f>
        <v>0</v>
      </c>
      <c r="K118" s="210" t="s">
        <v>19</v>
      </c>
      <c r="L118" s="47"/>
      <c r="M118" s="215" t="s">
        <v>19</v>
      </c>
      <c r="N118" s="216" t="s">
        <v>43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195</v>
      </c>
      <c r="AT118" s="219" t="s">
        <v>190</v>
      </c>
      <c r="AU118" s="219" t="s">
        <v>80</v>
      </c>
      <c r="AY118" s="20" t="s">
        <v>188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80</v>
      </c>
      <c r="BK118" s="220">
        <f>ROUND(I118*H118,2)</f>
        <v>0</v>
      </c>
      <c r="BL118" s="20" t="s">
        <v>195</v>
      </c>
      <c r="BM118" s="219" t="s">
        <v>606</v>
      </c>
    </row>
    <row r="119" s="2" customFormat="1" ht="16.5" customHeight="1">
      <c r="A119" s="41"/>
      <c r="B119" s="42"/>
      <c r="C119" s="208" t="s">
        <v>395</v>
      </c>
      <c r="D119" s="208" t="s">
        <v>190</v>
      </c>
      <c r="E119" s="209" t="s">
        <v>315</v>
      </c>
      <c r="F119" s="210" t="s">
        <v>2108</v>
      </c>
      <c r="G119" s="211" t="s">
        <v>2012</v>
      </c>
      <c r="H119" s="212">
        <v>1</v>
      </c>
      <c r="I119" s="213"/>
      <c r="J119" s="214">
        <f>ROUND(I119*H119,2)</f>
        <v>0</v>
      </c>
      <c r="K119" s="210" t="s">
        <v>19</v>
      </c>
      <c r="L119" s="47"/>
      <c r="M119" s="215" t="s">
        <v>19</v>
      </c>
      <c r="N119" s="216" t="s">
        <v>43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195</v>
      </c>
      <c r="AT119" s="219" t="s">
        <v>190</v>
      </c>
      <c r="AU119" s="219" t="s">
        <v>80</v>
      </c>
      <c r="AY119" s="20" t="s">
        <v>188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80</v>
      </c>
      <c r="BK119" s="220">
        <f>ROUND(I119*H119,2)</f>
        <v>0</v>
      </c>
      <c r="BL119" s="20" t="s">
        <v>195</v>
      </c>
      <c r="BM119" s="219" t="s">
        <v>618</v>
      </c>
    </row>
    <row r="120" s="12" customFormat="1" ht="25.92" customHeight="1">
      <c r="A120" s="12"/>
      <c r="B120" s="192"/>
      <c r="C120" s="193"/>
      <c r="D120" s="194" t="s">
        <v>71</v>
      </c>
      <c r="E120" s="195" t="s">
        <v>2115</v>
      </c>
      <c r="F120" s="195" t="s">
        <v>2116</v>
      </c>
      <c r="G120" s="193"/>
      <c r="H120" s="193"/>
      <c r="I120" s="196"/>
      <c r="J120" s="197">
        <f>BK120</f>
        <v>0</v>
      </c>
      <c r="K120" s="193"/>
      <c r="L120" s="198"/>
      <c r="M120" s="199"/>
      <c r="N120" s="200"/>
      <c r="O120" s="200"/>
      <c r="P120" s="201">
        <f>P121</f>
        <v>0</v>
      </c>
      <c r="Q120" s="200"/>
      <c r="R120" s="201">
        <f>R121</f>
        <v>0</v>
      </c>
      <c r="S120" s="200"/>
      <c r="T120" s="202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80</v>
      </c>
      <c r="AT120" s="204" t="s">
        <v>71</v>
      </c>
      <c r="AU120" s="204" t="s">
        <v>72</v>
      </c>
      <c r="AY120" s="203" t="s">
        <v>188</v>
      </c>
      <c r="BK120" s="205">
        <f>BK121</f>
        <v>0</v>
      </c>
    </row>
    <row r="121" s="2" customFormat="1" ht="24.15" customHeight="1">
      <c r="A121" s="41"/>
      <c r="B121" s="42"/>
      <c r="C121" s="208" t="s">
        <v>407</v>
      </c>
      <c r="D121" s="208" t="s">
        <v>190</v>
      </c>
      <c r="E121" s="209" t="s">
        <v>2202</v>
      </c>
      <c r="F121" s="210" t="s">
        <v>2203</v>
      </c>
      <c r="G121" s="211" t="s">
        <v>260</v>
      </c>
      <c r="H121" s="212">
        <v>3</v>
      </c>
      <c r="I121" s="213"/>
      <c r="J121" s="214">
        <f>ROUND(I121*H121,2)</f>
        <v>0</v>
      </c>
      <c r="K121" s="210" t="s">
        <v>19</v>
      </c>
      <c r="L121" s="47"/>
      <c r="M121" s="289" t="s">
        <v>19</v>
      </c>
      <c r="N121" s="290" t="s">
        <v>43</v>
      </c>
      <c r="O121" s="286"/>
      <c r="P121" s="291">
        <f>O121*H121</f>
        <v>0</v>
      </c>
      <c r="Q121" s="291">
        <v>0</v>
      </c>
      <c r="R121" s="291">
        <f>Q121*H121</f>
        <v>0</v>
      </c>
      <c r="S121" s="291">
        <v>0</v>
      </c>
      <c r="T121" s="292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195</v>
      </c>
      <c r="AT121" s="219" t="s">
        <v>190</v>
      </c>
      <c r="AU121" s="219" t="s">
        <v>80</v>
      </c>
      <c r="AY121" s="20" t="s">
        <v>188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80</v>
      </c>
      <c r="BK121" s="220">
        <f>ROUND(I121*H121,2)</f>
        <v>0</v>
      </c>
      <c r="BL121" s="20" t="s">
        <v>195</v>
      </c>
      <c r="BM121" s="219" t="s">
        <v>630</v>
      </c>
    </row>
    <row r="122" s="2" customFormat="1" ht="6.96" customHeight="1">
      <c r="A122" s="41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47"/>
      <c r="M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</sheetData>
  <sheetProtection sheet="1" autoFilter="0" formatColumns="0" formatRows="0" objects="1" scenarios="1" spinCount="100000" saltValue="oU2BEoP3IrEzjuP/nXwuhfhNXZSsrHaMWxoXI05bJO6ADg3UofH16ZV0Xb44igWkxcU0aWnHhuc9sw+yMGFnxA==" hashValue="qD1vs0Bgu8YPCvoZqu3hAduvXRBftb3b+TuFnIgGCl6kiO/S61WLn0UlWSjXWfU2U5Lp1uAL7FtaC/CtGDWCAw==" algorithmName="SHA-512" password="CC35"/>
  <autoFilter ref="C82:K12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2204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32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28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ROUND(J84,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ROUND((SUM(BE84:BE101)),  2)</f>
        <v>0</v>
      </c>
      <c r="G33" s="41"/>
      <c r="H33" s="41"/>
      <c r="I33" s="152">
        <v>0.20999999999999999</v>
      </c>
      <c r="J33" s="151">
        <f>ROUND(((SUM(BE84:BE101))*I33),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ROUND((SUM(BF84:BF101)),  2)</f>
        <v>0</v>
      </c>
      <c r="G34" s="41"/>
      <c r="H34" s="41"/>
      <c r="I34" s="152">
        <v>0.12</v>
      </c>
      <c r="J34" s="151">
        <f>ROUND(((SUM(BF84:BF101))*I34),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ROUND((SUM(BG84:BG101)),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ROUND((SUM(BH84:BH101)),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ROUND((SUM(BI84:BI101)),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>Energy Benefit Centre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2205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2206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2207</v>
      </c>
      <c r="E62" s="178"/>
      <c r="F62" s="178"/>
      <c r="G62" s="178"/>
      <c r="H62" s="178"/>
      <c r="I62" s="178"/>
      <c r="J62" s="179">
        <f>J89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2208</v>
      </c>
      <c r="E63" s="178"/>
      <c r="F63" s="178"/>
      <c r="G63" s="178"/>
      <c r="H63" s="178"/>
      <c r="I63" s="178"/>
      <c r="J63" s="179">
        <f>J96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2209</v>
      </c>
      <c r="E64" s="178"/>
      <c r="F64" s="178"/>
      <c r="G64" s="178"/>
      <c r="H64" s="178"/>
      <c r="I64" s="178"/>
      <c r="J64" s="179">
        <f>J99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173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64" t="str">
        <f>E7</f>
        <v>Snížení energ. náročnosti - ZA a Gymnázia Hořice - DM Šalounova</v>
      </c>
      <c r="F74" s="35"/>
      <c r="G74" s="35"/>
      <c r="H74" s="35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122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VON - Vedlejší a ostatní náklady</v>
      </c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Hořice, ul. Šalounova</v>
      </c>
      <c r="G78" s="43"/>
      <c r="H78" s="43"/>
      <c r="I78" s="35" t="s">
        <v>23</v>
      </c>
      <c r="J78" s="75" t="str">
        <f>IF(J12="","",J12)</f>
        <v>31. 1. 2024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Zemědělská akademie a Gymnázia Hořice</v>
      </c>
      <c r="G80" s="43"/>
      <c r="H80" s="43"/>
      <c r="I80" s="35" t="s">
        <v>31</v>
      </c>
      <c r="J80" s="39" t="str">
        <f>E21</f>
        <v>Energy Benefit Centre a.s.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 xml:space="preserve"> 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1"/>
      <c r="B83" s="182"/>
      <c r="C83" s="183" t="s">
        <v>174</v>
      </c>
      <c r="D83" s="184" t="s">
        <v>57</v>
      </c>
      <c r="E83" s="184" t="s">
        <v>53</v>
      </c>
      <c r="F83" s="184" t="s">
        <v>54</v>
      </c>
      <c r="G83" s="184" t="s">
        <v>175</v>
      </c>
      <c r="H83" s="184" t="s">
        <v>176</v>
      </c>
      <c r="I83" s="184" t="s">
        <v>177</v>
      </c>
      <c r="J83" s="184" t="s">
        <v>150</v>
      </c>
      <c r="K83" s="185" t="s">
        <v>178</v>
      </c>
      <c r="L83" s="186"/>
      <c r="M83" s="95" t="s">
        <v>19</v>
      </c>
      <c r="N83" s="96" t="s">
        <v>42</v>
      </c>
      <c r="O83" s="96" t="s">
        <v>179</v>
      </c>
      <c r="P83" s="96" t="s">
        <v>180</v>
      </c>
      <c r="Q83" s="96" t="s">
        <v>181</v>
      </c>
      <c r="R83" s="96" t="s">
        <v>182</v>
      </c>
      <c r="S83" s="96" t="s">
        <v>183</v>
      </c>
      <c r="T83" s="97" t="s">
        <v>184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1"/>
      <c r="B84" s="42"/>
      <c r="C84" s="102" t="s">
        <v>185</v>
      </c>
      <c r="D84" s="43"/>
      <c r="E84" s="43"/>
      <c r="F84" s="43"/>
      <c r="G84" s="43"/>
      <c r="H84" s="43"/>
      <c r="I84" s="43"/>
      <c r="J84" s="187">
        <f>BK84</f>
        <v>0</v>
      </c>
      <c r="K84" s="43"/>
      <c r="L84" s="47"/>
      <c r="M84" s="98"/>
      <c r="N84" s="188"/>
      <c r="O84" s="99"/>
      <c r="P84" s="189">
        <f>P85</f>
        <v>0</v>
      </c>
      <c r="Q84" s="99"/>
      <c r="R84" s="189">
        <f>R85</f>
        <v>0</v>
      </c>
      <c r="S84" s="99"/>
      <c r="T84" s="19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151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71</v>
      </c>
      <c r="E85" s="195" t="s">
        <v>2210</v>
      </c>
      <c r="F85" s="195" t="s">
        <v>2211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P86+P89+P96+P99</f>
        <v>0</v>
      </c>
      <c r="Q85" s="200"/>
      <c r="R85" s="201">
        <f>R86+R89+R96+R99</f>
        <v>0</v>
      </c>
      <c r="S85" s="200"/>
      <c r="T85" s="202">
        <f>T86+T89+T96+T99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220</v>
      </c>
      <c r="AT85" s="204" t="s">
        <v>71</v>
      </c>
      <c r="AU85" s="204" t="s">
        <v>72</v>
      </c>
      <c r="AY85" s="203" t="s">
        <v>188</v>
      </c>
      <c r="BK85" s="205">
        <f>BK86+BK89+BK96+BK99</f>
        <v>0</v>
      </c>
    </row>
    <row r="86" s="12" customFormat="1" ht="22.8" customHeight="1">
      <c r="A86" s="12"/>
      <c r="B86" s="192"/>
      <c r="C86" s="193"/>
      <c r="D86" s="194" t="s">
        <v>71</v>
      </c>
      <c r="E86" s="206" t="s">
        <v>2212</v>
      </c>
      <c r="F86" s="206" t="s">
        <v>2213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SUM(P87:P88)</f>
        <v>0</v>
      </c>
      <c r="Q86" s="200"/>
      <c r="R86" s="201">
        <f>SUM(R87:R88)</f>
        <v>0</v>
      </c>
      <c r="S86" s="200"/>
      <c r="T86" s="202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220</v>
      </c>
      <c r="AT86" s="204" t="s">
        <v>71</v>
      </c>
      <c r="AU86" s="204" t="s">
        <v>80</v>
      </c>
      <c r="AY86" s="203" t="s">
        <v>188</v>
      </c>
      <c r="BK86" s="205">
        <f>SUM(BK87:BK88)</f>
        <v>0</v>
      </c>
    </row>
    <row r="87" s="2" customFormat="1" ht="21.75" customHeight="1">
      <c r="A87" s="41"/>
      <c r="B87" s="42"/>
      <c r="C87" s="208" t="s">
        <v>80</v>
      </c>
      <c r="D87" s="208" t="s">
        <v>190</v>
      </c>
      <c r="E87" s="209" t="s">
        <v>2214</v>
      </c>
      <c r="F87" s="210" t="s">
        <v>2215</v>
      </c>
      <c r="G87" s="211" t="s">
        <v>1574</v>
      </c>
      <c r="H87" s="212">
        <v>1</v>
      </c>
      <c r="I87" s="213"/>
      <c r="J87" s="214">
        <f>ROUND(I87*H87,2)</f>
        <v>0</v>
      </c>
      <c r="K87" s="210" t="s">
        <v>194</v>
      </c>
      <c r="L87" s="47"/>
      <c r="M87" s="215" t="s">
        <v>19</v>
      </c>
      <c r="N87" s="216" t="s">
        <v>43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2216</v>
      </c>
      <c r="AT87" s="219" t="s">
        <v>190</v>
      </c>
      <c r="AU87" s="219" t="s">
        <v>82</v>
      </c>
      <c r="AY87" s="20" t="s">
        <v>188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80</v>
      </c>
      <c r="BK87" s="220">
        <f>ROUND(I87*H87,2)</f>
        <v>0</v>
      </c>
      <c r="BL87" s="20" t="s">
        <v>2216</v>
      </c>
      <c r="BM87" s="219" t="s">
        <v>2217</v>
      </c>
    </row>
    <row r="88" s="2" customFormat="1">
      <c r="A88" s="41"/>
      <c r="B88" s="42"/>
      <c r="C88" s="43"/>
      <c r="D88" s="221" t="s">
        <v>197</v>
      </c>
      <c r="E88" s="43"/>
      <c r="F88" s="222" t="s">
        <v>2218</v>
      </c>
      <c r="G88" s="43"/>
      <c r="H88" s="43"/>
      <c r="I88" s="223"/>
      <c r="J88" s="43"/>
      <c r="K88" s="43"/>
      <c r="L88" s="47"/>
      <c r="M88" s="224"/>
      <c r="N88" s="22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197</v>
      </c>
      <c r="AU88" s="20" t="s">
        <v>82</v>
      </c>
    </row>
    <row r="89" s="12" customFormat="1" ht="22.8" customHeight="1">
      <c r="A89" s="12"/>
      <c r="B89" s="192"/>
      <c r="C89" s="193"/>
      <c r="D89" s="194" t="s">
        <v>71</v>
      </c>
      <c r="E89" s="206" t="s">
        <v>2219</v>
      </c>
      <c r="F89" s="206" t="s">
        <v>2220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SUM(P90:P95)</f>
        <v>0</v>
      </c>
      <c r="Q89" s="200"/>
      <c r="R89" s="201">
        <f>SUM(R90:R95)</f>
        <v>0</v>
      </c>
      <c r="S89" s="200"/>
      <c r="T89" s="202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220</v>
      </c>
      <c r="AT89" s="204" t="s">
        <v>71</v>
      </c>
      <c r="AU89" s="204" t="s">
        <v>80</v>
      </c>
      <c r="AY89" s="203" t="s">
        <v>188</v>
      </c>
      <c r="BK89" s="205">
        <f>SUM(BK90:BK95)</f>
        <v>0</v>
      </c>
    </row>
    <row r="90" s="2" customFormat="1" ht="24.15" customHeight="1">
      <c r="A90" s="41"/>
      <c r="B90" s="42"/>
      <c r="C90" s="208" t="s">
        <v>82</v>
      </c>
      <c r="D90" s="208" t="s">
        <v>190</v>
      </c>
      <c r="E90" s="209" t="s">
        <v>2221</v>
      </c>
      <c r="F90" s="210" t="s">
        <v>2222</v>
      </c>
      <c r="G90" s="211" t="s">
        <v>1574</v>
      </c>
      <c r="H90" s="212">
        <v>1</v>
      </c>
      <c r="I90" s="213"/>
      <c r="J90" s="214">
        <f>ROUND(I90*H90,2)</f>
        <v>0</v>
      </c>
      <c r="K90" s="210" t="s">
        <v>194</v>
      </c>
      <c r="L90" s="47"/>
      <c r="M90" s="215" t="s">
        <v>19</v>
      </c>
      <c r="N90" s="216" t="s">
        <v>43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2216</v>
      </c>
      <c r="AT90" s="219" t="s">
        <v>190</v>
      </c>
      <c r="AU90" s="219" t="s">
        <v>82</v>
      </c>
      <c r="AY90" s="20" t="s">
        <v>188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80</v>
      </c>
      <c r="BK90" s="220">
        <f>ROUND(I90*H90,2)</f>
        <v>0</v>
      </c>
      <c r="BL90" s="20" t="s">
        <v>2216</v>
      </c>
      <c r="BM90" s="219" t="s">
        <v>2223</v>
      </c>
    </row>
    <row r="91" s="2" customFormat="1">
      <c r="A91" s="41"/>
      <c r="B91" s="42"/>
      <c r="C91" s="43"/>
      <c r="D91" s="221" t="s">
        <v>197</v>
      </c>
      <c r="E91" s="43"/>
      <c r="F91" s="222" t="s">
        <v>2224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197</v>
      </c>
      <c r="AU91" s="20" t="s">
        <v>82</v>
      </c>
    </row>
    <row r="92" s="2" customFormat="1" ht="24.15" customHeight="1">
      <c r="A92" s="41"/>
      <c r="B92" s="42"/>
      <c r="C92" s="208" t="s">
        <v>206</v>
      </c>
      <c r="D92" s="208" t="s">
        <v>190</v>
      </c>
      <c r="E92" s="209" t="s">
        <v>2225</v>
      </c>
      <c r="F92" s="210" t="s">
        <v>2226</v>
      </c>
      <c r="G92" s="211" t="s">
        <v>1574</v>
      </c>
      <c r="H92" s="212">
        <v>1</v>
      </c>
      <c r="I92" s="213"/>
      <c r="J92" s="214">
        <f>ROUND(I92*H92,2)</f>
        <v>0</v>
      </c>
      <c r="K92" s="210" t="s">
        <v>194</v>
      </c>
      <c r="L92" s="47"/>
      <c r="M92" s="215" t="s">
        <v>19</v>
      </c>
      <c r="N92" s="216" t="s">
        <v>43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2216</v>
      </c>
      <c r="AT92" s="219" t="s">
        <v>190</v>
      </c>
      <c r="AU92" s="219" t="s">
        <v>82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2216</v>
      </c>
      <c r="BM92" s="219" t="s">
        <v>2227</v>
      </c>
    </row>
    <row r="93" s="2" customFormat="1">
      <c r="A93" s="41"/>
      <c r="B93" s="42"/>
      <c r="C93" s="43"/>
      <c r="D93" s="221" t="s">
        <v>197</v>
      </c>
      <c r="E93" s="43"/>
      <c r="F93" s="222" t="s">
        <v>2228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197</v>
      </c>
      <c r="AU93" s="20" t="s">
        <v>82</v>
      </c>
    </row>
    <row r="94" s="2" customFormat="1" ht="16.5" customHeight="1">
      <c r="A94" s="41"/>
      <c r="B94" s="42"/>
      <c r="C94" s="208" t="s">
        <v>195</v>
      </c>
      <c r="D94" s="208" t="s">
        <v>190</v>
      </c>
      <c r="E94" s="209" t="s">
        <v>2229</v>
      </c>
      <c r="F94" s="210" t="s">
        <v>2230</v>
      </c>
      <c r="G94" s="211" t="s">
        <v>1574</v>
      </c>
      <c r="H94" s="212">
        <v>1</v>
      </c>
      <c r="I94" s="213"/>
      <c r="J94" s="214">
        <f>ROUND(I94*H94,2)</f>
        <v>0</v>
      </c>
      <c r="K94" s="210" t="s">
        <v>194</v>
      </c>
      <c r="L94" s="47"/>
      <c r="M94" s="215" t="s">
        <v>19</v>
      </c>
      <c r="N94" s="216" t="s">
        <v>43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2216</v>
      </c>
      <c r="AT94" s="219" t="s">
        <v>190</v>
      </c>
      <c r="AU94" s="219" t="s">
        <v>82</v>
      </c>
      <c r="AY94" s="20" t="s">
        <v>188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80</v>
      </c>
      <c r="BK94" s="220">
        <f>ROUND(I94*H94,2)</f>
        <v>0</v>
      </c>
      <c r="BL94" s="20" t="s">
        <v>2216</v>
      </c>
      <c r="BM94" s="219" t="s">
        <v>2231</v>
      </c>
    </row>
    <row r="95" s="2" customFormat="1">
      <c r="A95" s="41"/>
      <c r="B95" s="42"/>
      <c r="C95" s="43"/>
      <c r="D95" s="221" t="s">
        <v>197</v>
      </c>
      <c r="E95" s="43"/>
      <c r="F95" s="222" t="s">
        <v>2232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197</v>
      </c>
      <c r="AU95" s="20" t="s">
        <v>82</v>
      </c>
    </row>
    <row r="96" s="12" customFormat="1" ht="22.8" customHeight="1">
      <c r="A96" s="12"/>
      <c r="B96" s="192"/>
      <c r="C96" s="193"/>
      <c r="D96" s="194" t="s">
        <v>71</v>
      </c>
      <c r="E96" s="206" t="s">
        <v>2233</v>
      </c>
      <c r="F96" s="206" t="s">
        <v>2234</v>
      </c>
      <c r="G96" s="193"/>
      <c r="H96" s="193"/>
      <c r="I96" s="196"/>
      <c r="J96" s="207">
        <f>BK96</f>
        <v>0</v>
      </c>
      <c r="K96" s="193"/>
      <c r="L96" s="198"/>
      <c r="M96" s="199"/>
      <c r="N96" s="200"/>
      <c r="O96" s="200"/>
      <c r="P96" s="201">
        <f>SUM(P97:P98)</f>
        <v>0</v>
      </c>
      <c r="Q96" s="200"/>
      <c r="R96" s="201">
        <f>SUM(R97:R98)</f>
        <v>0</v>
      </c>
      <c r="S96" s="200"/>
      <c r="T96" s="202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220</v>
      </c>
      <c r="AT96" s="204" t="s">
        <v>71</v>
      </c>
      <c r="AU96" s="204" t="s">
        <v>80</v>
      </c>
      <c r="AY96" s="203" t="s">
        <v>188</v>
      </c>
      <c r="BK96" s="205">
        <f>SUM(BK97:BK98)</f>
        <v>0</v>
      </c>
    </row>
    <row r="97" s="2" customFormat="1" ht="16.5" customHeight="1">
      <c r="A97" s="41"/>
      <c r="B97" s="42"/>
      <c r="C97" s="208" t="s">
        <v>220</v>
      </c>
      <c r="D97" s="208" t="s">
        <v>190</v>
      </c>
      <c r="E97" s="209" t="s">
        <v>2235</v>
      </c>
      <c r="F97" s="210" t="s">
        <v>2236</v>
      </c>
      <c r="G97" s="211" t="s">
        <v>1574</v>
      </c>
      <c r="H97" s="212">
        <v>1</v>
      </c>
      <c r="I97" s="213"/>
      <c r="J97" s="214">
        <f>ROUND(I97*H97,2)</f>
        <v>0</v>
      </c>
      <c r="K97" s="210" t="s">
        <v>194</v>
      </c>
      <c r="L97" s="47"/>
      <c r="M97" s="215" t="s">
        <v>19</v>
      </c>
      <c r="N97" s="216" t="s">
        <v>43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2216</v>
      </c>
      <c r="AT97" s="219" t="s">
        <v>190</v>
      </c>
      <c r="AU97" s="219" t="s">
        <v>82</v>
      </c>
      <c r="AY97" s="20" t="s">
        <v>188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80</v>
      </c>
      <c r="BK97" s="220">
        <f>ROUND(I97*H97,2)</f>
        <v>0</v>
      </c>
      <c r="BL97" s="20" t="s">
        <v>2216</v>
      </c>
      <c r="BM97" s="219" t="s">
        <v>2237</v>
      </c>
    </row>
    <row r="98" s="2" customFormat="1">
      <c r="A98" s="41"/>
      <c r="B98" s="42"/>
      <c r="C98" s="43"/>
      <c r="D98" s="221" t="s">
        <v>197</v>
      </c>
      <c r="E98" s="43"/>
      <c r="F98" s="222" t="s">
        <v>2238</v>
      </c>
      <c r="G98" s="43"/>
      <c r="H98" s="43"/>
      <c r="I98" s="223"/>
      <c r="J98" s="43"/>
      <c r="K98" s="43"/>
      <c r="L98" s="47"/>
      <c r="M98" s="224"/>
      <c r="N98" s="22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197</v>
      </c>
      <c r="AU98" s="20" t="s">
        <v>82</v>
      </c>
    </row>
    <row r="99" s="12" customFormat="1" ht="22.8" customHeight="1">
      <c r="A99" s="12"/>
      <c r="B99" s="192"/>
      <c r="C99" s="193"/>
      <c r="D99" s="194" t="s">
        <v>71</v>
      </c>
      <c r="E99" s="206" t="s">
        <v>2239</v>
      </c>
      <c r="F99" s="206" t="s">
        <v>2240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SUM(P100:P101)</f>
        <v>0</v>
      </c>
      <c r="Q99" s="200"/>
      <c r="R99" s="201">
        <f>SUM(R100:R101)</f>
        <v>0</v>
      </c>
      <c r="S99" s="200"/>
      <c r="T99" s="202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220</v>
      </c>
      <c r="AT99" s="204" t="s">
        <v>71</v>
      </c>
      <c r="AU99" s="204" t="s">
        <v>80</v>
      </c>
      <c r="AY99" s="203" t="s">
        <v>188</v>
      </c>
      <c r="BK99" s="205">
        <f>SUM(BK100:BK101)</f>
        <v>0</v>
      </c>
    </row>
    <row r="100" s="2" customFormat="1" ht="16.5" customHeight="1">
      <c r="A100" s="41"/>
      <c r="B100" s="42"/>
      <c r="C100" s="208" t="s">
        <v>226</v>
      </c>
      <c r="D100" s="208" t="s">
        <v>190</v>
      </c>
      <c r="E100" s="209" t="s">
        <v>2241</v>
      </c>
      <c r="F100" s="210" t="s">
        <v>2242</v>
      </c>
      <c r="G100" s="211" t="s">
        <v>1574</v>
      </c>
      <c r="H100" s="212">
        <v>1</v>
      </c>
      <c r="I100" s="213"/>
      <c r="J100" s="214">
        <f>ROUND(I100*H100,2)</f>
        <v>0</v>
      </c>
      <c r="K100" s="210" t="s">
        <v>194</v>
      </c>
      <c r="L100" s="47"/>
      <c r="M100" s="215" t="s">
        <v>19</v>
      </c>
      <c r="N100" s="216" t="s">
        <v>43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2216</v>
      </c>
      <c r="AT100" s="219" t="s">
        <v>190</v>
      </c>
      <c r="AU100" s="219" t="s">
        <v>82</v>
      </c>
      <c r="AY100" s="20" t="s">
        <v>188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80</v>
      </c>
      <c r="BK100" s="220">
        <f>ROUND(I100*H100,2)</f>
        <v>0</v>
      </c>
      <c r="BL100" s="20" t="s">
        <v>2216</v>
      </c>
      <c r="BM100" s="219" t="s">
        <v>2243</v>
      </c>
    </row>
    <row r="101" s="2" customFormat="1">
      <c r="A101" s="41"/>
      <c r="B101" s="42"/>
      <c r="C101" s="43"/>
      <c r="D101" s="221" t="s">
        <v>197</v>
      </c>
      <c r="E101" s="43"/>
      <c r="F101" s="222" t="s">
        <v>2244</v>
      </c>
      <c r="G101" s="43"/>
      <c r="H101" s="43"/>
      <c r="I101" s="223"/>
      <c r="J101" s="43"/>
      <c r="K101" s="43"/>
      <c r="L101" s="47"/>
      <c r="M101" s="284"/>
      <c r="N101" s="285"/>
      <c r="O101" s="286"/>
      <c r="P101" s="286"/>
      <c r="Q101" s="286"/>
      <c r="R101" s="286"/>
      <c r="S101" s="286"/>
      <c r="T101" s="287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197</v>
      </c>
      <c r="AU101" s="20" t="s">
        <v>82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Ny9QsR6eq+S9p7Wbx8I/jGBV8tHU+UWe/A9w+bmYiapUp3S5ErbPTFgm3p5lVJn2yzQLIxhI8ue9kCDRe7JDNw==" hashValue="F95uYL0TjcVRI702FSEWAwPotd5EO/fT7wvA8ET2e5JmRtubWbTJRpro3JPIsHNOpVXj3yAFotdYNnWWLMP13A==" algorithmName="SHA-512" password="CC35"/>
  <autoFilter ref="C83:K10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3002000"/>
    <hyperlink ref="F91" r:id="rId2" display="https://podminky.urs.cz/item/CS_URS_2024_01/032002000"/>
    <hyperlink ref="F93" r:id="rId3" display="https://podminky.urs.cz/item/CS_URS_2024_01/034002000"/>
    <hyperlink ref="F95" r:id="rId4" display="https://podminky.urs.cz/item/CS_URS_2024_01/039002000"/>
    <hyperlink ref="F98" r:id="rId5" display="https://podminky.urs.cz/item/CS_URS_2024_01/044002000"/>
    <hyperlink ref="F101" r:id="rId6" display="https://podminky.urs.cz/item/CS_URS_2024_01/09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2245</v>
      </c>
      <c r="H4" s="23"/>
    </row>
    <row r="5" s="1" customFormat="1" ht="12" customHeight="1">
      <c r="B5" s="23"/>
      <c r="C5" s="293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94" t="s">
        <v>16</v>
      </c>
      <c r="D6" s="295" t="s">
        <v>17</v>
      </c>
      <c r="E6" s="1"/>
      <c r="F6" s="1"/>
      <c r="H6" s="23"/>
    </row>
    <row r="7" s="1" customFormat="1" ht="16.5" customHeight="1">
      <c r="B7" s="23"/>
      <c r="C7" s="136" t="s">
        <v>23</v>
      </c>
      <c r="D7" s="141" t="str">
        <f>'Rekapitulace stavby'!AN8</f>
        <v>31. 1. 2024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96"/>
      <c r="C9" s="297" t="s">
        <v>53</v>
      </c>
      <c r="D9" s="298" t="s">
        <v>54</v>
      </c>
      <c r="E9" s="298" t="s">
        <v>175</v>
      </c>
      <c r="F9" s="299" t="s">
        <v>2246</v>
      </c>
      <c r="G9" s="181"/>
      <c r="H9" s="296"/>
    </row>
    <row r="10" s="2" customFormat="1" ht="26.4" customHeight="1">
      <c r="A10" s="41"/>
      <c r="B10" s="47"/>
      <c r="C10" s="300" t="s">
        <v>77</v>
      </c>
      <c r="D10" s="300" t="s">
        <v>78</v>
      </c>
      <c r="E10" s="41"/>
      <c r="F10" s="41"/>
      <c r="G10" s="41"/>
      <c r="H10" s="47"/>
    </row>
    <row r="11" s="2" customFormat="1" ht="16.8" customHeight="1">
      <c r="A11" s="41"/>
      <c r="B11" s="47"/>
      <c r="C11" s="301" t="s">
        <v>103</v>
      </c>
      <c r="D11" s="302" t="s">
        <v>104</v>
      </c>
      <c r="E11" s="303" t="s">
        <v>19</v>
      </c>
      <c r="F11" s="304">
        <v>2049.9029999999998</v>
      </c>
      <c r="G11" s="41"/>
      <c r="H11" s="47"/>
    </row>
    <row r="12" s="2" customFormat="1" ht="16.8" customHeight="1">
      <c r="A12" s="41"/>
      <c r="B12" s="47"/>
      <c r="C12" s="305" t="s">
        <v>19</v>
      </c>
      <c r="D12" s="305" t="s">
        <v>548</v>
      </c>
      <c r="E12" s="20" t="s">
        <v>19</v>
      </c>
      <c r="F12" s="306">
        <v>334.63099999999997</v>
      </c>
      <c r="G12" s="41"/>
      <c r="H12" s="47"/>
    </row>
    <row r="13" s="2" customFormat="1" ht="16.8" customHeight="1">
      <c r="A13" s="41"/>
      <c r="B13" s="47"/>
      <c r="C13" s="305" t="s">
        <v>19</v>
      </c>
      <c r="D13" s="305" t="s">
        <v>549</v>
      </c>
      <c r="E13" s="20" t="s">
        <v>19</v>
      </c>
      <c r="F13" s="306">
        <v>1819.2719999999999</v>
      </c>
      <c r="G13" s="41"/>
      <c r="H13" s="47"/>
    </row>
    <row r="14" s="2" customFormat="1" ht="16.8" customHeight="1">
      <c r="A14" s="41"/>
      <c r="B14" s="47"/>
      <c r="C14" s="305" t="s">
        <v>19</v>
      </c>
      <c r="D14" s="305" t="s">
        <v>550</v>
      </c>
      <c r="E14" s="20" t="s">
        <v>19</v>
      </c>
      <c r="F14" s="306">
        <v>-104</v>
      </c>
      <c r="G14" s="41"/>
      <c r="H14" s="47"/>
    </row>
    <row r="15" s="2" customFormat="1" ht="16.8" customHeight="1">
      <c r="A15" s="41"/>
      <c r="B15" s="47"/>
      <c r="C15" s="305" t="s">
        <v>103</v>
      </c>
      <c r="D15" s="305" t="s">
        <v>214</v>
      </c>
      <c r="E15" s="20" t="s">
        <v>19</v>
      </c>
      <c r="F15" s="306">
        <v>2049.9029999999998</v>
      </c>
      <c r="G15" s="41"/>
      <c r="H15" s="47"/>
    </row>
    <row r="16" s="2" customFormat="1" ht="16.8" customHeight="1">
      <c r="A16" s="41"/>
      <c r="B16" s="47"/>
      <c r="C16" s="307" t="s">
        <v>2247</v>
      </c>
      <c r="D16" s="41"/>
      <c r="E16" s="41"/>
      <c r="F16" s="41"/>
      <c r="G16" s="41"/>
      <c r="H16" s="47"/>
    </row>
    <row r="17" s="2" customFormat="1">
      <c r="A17" s="41"/>
      <c r="B17" s="47"/>
      <c r="C17" s="305" t="s">
        <v>544</v>
      </c>
      <c r="D17" s="305" t="s">
        <v>545</v>
      </c>
      <c r="E17" s="20" t="s">
        <v>193</v>
      </c>
      <c r="F17" s="306">
        <v>2049.9029999999998</v>
      </c>
      <c r="G17" s="41"/>
      <c r="H17" s="47"/>
    </row>
    <row r="18" s="2" customFormat="1">
      <c r="A18" s="41"/>
      <c r="B18" s="47"/>
      <c r="C18" s="305" t="s">
        <v>552</v>
      </c>
      <c r="D18" s="305" t="s">
        <v>553</v>
      </c>
      <c r="E18" s="20" t="s">
        <v>193</v>
      </c>
      <c r="F18" s="306">
        <v>245988.35999999999</v>
      </c>
      <c r="G18" s="41"/>
      <c r="H18" s="47"/>
    </row>
    <row r="19" s="2" customFormat="1">
      <c r="A19" s="41"/>
      <c r="B19" s="47"/>
      <c r="C19" s="305" t="s">
        <v>563</v>
      </c>
      <c r="D19" s="305" t="s">
        <v>564</v>
      </c>
      <c r="E19" s="20" t="s">
        <v>193</v>
      </c>
      <c r="F19" s="306">
        <v>2049.9029999999998</v>
      </c>
      <c r="G19" s="41"/>
      <c r="H19" s="47"/>
    </row>
    <row r="20" s="2" customFormat="1" ht="16.8" customHeight="1">
      <c r="A20" s="41"/>
      <c r="B20" s="47"/>
      <c r="C20" s="305" t="s">
        <v>568</v>
      </c>
      <c r="D20" s="305" t="s">
        <v>569</v>
      </c>
      <c r="E20" s="20" t="s">
        <v>193</v>
      </c>
      <c r="F20" s="306">
        <v>2049.9029999999998</v>
      </c>
      <c r="G20" s="41"/>
      <c r="H20" s="47"/>
    </row>
    <row r="21" s="2" customFormat="1" ht="16.8" customHeight="1">
      <c r="A21" s="41"/>
      <c r="B21" s="47"/>
      <c r="C21" s="305" t="s">
        <v>573</v>
      </c>
      <c r="D21" s="305" t="s">
        <v>574</v>
      </c>
      <c r="E21" s="20" t="s">
        <v>193</v>
      </c>
      <c r="F21" s="306">
        <v>245988.35999999999</v>
      </c>
      <c r="G21" s="41"/>
      <c r="H21" s="47"/>
    </row>
    <row r="22" s="2" customFormat="1" ht="16.8" customHeight="1">
      <c r="A22" s="41"/>
      <c r="B22" s="47"/>
      <c r="C22" s="305" t="s">
        <v>578</v>
      </c>
      <c r="D22" s="305" t="s">
        <v>579</v>
      </c>
      <c r="E22" s="20" t="s">
        <v>193</v>
      </c>
      <c r="F22" s="306">
        <v>2049.9029999999998</v>
      </c>
      <c r="G22" s="41"/>
      <c r="H22" s="47"/>
    </row>
    <row r="23" s="2" customFormat="1" ht="16.8" customHeight="1">
      <c r="A23" s="41"/>
      <c r="B23" s="47"/>
      <c r="C23" s="305" t="s">
        <v>805</v>
      </c>
      <c r="D23" s="305" t="s">
        <v>2248</v>
      </c>
      <c r="E23" s="20" t="s">
        <v>193</v>
      </c>
      <c r="F23" s="306">
        <v>2049.9029999999998</v>
      </c>
      <c r="G23" s="41"/>
      <c r="H23" s="47"/>
    </row>
    <row r="24" s="2" customFormat="1" ht="16.8" customHeight="1">
      <c r="A24" s="41"/>
      <c r="B24" s="47"/>
      <c r="C24" s="305" t="s">
        <v>810</v>
      </c>
      <c r="D24" s="305" t="s">
        <v>2249</v>
      </c>
      <c r="E24" s="20" t="s">
        <v>193</v>
      </c>
      <c r="F24" s="306">
        <v>2049.9029999999998</v>
      </c>
      <c r="G24" s="41"/>
      <c r="H24" s="47"/>
    </row>
    <row r="25" s="2" customFormat="1" ht="16.8" customHeight="1">
      <c r="A25" s="41"/>
      <c r="B25" s="47"/>
      <c r="C25" s="301" t="s">
        <v>106</v>
      </c>
      <c r="D25" s="302" t="s">
        <v>107</v>
      </c>
      <c r="E25" s="303" t="s">
        <v>19</v>
      </c>
      <c r="F25" s="304">
        <v>89.823999999999998</v>
      </c>
      <c r="G25" s="41"/>
      <c r="H25" s="47"/>
    </row>
    <row r="26" s="2" customFormat="1" ht="16.8" customHeight="1">
      <c r="A26" s="41"/>
      <c r="B26" s="47"/>
      <c r="C26" s="305" t="s">
        <v>19</v>
      </c>
      <c r="D26" s="305" t="s">
        <v>404</v>
      </c>
      <c r="E26" s="20" t="s">
        <v>19</v>
      </c>
      <c r="F26" s="306">
        <v>0</v>
      </c>
      <c r="G26" s="41"/>
      <c r="H26" s="47"/>
    </row>
    <row r="27" s="2" customFormat="1" ht="16.8" customHeight="1">
      <c r="A27" s="41"/>
      <c r="B27" s="47"/>
      <c r="C27" s="305" t="s">
        <v>19</v>
      </c>
      <c r="D27" s="305" t="s">
        <v>405</v>
      </c>
      <c r="E27" s="20" t="s">
        <v>19</v>
      </c>
      <c r="F27" s="306">
        <v>110.256</v>
      </c>
      <c r="G27" s="41"/>
      <c r="H27" s="47"/>
    </row>
    <row r="28" s="2" customFormat="1" ht="16.8" customHeight="1">
      <c r="A28" s="41"/>
      <c r="B28" s="47"/>
      <c r="C28" s="305" t="s">
        <v>19</v>
      </c>
      <c r="D28" s="305" t="s">
        <v>406</v>
      </c>
      <c r="E28" s="20" t="s">
        <v>19</v>
      </c>
      <c r="F28" s="306">
        <v>-20.431999999999999</v>
      </c>
      <c r="G28" s="41"/>
      <c r="H28" s="47"/>
    </row>
    <row r="29" s="2" customFormat="1" ht="16.8" customHeight="1">
      <c r="A29" s="41"/>
      <c r="B29" s="47"/>
      <c r="C29" s="305" t="s">
        <v>106</v>
      </c>
      <c r="D29" s="305" t="s">
        <v>403</v>
      </c>
      <c r="E29" s="20" t="s">
        <v>19</v>
      </c>
      <c r="F29" s="306">
        <v>89.823999999999998</v>
      </c>
      <c r="G29" s="41"/>
      <c r="H29" s="47"/>
    </row>
    <row r="30" s="2" customFormat="1" ht="16.8" customHeight="1">
      <c r="A30" s="41"/>
      <c r="B30" s="47"/>
      <c r="C30" s="307" t="s">
        <v>2247</v>
      </c>
      <c r="D30" s="41"/>
      <c r="E30" s="41"/>
      <c r="F30" s="41"/>
      <c r="G30" s="41"/>
      <c r="H30" s="47"/>
    </row>
    <row r="31" s="2" customFormat="1">
      <c r="A31" s="41"/>
      <c r="B31" s="47"/>
      <c r="C31" s="305" t="s">
        <v>396</v>
      </c>
      <c r="D31" s="305" t="s">
        <v>397</v>
      </c>
      <c r="E31" s="20" t="s">
        <v>193</v>
      </c>
      <c r="F31" s="306">
        <v>288.32400000000001</v>
      </c>
      <c r="G31" s="41"/>
      <c r="H31" s="47"/>
    </row>
    <row r="32" s="2" customFormat="1" ht="16.8" customHeight="1">
      <c r="A32" s="41"/>
      <c r="B32" s="47"/>
      <c r="C32" s="305" t="s">
        <v>379</v>
      </c>
      <c r="D32" s="305" t="s">
        <v>380</v>
      </c>
      <c r="E32" s="20" t="s">
        <v>193</v>
      </c>
      <c r="F32" s="306">
        <v>288.32400000000001</v>
      </c>
      <c r="G32" s="41"/>
      <c r="H32" s="47"/>
    </row>
    <row r="33" s="2" customFormat="1" ht="16.8" customHeight="1">
      <c r="A33" s="41"/>
      <c r="B33" s="47"/>
      <c r="C33" s="305" t="s">
        <v>384</v>
      </c>
      <c r="D33" s="305" t="s">
        <v>385</v>
      </c>
      <c r="E33" s="20" t="s">
        <v>193</v>
      </c>
      <c r="F33" s="306">
        <v>576.64800000000002</v>
      </c>
      <c r="G33" s="41"/>
      <c r="H33" s="47"/>
    </row>
    <row r="34" s="2" customFormat="1">
      <c r="A34" s="41"/>
      <c r="B34" s="47"/>
      <c r="C34" s="305" t="s">
        <v>463</v>
      </c>
      <c r="D34" s="305" t="s">
        <v>464</v>
      </c>
      <c r="E34" s="20" t="s">
        <v>193</v>
      </c>
      <c r="F34" s="306">
        <v>1855.5830000000001</v>
      </c>
      <c r="G34" s="41"/>
      <c r="H34" s="47"/>
    </row>
    <row r="35" s="2" customFormat="1">
      <c r="A35" s="41"/>
      <c r="B35" s="47"/>
      <c r="C35" s="305" t="s">
        <v>467</v>
      </c>
      <c r="D35" s="305" t="s">
        <v>468</v>
      </c>
      <c r="E35" s="20" t="s">
        <v>193</v>
      </c>
      <c r="F35" s="306">
        <v>288.32400000000001</v>
      </c>
      <c r="G35" s="41"/>
      <c r="H35" s="47"/>
    </row>
    <row r="36" s="2" customFormat="1" ht="16.8" customHeight="1">
      <c r="A36" s="41"/>
      <c r="B36" s="47"/>
      <c r="C36" s="305" t="s">
        <v>487</v>
      </c>
      <c r="D36" s="305" t="s">
        <v>488</v>
      </c>
      <c r="E36" s="20" t="s">
        <v>193</v>
      </c>
      <c r="F36" s="306">
        <v>166.09999999999999</v>
      </c>
      <c r="G36" s="41"/>
      <c r="H36" s="47"/>
    </row>
    <row r="37" s="2" customFormat="1" ht="16.8" customHeight="1">
      <c r="A37" s="41"/>
      <c r="B37" s="47"/>
      <c r="C37" s="305" t="s">
        <v>792</v>
      </c>
      <c r="D37" s="305" t="s">
        <v>793</v>
      </c>
      <c r="E37" s="20" t="s">
        <v>193</v>
      </c>
      <c r="F37" s="306">
        <v>1904.232</v>
      </c>
      <c r="G37" s="41"/>
      <c r="H37" s="47"/>
    </row>
    <row r="38" s="2" customFormat="1" ht="16.8" customHeight="1">
      <c r="A38" s="41"/>
      <c r="B38" s="47"/>
      <c r="C38" s="305" t="s">
        <v>799</v>
      </c>
      <c r="D38" s="305" t="s">
        <v>800</v>
      </c>
      <c r="E38" s="20" t="s">
        <v>193</v>
      </c>
      <c r="F38" s="306">
        <v>1663.999</v>
      </c>
      <c r="G38" s="41"/>
      <c r="H38" s="47"/>
    </row>
    <row r="39" s="2" customFormat="1" ht="16.8" customHeight="1">
      <c r="A39" s="41"/>
      <c r="B39" s="47"/>
      <c r="C39" s="305" t="s">
        <v>408</v>
      </c>
      <c r="D39" s="305" t="s">
        <v>409</v>
      </c>
      <c r="E39" s="20" t="s">
        <v>193</v>
      </c>
      <c r="F39" s="306">
        <v>302.74000000000001</v>
      </c>
      <c r="G39" s="41"/>
      <c r="H39" s="47"/>
    </row>
    <row r="40" s="2" customFormat="1" ht="16.8" customHeight="1">
      <c r="A40" s="41"/>
      <c r="B40" s="47"/>
      <c r="C40" s="301" t="s">
        <v>110</v>
      </c>
      <c r="D40" s="302" t="s">
        <v>111</v>
      </c>
      <c r="E40" s="303" t="s">
        <v>19</v>
      </c>
      <c r="F40" s="304">
        <v>198.5</v>
      </c>
      <c r="G40" s="41"/>
      <c r="H40" s="47"/>
    </row>
    <row r="41" s="2" customFormat="1" ht="16.8" customHeight="1">
      <c r="A41" s="41"/>
      <c r="B41" s="47"/>
      <c r="C41" s="305" t="s">
        <v>19</v>
      </c>
      <c r="D41" s="305" t="s">
        <v>400</v>
      </c>
      <c r="E41" s="20" t="s">
        <v>19</v>
      </c>
      <c r="F41" s="306">
        <v>0</v>
      </c>
      <c r="G41" s="41"/>
      <c r="H41" s="47"/>
    </row>
    <row r="42" s="2" customFormat="1" ht="16.8" customHeight="1">
      <c r="A42" s="41"/>
      <c r="B42" s="47"/>
      <c r="C42" s="305" t="s">
        <v>19</v>
      </c>
      <c r="D42" s="305" t="s">
        <v>401</v>
      </c>
      <c r="E42" s="20" t="s">
        <v>19</v>
      </c>
      <c r="F42" s="306">
        <v>124.241</v>
      </c>
      <c r="G42" s="41"/>
      <c r="H42" s="47"/>
    </row>
    <row r="43" s="2" customFormat="1" ht="16.8" customHeight="1">
      <c r="A43" s="41"/>
      <c r="B43" s="47"/>
      <c r="C43" s="305" t="s">
        <v>19</v>
      </c>
      <c r="D43" s="305" t="s">
        <v>402</v>
      </c>
      <c r="E43" s="20" t="s">
        <v>19</v>
      </c>
      <c r="F43" s="306">
        <v>74.259</v>
      </c>
      <c r="G43" s="41"/>
      <c r="H43" s="47"/>
    </row>
    <row r="44" s="2" customFormat="1" ht="16.8" customHeight="1">
      <c r="A44" s="41"/>
      <c r="B44" s="47"/>
      <c r="C44" s="305" t="s">
        <v>110</v>
      </c>
      <c r="D44" s="305" t="s">
        <v>403</v>
      </c>
      <c r="E44" s="20" t="s">
        <v>19</v>
      </c>
      <c r="F44" s="306">
        <v>198.5</v>
      </c>
      <c r="G44" s="41"/>
      <c r="H44" s="47"/>
    </row>
    <row r="45" s="2" customFormat="1" ht="16.8" customHeight="1">
      <c r="A45" s="41"/>
      <c r="B45" s="47"/>
      <c r="C45" s="307" t="s">
        <v>2247</v>
      </c>
      <c r="D45" s="41"/>
      <c r="E45" s="41"/>
      <c r="F45" s="41"/>
      <c r="G45" s="41"/>
      <c r="H45" s="47"/>
    </row>
    <row r="46" s="2" customFormat="1">
      <c r="A46" s="41"/>
      <c r="B46" s="47"/>
      <c r="C46" s="305" t="s">
        <v>396</v>
      </c>
      <c r="D46" s="305" t="s">
        <v>397</v>
      </c>
      <c r="E46" s="20" t="s">
        <v>193</v>
      </c>
      <c r="F46" s="306">
        <v>288.32400000000001</v>
      </c>
      <c r="G46" s="41"/>
      <c r="H46" s="47"/>
    </row>
    <row r="47" s="2" customFormat="1" ht="16.8" customHeight="1">
      <c r="A47" s="41"/>
      <c r="B47" s="47"/>
      <c r="C47" s="305" t="s">
        <v>379</v>
      </c>
      <c r="D47" s="305" t="s">
        <v>380</v>
      </c>
      <c r="E47" s="20" t="s">
        <v>193</v>
      </c>
      <c r="F47" s="306">
        <v>288.32400000000001</v>
      </c>
      <c r="G47" s="41"/>
      <c r="H47" s="47"/>
    </row>
    <row r="48" s="2" customFormat="1" ht="16.8" customHeight="1">
      <c r="A48" s="41"/>
      <c r="B48" s="47"/>
      <c r="C48" s="305" t="s">
        <v>384</v>
      </c>
      <c r="D48" s="305" t="s">
        <v>385</v>
      </c>
      <c r="E48" s="20" t="s">
        <v>193</v>
      </c>
      <c r="F48" s="306">
        <v>576.64800000000002</v>
      </c>
      <c r="G48" s="41"/>
      <c r="H48" s="47"/>
    </row>
    <row r="49" s="2" customFormat="1">
      <c r="A49" s="41"/>
      <c r="B49" s="47"/>
      <c r="C49" s="305" t="s">
        <v>463</v>
      </c>
      <c r="D49" s="305" t="s">
        <v>464</v>
      </c>
      <c r="E49" s="20" t="s">
        <v>193</v>
      </c>
      <c r="F49" s="306">
        <v>1855.5830000000001</v>
      </c>
      <c r="G49" s="41"/>
      <c r="H49" s="47"/>
    </row>
    <row r="50" s="2" customFormat="1">
      <c r="A50" s="41"/>
      <c r="B50" s="47"/>
      <c r="C50" s="305" t="s">
        <v>467</v>
      </c>
      <c r="D50" s="305" t="s">
        <v>468</v>
      </c>
      <c r="E50" s="20" t="s">
        <v>193</v>
      </c>
      <c r="F50" s="306">
        <v>288.32400000000001</v>
      </c>
      <c r="G50" s="41"/>
      <c r="H50" s="47"/>
    </row>
    <row r="51" s="2" customFormat="1" ht="16.8" customHeight="1">
      <c r="A51" s="41"/>
      <c r="B51" s="47"/>
      <c r="C51" s="305" t="s">
        <v>487</v>
      </c>
      <c r="D51" s="305" t="s">
        <v>488</v>
      </c>
      <c r="E51" s="20" t="s">
        <v>193</v>
      </c>
      <c r="F51" s="306">
        <v>166.09999999999999</v>
      </c>
      <c r="G51" s="41"/>
      <c r="H51" s="47"/>
    </row>
    <row r="52" s="2" customFormat="1" ht="16.8" customHeight="1">
      <c r="A52" s="41"/>
      <c r="B52" s="47"/>
      <c r="C52" s="305" t="s">
        <v>878</v>
      </c>
      <c r="D52" s="305" t="s">
        <v>879</v>
      </c>
      <c r="E52" s="20" t="s">
        <v>193</v>
      </c>
      <c r="F52" s="306">
        <v>397</v>
      </c>
      <c r="G52" s="41"/>
      <c r="H52" s="47"/>
    </row>
    <row r="53" s="2" customFormat="1" ht="16.8" customHeight="1">
      <c r="A53" s="41"/>
      <c r="B53" s="47"/>
      <c r="C53" s="305" t="s">
        <v>889</v>
      </c>
      <c r="D53" s="305" t="s">
        <v>890</v>
      </c>
      <c r="E53" s="20" t="s">
        <v>193</v>
      </c>
      <c r="F53" s="306">
        <v>198.5</v>
      </c>
      <c r="G53" s="41"/>
      <c r="H53" s="47"/>
    </row>
    <row r="54" s="2" customFormat="1" ht="16.8" customHeight="1">
      <c r="A54" s="41"/>
      <c r="B54" s="47"/>
      <c r="C54" s="305" t="s">
        <v>899</v>
      </c>
      <c r="D54" s="305" t="s">
        <v>900</v>
      </c>
      <c r="E54" s="20" t="s">
        <v>193</v>
      </c>
      <c r="F54" s="306">
        <v>198.5</v>
      </c>
      <c r="G54" s="41"/>
      <c r="H54" s="47"/>
    </row>
    <row r="55" s="2" customFormat="1" ht="16.8" customHeight="1">
      <c r="A55" s="41"/>
      <c r="B55" s="47"/>
      <c r="C55" s="305" t="s">
        <v>909</v>
      </c>
      <c r="D55" s="305" t="s">
        <v>910</v>
      </c>
      <c r="E55" s="20" t="s">
        <v>193</v>
      </c>
      <c r="F55" s="306">
        <v>198.5</v>
      </c>
      <c r="G55" s="41"/>
      <c r="H55" s="47"/>
    </row>
    <row r="56" s="2" customFormat="1" ht="16.8" customHeight="1">
      <c r="A56" s="41"/>
      <c r="B56" s="47"/>
      <c r="C56" s="305" t="s">
        <v>792</v>
      </c>
      <c r="D56" s="305" t="s">
        <v>793</v>
      </c>
      <c r="E56" s="20" t="s">
        <v>193</v>
      </c>
      <c r="F56" s="306">
        <v>1904.232</v>
      </c>
      <c r="G56" s="41"/>
      <c r="H56" s="47"/>
    </row>
    <row r="57" s="2" customFormat="1" ht="16.8" customHeight="1">
      <c r="A57" s="41"/>
      <c r="B57" s="47"/>
      <c r="C57" s="305" t="s">
        <v>799</v>
      </c>
      <c r="D57" s="305" t="s">
        <v>800</v>
      </c>
      <c r="E57" s="20" t="s">
        <v>193</v>
      </c>
      <c r="F57" s="306">
        <v>1663.999</v>
      </c>
      <c r="G57" s="41"/>
      <c r="H57" s="47"/>
    </row>
    <row r="58" s="2" customFormat="1" ht="16.8" customHeight="1">
      <c r="A58" s="41"/>
      <c r="B58" s="47"/>
      <c r="C58" s="305" t="s">
        <v>894</v>
      </c>
      <c r="D58" s="305" t="s">
        <v>895</v>
      </c>
      <c r="E58" s="20" t="s">
        <v>819</v>
      </c>
      <c r="F58" s="306">
        <v>0.23999999999999999</v>
      </c>
      <c r="G58" s="41"/>
      <c r="H58" s="47"/>
    </row>
    <row r="59" s="2" customFormat="1" ht="16.8" customHeight="1">
      <c r="A59" s="41"/>
      <c r="B59" s="47"/>
      <c r="C59" s="305" t="s">
        <v>884</v>
      </c>
      <c r="D59" s="305" t="s">
        <v>885</v>
      </c>
      <c r="E59" s="20" t="s">
        <v>819</v>
      </c>
      <c r="F59" s="306">
        <v>0.13500000000000001</v>
      </c>
      <c r="G59" s="41"/>
      <c r="H59" s="47"/>
    </row>
    <row r="60" s="2" customFormat="1" ht="16.8" customHeight="1">
      <c r="A60" s="41"/>
      <c r="B60" s="47"/>
      <c r="C60" s="305" t="s">
        <v>408</v>
      </c>
      <c r="D60" s="305" t="s">
        <v>409</v>
      </c>
      <c r="E60" s="20" t="s">
        <v>193</v>
      </c>
      <c r="F60" s="306">
        <v>302.74000000000001</v>
      </c>
      <c r="G60" s="41"/>
      <c r="H60" s="47"/>
    </row>
    <row r="61" s="2" customFormat="1">
      <c r="A61" s="41"/>
      <c r="B61" s="47"/>
      <c r="C61" s="305" t="s">
        <v>904</v>
      </c>
      <c r="D61" s="305" t="s">
        <v>905</v>
      </c>
      <c r="E61" s="20" t="s">
        <v>193</v>
      </c>
      <c r="F61" s="306">
        <v>242.369</v>
      </c>
      <c r="G61" s="41"/>
      <c r="H61" s="47"/>
    </row>
    <row r="62" s="2" customFormat="1" ht="16.8" customHeight="1">
      <c r="A62" s="41"/>
      <c r="B62" s="47"/>
      <c r="C62" s="301" t="s">
        <v>113</v>
      </c>
      <c r="D62" s="302" t="s">
        <v>114</v>
      </c>
      <c r="E62" s="303" t="s">
        <v>19</v>
      </c>
      <c r="F62" s="304">
        <v>536.745</v>
      </c>
      <c r="G62" s="41"/>
      <c r="H62" s="47"/>
    </row>
    <row r="63" s="2" customFormat="1" ht="16.8" customHeight="1">
      <c r="A63" s="41"/>
      <c r="B63" s="47"/>
      <c r="C63" s="305" t="s">
        <v>19</v>
      </c>
      <c r="D63" s="305" t="s">
        <v>441</v>
      </c>
      <c r="E63" s="20" t="s">
        <v>19</v>
      </c>
      <c r="F63" s="306">
        <v>0</v>
      </c>
      <c r="G63" s="41"/>
      <c r="H63" s="47"/>
    </row>
    <row r="64" s="2" customFormat="1" ht="16.8" customHeight="1">
      <c r="A64" s="41"/>
      <c r="B64" s="47"/>
      <c r="C64" s="305" t="s">
        <v>19</v>
      </c>
      <c r="D64" s="305" t="s">
        <v>442</v>
      </c>
      <c r="E64" s="20" t="s">
        <v>19</v>
      </c>
      <c r="F64" s="306">
        <v>326.87599999999998</v>
      </c>
      <c r="G64" s="41"/>
      <c r="H64" s="47"/>
    </row>
    <row r="65" s="2" customFormat="1" ht="16.8" customHeight="1">
      <c r="A65" s="41"/>
      <c r="B65" s="47"/>
      <c r="C65" s="305" t="s">
        <v>19</v>
      </c>
      <c r="D65" s="305" t="s">
        <v>443</v>
      </c>
      <c r="E65" s="20" t="s">
        <v>19</v>
      </c>
      <c r="F65" s="306">
        <v>209.869</v>
      </c>
      <c r="G65" s="41"/>
      <c r="H65" s="47"/>
    </row>
    <row r="66" s="2" customFormat="1" ht="16.8" customHeight="1">
      <c r="A66" s="41"/>
      <c r="B66" s="47"/>
      <c r="C66" s="305" t="s">
        <v>113</v>
      </c>
      <c r="D66" s="305" t="s">
        <v>403</v>
      </c>
      <c r="E66" s="20" t="s">
        <v>19</v>
      </c>
      <c r="F66" s="306">
        <v>536.745</v>
      </c>
      <c r="G66" s="41"/>
      <c r="H66" s="47"/>
    </row>
    <row r="67" s="2" customFormat="1" ht="16.8" customHeight="1">
      <c r="A67" s="41"/>
      <c r="B67" s="47"/>
      <c r="C67" s="307" t="s">
        <v>2247</v>
      </c>
      <c r="D67" s="41"/>
      <c r="E67" s="41"/>
      <c r="F67" s="41"/>
      <c r="G67" s="41"/>
      <c r="H67" s="47"/>
    </row>
    <row r="68" s="2" customFormat="1">
      <c r="A68" s="41"/>
      <c r="B68" s="47"/>
      <c r="C68" s="305" t="s">
        <v>424</v>
      </c>
      <c r="D68" s="305" t="s">
        <v>425</v>
      </c>
      <c r="E68" s="20" t="s">
        <v>193</v>
      </c>
      <c r="F68" s="306">
        <v>1567.259</v>
      </c>
      <c r="G68" s="41"/>
      <c r="H68" s="47"/>
    </row>
    <row r="69" s="2" customFormat="1">
      <c r="A69" s="41"/>
      <c r="B69" s="47"/>
      <c r="C69" s="305" t="s">
        <v>463</v>
      </c>
      <c r="D69" s="305" t="s">
        <v>464</v>
      </c>
      <c r="E69" s="20" t="s">
        <v>193</v>
      </c>
      <c r="F69" s="306">
        <v>1855.5830000000001</v>
      </c>
      <c r="G69" s="41"/>
      <c r="H69" s="47"/>
    </row>
    <row r="70" s="2" customFormat="1">
      <c r="A70" s="41"/>
      <c r="B70" s="47"/>
      <c r="C70" s="305" t="s">
        <v>472</v>
      </c>
      <c r="D70" s="305" t="s">
        <v>473</v>
      </c>
      <c r="E70" s="20" t="s">
        <v>193</v>
      </c>
      <c r="F70" s="306">
        <v>1567.259</v>
      </c>
      <c r="G70" s="41"/>
      <c r="H70" s="47"/>
    </row>
    <row r="71" s="2" customFormat="1">
      <c r="A71" s="41"/>
      <c r="B71" s="47"/>
      <c r="C71" s="305" t="s">
        <v>495</v>
      </c>
      <c r="D71" s="305" t="s">
        <v>496</v>
      </c>
      <c r="E71" s="20" t="s">
        <v>193</v>
      </c>
      <c r="F71" s="306">
        <v>1779.3309999999999</v>
      </c>
      <c r="G71" s="41"/>
      <c r="H71" s="47"/>
    </row>
    <row r="72" s="2" customFormat="1" ht="16.8" customHeight="1">
      <c r="A72" s="41"/>
      <c r="B72" s="47"/>
      <c r="C72" s="305" t="s">
        <v>445</v>
      </c>
      <c r="D72" s="305" t="s">
        <v>446</v>
      </c>
      <c r="E72" s="20" t="s">
        <v>193</v>
      </c>
      <c r="F72" s="306">
        <v>1645.6220000000001</v>
      </c>
      <c r="G72" s="41"/>
      <c r="H72" s="47"/>
    </row>
    <row r="73" s="2" customFormat="1" ht="16.8" customHeight="1">
      <c r="A73" s="41"/>
      <c r="B73" s="47"/>
      <c r="C73" s="301" t="s">
        <v>116</v>
      </c>
      <c r="D73" s="302" t="s">
        <v>117</v>
      </c>
      <c r="E73" s="303" t="s">
        <v>19</v>
      </c>
      <c r="F73" s="304">
        <v>1030.5139999999999</v>
      </c>
      <c r="G73" s="41"/>
      <c r="H73" s="47"/>
    </row>
    <row r="74" s="2" customFormat="1" ht="16.8" customHeight="1">
      <c r="A74" s="41"/>
      <c r="B74" s="47"/>
      <c r="C74" s="305" t="s">
        <v>19</v>
      </c>
      <c r="D74" s="305" t="s">
        <v>428</v>
      </c>
      <c r="E74" s="20" t="s">
        <v>19</v>
      </c>
      <c r="F74" s="306">
        <v>0</v>
      </c>
      <c r="G74" s="41"/>
      <c r="H74" s="47"/>
    </row>
    <row r="75" s="2" customFormat="1" ht="16.8" customHeight="1">
      <c r="A75" s="41"/>
      <c r="B75" s="47"/>
      <c r="C75" s="305" t="s">
        <v>19</v>
      </c>
      <c r="D75" s="305" t="s">
        <v>429</v>
      </c>
      <c r="E75" s="20" t="s">
        <v>19</v>
      </c>
      <c r="F75" s="306">
        <v>0</v>
      </c>
      <c r="G75" s="41"/>
      <c r="H75" s="47"/>
    </row>
    <row r="76" s="2" customFormat="1" ht="16.8" customHeight="1">
      <c r="A76" s="41"/>
      <c r="B76" s="47"/>
      <c r="C76" s="305" t="s">
        <v>19</v>
      </c>
      <c r="D76" s="305" t="s">
        <v>430</v>
      </c>
      <c r="E76" s="20" t="s">
        <v>19</v>
      </c>
      <c r="F76" s="306">
        <v>140.119</v>
      </c>
      <c r="G76" s="41"/>
      <c r="H76" s="47"/>
    </row>
    <row r="77" s="2" customFormat="1" ht="16.8" customHeight="1">
      <c r="A77" s="41"/>
      <c r="B77" s="47"/>
      <c r="C77" s="305" t="s">
        <v>19</v>
      </c>
      <c r="D77" s="305" t="s">
        <v>431</v>
      </c>
      <c r="E77" s="20" t="s">
        <v>19</v>
      </c>
      <c r="F77" s="306">
        <v>-37.799999999999997</v>
      </c>
      <c r="G77" s="41"/>
      <c r="H77" s="47"/>
    </row>
    <row r="78" s="2" customFormat="1" ht="16.8" customHeight="1">
      <c r="A78" s="41"/>
      <c r="B78" s="47"/>
      <c r="C78" s="305" t="s">
        <v>19</v>
      </c>
      <c r="D78" s="305" t="s">
        <v>432</v>
      </c>
      <c r="E78" s="20" t="s">
        <v>19</v>
      </c>
      <c r="F78" s="306">
        <v>157.78800000000001</v>
      </c>
      <c r="G78" s="41"/>
      <c r="H78" s="47"/>
    </row>
    <row r="79" s="2" customFormat="1" ht="16.8" customHeight="1">
      <c r="A79" s="41"/>
      <c r="B79" s="47"/>
      <c r="C79" s="305" t="s">
        <v>19</v>
      </c>
      <c r="D79" s="305" t="s">
        <v>433</v>
      </c>
      <c r="E79" s="20" t="s">
        <v>19</v>
      </c>
      <c r="F79" s="306">
        <v>-35.100000000000001</v>
      </c>
      <c r="G79" s="41"/>
      <c r="H79" s="47"/>
    </row>
    <row r="80" s="2" customFormat="1" ht="16.8" customHeight="1">
      <c r="A80" s="41"/>
      <c r="B80" s="47"/>
      <c r="C80" s="305" t="s">
        <v>19</v>
      </c>
      <c r="D80" s="305" t="s">
        <v>434</v>
      </c>
      <c r="E80" s="20" t="s">
        <v>19</v>
      </c>
      <c r="F80" s="306">
        <v>0</v>
      </c>
      <c r="G80" s="41"/>
      <c r="H80" s="47"/>
    </row>
    <row r="81" s="2" customFormat="1" ht="16.8" customHeight="1">
      <c r="A81" s="41"/>
      <c r="B81" s="47"/>
      <c r="C81" s="305" t="s">
        <v>19</v>
      </c>
      <c r="D81" s="305" t="s">
        <v>435</v>
      </c>
      <c r="E81" s="20" t="s">
        <v>19</v>
      </c>
      <c r="F81" s="306">
        <v>343.80200000000002</v>
      </c>
      <c r="G81" s="41"/>
      <c r="H81" s="47"/>
    </row>
    <row r="82" s="2" customFormat="1" ht="16.8" customHeight="1">
      <c r="A82" s="41"/>
      <c r="B82" s="47"/>
      <c r="C82" s="305" t="s">
        <v>19</v>
      </c>
      <c r="D82" s="305" t="s">
        <v>436</v>
      </c>
      <c r="E82" s="20" t="s">
        <v>19</v>
      </c>
      <c r="F82" s="306">
        <v>140.678</v>
      </c>
      <c r="G82" s="41"/>
      <c r="H82" s="47"/>
    </row>
    <row r="83" s="2" customFormat="1" ht="16.8" customHeight="1">
      <c r="A83" s="41"/>
      <c r="B83" s="47"/>
      <c r="C83" s="305" t="s">
        <v>19</v>
      </c>
      <c r="D83" s="305" t="s">
        <v>437</v>
      </c>
      <c r="E83" s="20" t="s">
        <v>19</v>
      </c>
      <c r="F83" s="306">
        <v>276.56599999999997</v>
      </c>
      <c r="G83" s="41"/>
      <c r="H83" s="47"/>
    </row>
    <row r="84" s="2" customFormat="1" ht="16.8" customHeight="1">
      <c r="A84" s="41"/>
      <c r="B84" s="47"/>
      <c r="C84" s="305" t="s">
        <v>19</v>
      </c>
      <c r="D84" s="305" t="s">
        <v>438</v>
      </c>
      <c r="E84" s="20" t="s">
        <v>19</v>
      </c>
      <c r="F84" s="306">
        <v>9.2850000000000001</v>
      </c>
      <c r="G84" s="41"/>
      <c r="H84" s="47"/>
    </row>
    <row r="85" s="2" customFormat="1" ht="16.8" customHeight="1">
      <c r="A85" s="41"/>
      <c r="B85" s="47"/>
      <c r="C85" s="305" t="s">
        <v>19</v>
      </c>
      <c r="D85" s="305" t="s">
        <v>439</v>
      </c>
      <c r="E85" s="20" t="s">
        <v>19</v>
      </c>
      <c r="F85" s="306">
        <v>7.2300000000000004</v>
      </c>
      <c r="G85" s="41"/>
      <c r="H85" s="47"/>
    </row>
    <row r="86" s="2" customFormat="1" ht="16.8" customHeight="1">
      <c r="A86" s="41"/>
      <c r="B86" s="47"/>
      <c r="C86" s="305" t="s">
        <v>19</v>
      </c>
      <c r="D86" s="305" t="s">
        <v>440</v>
      </c>
      <c r="E86" s="20" t="s">
        <v>19</v>
      </c>
      <c r="F86" s="306">
        <v>27.946000000000002</v>
      </c>
      <c r="G86" s="41"/>
      <c r="H86" s="47"/>
    </row>
    <row r="87" s="2" customFormat="1" ht="16.8" customHeight="1">
      <c r="A87" s="41"/>
      <c r="B87" s="47"/>
      <c r="C87" s="305" t="s">
        <v>116</v>
      </c>
      <c r="D87" s="305" t="s">
        <v>403</v>
      </c>
      <c r="E87" s="20" t="s">
        <v>19</v>
      </c>
      <c r="F87" s="306">
        <v>1030.5139999999999</v>
      </c>
      <c r="G87" s="41"/>
      <c r="H87" s="47"/>
    </row>
    <row r="88" s="2" customFormat="1" ht="16.8" customHeight="1">
      <c r="A88" s="41"/>
      <c r="B88" s="47"/>
      <c r="C88" s="307" t="s">
        <v>2247</v>
      </c>
      <c r="D88" s="41"/>
      <c r="E88" s="41"/>
      <c r="F88" s="41"/>
      <c r="G88" s="41"/>
      <c r="H88" s="47"/>
    </row>
    <row r="89" s="2" customFormat="1">
      <c r="A89" s="41"/>
      <c r="B89" s="47"/>
      <c r="C89" s="305" t="s">
        <v>424</v>
      </c>
      <c r="D89" s="305" t="s">
        <v>425</v>
      </c>
      <c r="E89" s="20" t="s">
        <v>193</v>
      </c>
      <c r="F89" s="306">
        <v>1567.259</v>
      </c>
      <c r="G89" s="41"/>
      <c r="H89" s="47"/>
    </row>
    <row r="90" s="2" customFormat="1">
      <c r="A90" s="41"/>
      <c r="B90" s="47"/>
      <c r="C90" s="305" t="s">
        <v>463</v>
      </c>
      <c r="D90" s="305" t="s">
        <v>464</v>
      </c>
      <c r="E90" s="20" t="s">
        <v>193</v>
      </c>
      <c r="F90" s="306">
        <v>1855.5830000000001</v>
      </c>
      <c r="G90" s="41"/>
      <c r="H90" s="47"/>
    </row>
    <row r="91" s="2" customFormat="1">
      <c r="A91" s="41"/>
      <c r="B91" s="47"/>
      <c r="C91" s="305" t="s">
        <v>472</v>
      </c>
      <c r="D91" s="305" t="s">
        <v>473</v>
      </c>
      <c r="E91" s="20" t="s">
        <v>193</v>
      </c>
      <c r="F91" s="306">
        <v>1567.259</v>
      </c>
      <c r="G91" s="41"/>
      <c r="H91" s="47"/>
    </row>
    <row r="92" s="2" customFormat="1">
      <c r="A92" s="41"/>
      <c r="B92" s="47"/>
      <c r="C92" s="305" t="s">
        <v>495</v>
      </c>
      <c r="D92" s="305" t="s">
        <v>496</v>
      </c>
      <c r="E92" s="20" t="s">
        <v>193</v>
      </c>
      <c r="F92" s="306">
        <v>1779.3309999999999</v>
      </c>
      <c r="G92" s="41"/>
      <c r="H92" s="47"/>
    </row>
    <row r="93" s="2" customFormat="1" ht="16.8" customHeight="1">
      <c r="A93" s="41"/>
      <c r="B93" s="47"/>
      <c r="C93" s="305" t="s">
        <v>792</v>
      </c>
      <c r="D93" s="305" t="s">
        <v>793</v>
      </c>
      <c r="E93" s="20" t="s">
        <v>193</v>
      </c>
      <c r="F93" s="306">
        <v>1904.232</v>
      </c>
      <c r="G93" s="41"/>
      <c r="H93" s="47"/>
    </row>
    <row r="94" s="2" customFormat="1" ht="16.8" customHeight="1">
      <c r="A94" s="41"/>
      <c r="B94" s="47"/>
      <c r="C94" s="305" t="s">
        <v>445</v>
      </c>
      <c r="D94" s="305" t="s">
        <v>446</v>
      </c>
      <c r="E94" s="20" t="s">
        <v>193</v>
      </c>
      <c r="F94" s="306">
        <v>1645.6220000000001</v>
      </c>
      <c r="G94" s="41"/>
      <c r="H94" s="47"/>
    </row>
    <row r="95" s="2" customFormat="1" ht="16.8" customHeight="1">
      <c r="A95" s="41"/>
      <c r="B95" s="47"/>
      <c r="C95" s="301" t="s">
        <v>119</v>
      </c>
      <c r="D95" s="302" t="s">
        <v>120</v>
      </c>
      <c r="E95" s="303" t="s">
        <v>19</v>
      </c>
      <c r="F95" s="304">
        <v>537.471</v>
      </c>
      <c r="G95" s="41"/>
      <c r="H95" s="47"/>
    </row>
    <row r="96" s="2" customFormat="1" ht="16.8" customHeight="1">
      <c r="A96" s="41"/>
      <c r="B96" s="47"/>
      <c r="C96" s="305" t="s">
        <v>19</v>
      </c>
      <c r="D96" s="305" t="s">
        <v>657</v>
      </c>
      <c r="E96" s="20" t="s">
        <v>19</v>
      </c>
      <c r="F96" s="306">
        <v>0</v>
      </c>
      <c r="G96" s="41"/>
      <c r="H96" s="47"/>
    </row>
    <row r="97" s="2" customFormat="1" ht="16.8" customHeight="1">
      <c r="A97" s="41"/>
      <c r="B97" s="47"/>
      <c r="C97" s="305" t="s">
        <v>19</v>
      </c>
      <c r="D97" s="305" t="s">
        <v>658</v>
      </c>
      <c r="E97" s="20" t="s">
        <v>19</v>
      </c>
      <c r="F97" s="306">
        <v>325.74599999999998</v>
      </c>
      <c r="G97" s="41"/>
      <c r="H97" s="47"/>
    </row>
    <row r="98" s="2" customFormat="1" ht="16.8" customHeight="1">
      <c r="A98" s="41"/>
      <c r="B98" s="47"/>
      <c r="C98" s="305" t="s">
        <v>19</v>
      </c>
      <c r="D98" s="305" t="s">
        <v>659</v>
      </c>
      <c r="E98" s="20" t="s">
        <v>19</v>
      </c>
      <c r="F98" s="306">
        <v>211.72499999999999</v>
      </c>
      <c r="G98" s="41"/>
      <c r="H98" s="47"/>
    </row>
    <row r="99" s="2" customFormat="1" ht="16.8" customHeight="1">
      <c r="A99" s="41"/>
      <c r="B99" s="47"/>
      <c r="C99" s="305" t="s">
        <v>119</v>
      </c>
      <c r="D99" s="305" t="s">
        <v>403</v>
      </c>
      <c r="E99" s="20" t="s">
        <v>19</v>
      </c>
      <c r="F99" s="306">
        <v>537.471</v>
      </c>
      <c r="G99" s="41"/>
      <c r="H99" s="47"/>
    </row>
    <row r="100" s="2" customFormat="1" ht="16.8" customHeight="1">
      <c r="A100" s="41"/>
      <c r="B100" s="47"/>
      <c r="C100" s="307" t="s">
        <v>2247</v>
      </c>
      <c r="D100" s="41"/>
      <c r="E100" s="41"/>
      <c r="F100" s="41"/>
      <c r="G100" s="41"/>
      <c r="H100" s="47"/>
    </row>
    <row r="101" s="2" customFormat="1" ht="16.8" customHeight="1">
      <c r="A101" s="41"/>
      <c r="B101" s="47"/>
      <c r="C101" s="305" t="s">
        <v>653</v>
      </c>
      <c r="D101" s="305" t="s">
        <v>654</v>
      </c>
      <c r="E101" s="20" t="s">
        <v>193</v>
      </c>
      <c r="F101" s="306">
        <v>772.64200000000005</v>
      </c>
      <c r="G101" s="41"/>
      <c r="H101" s="47"/>
    </row>
    <row r="102" s="2" customFormat="1" ht="16.8" customHeight="1">
      <c r="A102" s="41"/>
      <c r="B102" s="47"/>
      <c r="C102" s="305" t="s">
        <v>1089</v>
      </c>
      <c r="D102" s="305" t="s">
        <v>1090</v>
      </c>
      <c r="E102" s="20" t="s">
        <v>193</v>
      </c>
      <c r="F102" s="306">
        <v>772.64200000000005</v>
      </c>
      <c r="G102" s="41"/>
      <c r="H102" s="47"/>
    </row>
    <row r="103" s="2" customFormat="1" ht="16.8" customHeight="1">
      <c r="A103" s="41"/>
      <c r="B103" s="47"/>
      <c r="C103" s="305" t="s">
        <v>1093</v>
      </c>
      <c r="D103" s="305" t="s">
        <v>1094</v>
      </c>
      <c r="E103" s="20" t="s">
        <v>193</v>
      </c>
      <c r="F103" s="306">
        <v>772.64200000000005</v>
      </c>
      <c r="G103" s="41"/>
      <c r="H103" s="47"/>
    </row>
    <row r="104" s="2" customFormat="1" ht="16.8" customHeight="1">
      <c r="A104" s="41"/>
      <c r="B104" s="47"/>
      <c r="C104" s="305" t="s">
        <v>607</v>
      </c>
      <c r="D104" s="305" t="s">
        <v>608</v>
      </c>
      <c r="E104" s="20" t="s">
        <v>193</v>
      </c>
      <c r="F104" s="306">
        <v>537.471</v>
      </c>
      <c r="G104" s="41"/>
      <c r="H104" s="47"/>
    </row>
    <row r="105" s="2" customFormat="1" ht="16.8" customHeight="1">
      <c r="A105" s="41"/>
      <c r="B105" s="47"/>
      <c r="C105" s="305" t="s">
        <v>647</v>
      </c>
      <c r="D105" s="305" t="s">
        <v>648</v>
      </c>
      <c r="E105" s="20" t="s">
        <v>193</v>
      </c>
      <c r="F105" s="306">
        <v>772.64200000000005</v>
      </c>
      <c r="G105" s="41"/>
      <c r="H105" s="47"/>
    </row>
    <row r="106" s="2" customFormat="1">
      <c r="A106" s="41"/>
      <c r="B106" s="47"/>
      <c r="C106" s="305" t="s">
        <v>770</v>
      </c>
      <c r="D106" s="305" t="s">
        <v>771</v>
      </c>
      <c r="E106" s="20" t="s">
        <v>193</v>
      </c>
      <c r="F106" s="306">
        <v>537.471</v>
      </c>
      <c r="G106" s="41"/>
      <c r="H106" s="47"/>
    </row>
    <row r="107" s="2" customFormat="1" ht="16.8" customHeight="1">
      <c r="A107" s="41"/>
      <c r="B107" s="47"/>
      <c r="C107" s="301" t="s">
        <v>645</v>
      </c>
      <c r="D107" s="302" t="s">
        <v>2250</v>
      </c>
      <c r="E107" s="303" t="s">
        <v>19</v>
      </c>
      <c r="F107" s="304">
        <v>790.28099999999995</v>
      </c>
      <c r="G107" s="41"/>
      <c r="H107" s="47"/>
    </row>
    <row r="108" s="2" customFormat="1" ht="16.8" customHeight="1">
      <c r="A108" s="41"/>
      <c r="B108" s="47"/>
      <c r="C108" s="305" t="s">
        <v>19</v>
      </c>
      <c r="D108" s="305" t="s">
        <v>641</v>
      </c>
      <c r="E108" s="20" t="s">
        <v>19</v>
      </c>
      <c r="F108" s="306">
        <v>0</v>
      </c>
      <c r="G108" s="41"/>
      <c r="H108" s="47"/>
    </row>
    <row r="109" s="2" customFormat="1" ht="16.8" customHeight="1">
      <c r="A109" s="41"/>
      <c r="B109" s="47"/>
      <c r="C109" s="305" t="s">
        <v>19</v>
      </c>
      <c r="D109" s="305" t="s">
        <v>642</v>
      </c>
      <c r="E109" s="20" t="s">
        <v>19</v>
      </c>
      <c r="F109" s="306">
        <v>334.64400000000001</v>
      </c>
      <c r="G109" s="41"/>
      <c r="H109" s="47"/>
    </row>
    <row r="110" s="2" customFormat="1" ht="16.8" customHeight="1">
      <c r="A110" s="41"/>
      <c r="B110" s="47"/>
      <c r="C110" s="305" t="s">
        <v>19</v>
      </c>
      <c r="D110" s="305" t="s">
        <v>643</v>
      </c>
      <c r="E110" s="20" t="s">
        <v>19</v>
      </c>
      <c r="F110" s="306">
        <v>141.993</v>
      </c>
      <c r="G110" s="41"/>
      <c r="H110" s="47"/>
    </row>
    <row r="111" s="2" customFormat="1" ht="16.8" customHeight="1">
      <c r="A111" s="41"/>
      <c r="B111" s="47"/>
      <c r="C111" s="305" t="s">
        <v>19</v>
      </c>
      <c r="D111" s="305" t="s">
        <v>644</v>
      </c>
      <c r="E111" s="20" t="s">
        <v>19</v>
      </c>
      <c r="F111" s="306">
        <v>313.64400000000001</v>
      </c>
      <c r="G111" s="41"/>
      <c r="H111" s="47"/>
    </row>
    <row r="112" s="2" customFormat="1" ht="16.8" customHeight="1">
      <c r="A112" s="41"/>
      <c r="B112" s="47"/>
      <c r="C112" s="305" t="s">
        <v>645</v>
      </c>
      <c r="D112" s="305" t="s">
        <v>403</v>
      </c>
      <c r="E112" s="20" t="s">
        <v>19</v>
      </c>
      <c r="F112" s="306">
        <v>790.28099999999995</v>
      </c>
      <c r="G112" s="41"/>
      <c r="H112" s="47"/>
    </row>
    <row r="113" s="2" customFormat="1" ht="16.8" customHeight="1">
      <c r="A113" s="41"/>
      <c r="B113" s="47"/>
      <c r="C113" s="307" t="s">
        <v>2247</v>
      </c>
      <c r="D113" s="41"/>
      <c r="E113" s="41"/>
      <c r="F113" s="41"/>
      <c r="G113" s="41"/>
      <c r="H113" s="47"/>
    </row>
    <row r="114" s="2" customFormat="1">
      <c r="A114" s="41"/>
      <c r="B114" s="47"/>
      <c r="C114" s="305" t="s">
        <v>636</v>
      </c>
      <c r="D114" s="305" t="s">
        <v>637</v>
      </c>
      <c r="E114" s="20" t="s">
        <v>193</v>
      </c>
      <c r="F114" s="306">
        <v>920.65200000000004</v>
      </c>
      <c r="G114" s="41"/>
      <c r="H114" s="47"/>
    </row>
    <row r="115" s="2" customFormat="1" ht="16.8" customHeight="1">
      <c r="A115" s="41"/>
      <c r="B115" s="47"/>
      <c r="C115" s="305" t="s">
        <v>799</v>
      </c>
      <c r="D115" s="305" t="s">
        <v>800</v>
      </c>
      <c r="E115" s="20" t="s">
        <v>193</v>
      </c>
      <c r="F115" s="306">
        <v>1663.999</v>
      </c>
      <c r="G115" s="41"/>
      <c r="H115" s="47"/>
    </row>
    <row r="116" s="2" customFormat="1" ht="16.8" customHeight="1">
      <c r="A116" s="41"/>
      <c r="B116" s="47"/>
      <c r="C116" s="301" t="s">
        <v>123</v>
      </c>
      <c r="D116" s="302" t="s">
        <v>124</v>
      </c>
      <c r="E116" s="303" t="s">
        <v>19</v>
      </c>
      <c r="F116" s="304">
        <v>235.17099999999999</v>
      </c>
      <c r="G116" s="41"/>
      <c r="H116" s="47"/>
    </row>
    <row r="117" s="2" customFormat="1" ht="16.8" customHeight="1">
      <c r="A117" s="41"/>
      <c r="B117" s="47"/>
      <c r="C117" s="305" t="s">
        <v>19</v>
      </c>
      <c r="D117" s="305" t="s">
        <v>660</v>
      </c>
      <c r="E117" s="20" t="s">
        <v>19</v>
      </c>
      <c r="F117" s="306">
        <v>0</v>
      </c>
      <c r="G117" s="41"/>
      <c r="H117" s="47"/>
    </row>
    <row r="118" s="2" customFormat="1" ht="16.8" customHeight="1">
      <c r="A118" s="41"/>
      <c r="B118" s="47"/>
      <c r="C118" s="305" t="s">
        <v>19</v>
      </c>
      <c r="D118" s="305" t="s">
        <v>661</v>
      </c>
      <c r="E118" s="20" t="s">
        <v>19</v>
      </c>
      <c r="F118" s="306">
        <v>112.279</v>
      </c>
      <c r="G118" s="41"/>
      <c r="H118" s="47"/>
    </row>
    <row r="119" s="2" customFormat="1" ht="16.8" customHeight="1">
      <c r="A119" s="41"/>
      <c r="B119" s="47"/>
      <c r="C119" s="305" t="s">
        <v>19</v>
      </c>
      <c r="D119" s="305" t="s">
        <v>662</v>
      </c>
      <c r="E119" s="20" t="s">
        <v>19</v>
      </c>
      <c r="F119" s="306">
        <v>122.892</v>
      </c>
      <c r="G119" s="41"/>
      <c r="H119" s="47"/>
    </row>
    <row r="120" s="2" customFormat="1" ht="16.8" customHeight="1">
      <c r="A120" s="41"/>
      <c r="B120" s="47"/>
      <c r="C120" s="305" t="s">
        <v>123</v>
      </c>
      <c r="D120" s="305" t="s">
        <v>403</v>
      </c>
      <c r="E120" s="20" t="s">
        <v>19</v>
      </c>
      <c r="F120" s="306">
        <v>235.17099999999999</v>
      </c>
      <c r="G120" s="41"/>
      <c r="H120" s="47"/>
    </row>
    <row r="121" s="2" customFormat="1" ht="16.8" customHeight="1">
      <c r="A121" s="41"/>
      <c r="B121" s="47"/>
      <c r="C121" s="307" t="s">
        <v>2247</v>
      </c>
      <c r="D121" s="41"/>
      <c r="E121" s="41"/>
      <c r="F121" s="41"/>
      <c r="G121" s="41"/>
      <c r="H121" s="47"/>
    </row>
    <row r="122" s="2" customFormat="1" ht="16.8" customHeight="1">
      <c r="A122" s="41"/>
      <c r="B122" s="47"/>
      <c r="C122" s="305" t="s">
        <v>653</v>
      </c>
      <c r="D122" s="305" t="s">
        <v>654</v>
      </c>
      <c r="E122" s="20" t="s">
        <v>193</v>
      </c>
      <c r="F122" s="306">
        <v>772.64200000000005</v>
      </c>
      <c r="G122" s="41"/>
      <c r="H122" s="47"/>
    </row>
    <row r="123" s="2" customFormat="1" ht="16.8" customHeight="1">
      <c r="A123" s="41"/>
      <c r="B123" s="47"/>
      <c r="C123" s="305" t="s">
        <v>1089</v>
      </c>
      <c r="D123" s="305" t="s">
        <v>1090</v>
      </c>
      <c r="E123" s="20" t="s">
        <v>193</v>
      </c>
      <c r="F123" s="306">
        <v>772.64200000000005</v>
      </c>
      <c r="G123" s="41"/>
      <c r="H123" s="47"/>
    </row>
    <row r="124" s="2" customFormat="1" ht="16.8" customHeight="1">
      <c r="A124" s="41"/>
      <c r="B124" s="47"/>
      <c r="C124" s="305" t="s">
        <v>1093</v>
      </c>
      <c r="D124" s="305" t="s">
        <v>1094</v>
      </c>
      <c r="E124" s="20" t="s">
        <v>193</v>
      </c>
      <c r="F124" s="306">
        <v>772.64200000000005</v>
      </c>
      <c r="G124" s="41"/>
      <c r="H124" s="47"/>
    </row>
    <row r="125" s="2" customFormat="1" ht="16.8" customHeight="1">
      <c r="A125" s="41"/>
      <c r="B125" s="47"/>
      <c r="C125" s="305" t="s">
        <v>647</v>
      </c>
      <c r="D125" s="305" t="s">
        <v>648</v>
      </c>
      <c r="E125" s="20" t="s">
        <v>193</v>
      </c>
      <c r="F125" s="306">
        <v>772.64200000000005</v>
      </c>
      <c r="G125" s="41"/>
      <c r="H125" s="47"/>
    </row>
    <row r="126" s="2" customFormat="1" ht="16.8" customHeight="1">
      <c r="A126" s="41"/>
      <c r="B126" s="47"/>
      <c r="C126" s="301" t="s">
        <v>127</v>
      </c>
      <c r="D126" s="302" t="s">
        <v>128</v>
      </c>
      <c r="E126" s="303" t="s">
        <v>19</v>
      </c>
      <c r="F126" s="304">
        <v>130.37100000000001</v>
      </c>
      <c r="G126" s="41"/>
      <c r="H126" s="47"/>
    </row>
    <row r="127" s="2" customFormat="1" ht="16.8" customHeight="1">
      <c r="A127" s="41"/>
      <c r="B127" s="47"/>
      <c r="C127" s="305" t="s">
        <v>19</v>
      </c>
      <c r="D127" s="305" t="s">
        <v>640</v>
      </c>
      <c r="E127" s="20" t="s">
        <v>19</v>
      </c>
      <c r="F127" s="306">
        <v>130.37100000000001</v>
      </c>
      <c r="G127" s="41"/>
      <c r="H127" s="47"/>
    </row>
    <row r="128" s="2" customFormat="1" ht="16.8" customHeight="1">
      <c r="A128" s="41"/>
      <c r="B128" s="47"/>
      <c r="C128" s="305" t="s">
        <v>127</v>
      </c>
      <c r="D128" s="305" t="s">
        <v>403</v>
      </c>
      <c r="E128" s="20" t="s">
        <v>19</v>
      </c>
      <c r="F128" s="306">
        <v>130.37100000000001</v>
      </c>
      <c r="G128" s="41"/>
      <c r="H128" s="47"/>
    </row>
    <row r="129" s="2" customFormat="1" ht="16.8" customHeight="1">
      <c r="A129" s="41"/>
      <c r="B129" s="47"/>
      <c r="C129" s="307" t="s">
        <v>2247</v>
      </c>
      <c r="D129" s="41"/>
      <c r="E129" s="41"/>
      <c r="F129" s="41"/>
      <c r="G129" s="41"/>
      <c r="H129" s="47"/>
    </row>
    <row r="130" s="2" customFormat="1">
      <c r="A130" s="41"/>
      <c r="B130" s="47"/>
      <c r="C130" s="305" t="s">
        <v>636</v>
      </c>
      <c r="D130" s="305" t="s">
        <v>637</v>
      </c>
      <c r="E130" s="20" t="s">
        <v>193</v>
      </c>
      <c r="F130" s="306">
        <v>920.65200000000004</v>
      </c>
      <c r="G130" s="41"/>
      <c r="H130" s="47"/>
    </row>
    <row r="131" s="2" customFormat="1" ht="16.8" customHeight="1">
      <c r="A131" s="41"/>
      <c r="B131" s="47"/>
      <c r="C131" s="305" t="s">
        <v>781</v>
      </c>
      <c r="D131" s="305" t="s">
        <v>782</v>
      </c>
      <c r="E131" s="20" t="s">
        <v>193</v>
      </c>
      <c r="F131" s="306">
        <v>130.37100000000001</v>
      </c>
      <c r="G131" s="41"/>
      <c r="H131" s="47"/>
    </row>
    <row r="132" s="2" customFormat="1" ht="16.8" customHeight="1">
      <c r="A132" s="41"/>
      <c r="B132" s="47"/>
      <c r="C132" s="301" t="s">
        <v>130</v>
      </c>
      <c r="D132" s="302" t="s">
        <v>131</v>
      </c>
      <c r="E132" s="303" t="s">
        <v>19</v>
      </c>
      <c r="F132" s="304">
        <v>215.79300000000001</v>
      </c>
      <c r="G132" s="41"/>
      <c r="H132" s="47"/>
    </row>
    <row r="133" s="2" customFormat="1" ht="16.8" customHeight="1">
      <c r="A133" s="41"/>
      <c r="B133" s="47"/>
      <c r="C133" s="305" t="s">
        <v>19</v>
      </c>
      <c r="D133" s="305" t="s">
        <v>1126</v>
      </c>
      <c r="E133" s="20" t="s">
        <v>19</v>
      </c>
      <c r="F133" s="306">
        <v>215.79300000000001</v>
      </c>
      <c r="G133" s="41"/>
      <c r="H133" s="47"/>
    </row>
    <row r="134" s="2" customFormat="1" ht="16.8" customHeight="1">
      <c r="A134" s="41"/>
      <c r="B134" s="47"/>
      <c r="C134" s="305" t="s">
        <v>130</v>
      </c>
      <c r="D134" s="305" t="s">
        <v>403</v>
      </c>
      <c r="E134" s="20" t="s">
        <v>19</v>
      </c>
      <c r="F134" s="306">
        <v>215.79300000000001</v>
      </c>
      <c r="G134" s="41"/>
      <c r="H134" s="47"/>
    </row>
    <row r="135" s="2" customFormat="1" ht="16.8" customHeight="1">
      <c r="A135" s="41"/>
      <c r="B135" s="47"/>
      <c r="C135" s="307" t="s">
        <v>2247</v>
      </c>
      <c r="D135" s="41"/>
      <c r="E135" s="41"/>
      <c r="F135" s="41"/>
      <c r="G135" s="41"/>
      <c r="H135" s="47"/>
    </row>
    <row r="136" s="2" customFormat="1">
      <c r="A136" s="41"/>
      <c r="B136" s="47"/>
      <c r="C136" s="305" t="s">
        <v>1122</v>
      </c>
      <c r="D136" s="305" t="s">
        <v>1123</v>
      </c>
      <c r="E136" s="20" t="s">
        <v>193</v>
      </c>
      <c r="F136" s="306">
        <v>585.39400000000001</v>
      </c>
      <c r="G136" s="41"/>
      <c r="H136" s="47"/>
    </row>
    <row r="137" s="2" customFormat="1" ht="16.8" customHeight="1">
      <c r="A137" s="41"/>
      <c r="B137" s="47"/>
      <c r="C137" s="305" t="s">
        <v>928</v>
      </c>
      <c r="D137" s="305" t="s">
        <v>929</v>
      </c>
      <c r="E137" s="20" t="s">
        <v>193</v>
      </c>
      <c r="F137" s="306">
        <v>1124.46</v>
      </c>
      <c r="G137" s="41"/>
      <c r="H137" s="47"/>
    </row>
    <row r="138" s="2" customFormat="1" ht="16.8" customHeight="1">
      <c r="A138" s="41"/>
      <c r="B138" s="47"/>
      <c r="C138" s="305" t="s">
        <v>948</v>
      </c>
      <c r="D138" s="305" t="s">
        <v>949</v>
      </c>
      <c r="E138" s="20" t="s">
        <v>193</v>
      </c>
      <c r="F138" s="306">
        <v>507.363</v>
      </c>
      <c r="G138" s="41"/>
      <c r="H138" s="47"/>
    </row>
    <row r="139" s="2" customFormat="1" ht="16.8" customHeight="1">
      <c r="A139" s="41"/>
      <c r="B139" s="47"/>
      <c r="C139" s="305" t="s">
        <v>970</v>
      </c>
      <c r="D139" s="305" t="s">
        <v>971</v>
      </c>
      <c r="E139" s="20" t="s">
        <v>193</v>
      </c>
      <c r="F139" s="306">
        <v>1170.788</v>
      </c>
      <c r="G139" s="41"/>
      <c r="H139" s="47"/>
    </row>
    <row r="140" s="2" customFormat="1" ht="16.8" customHeight="1">
      <c r="A140" s="41"/>
      <c r="B140" s="47"/>
      <c r="C140" s="305" t="s">
        <v>1020</v>
      </c>
      <c r="D140" s="305" t="s">
        <v>1021</v>
      </c>
      <c r="E140" s="20" t="s">
        <v>193</v>
      </c>
      <c r="F140" s="306">
        <v>507.363</v>
      </c>
      <c r="G140" s="41"/>
      <c r="H140" s="47"/>
    </row>
    <row r="141" s="2" customFormat="1" ht="16.8" customHeight="1">
      <c r="A141" s="41"/>
      <c r="B141" s="47"/>
      <c r="C141" s="305" t="s">
        <v>1025</v>
      </c>
      <c r="D141" s="305" t="s">
        <v>1026</v>
      </c>
      <c r="E141" s="20" t="s">
        <v>193</v>
      </c>
      <c r="F141" s="306">
        <v>2536.8150000000001</v>
      </c>
      <c r="G141" s="41"/>
      <c r="H141" s="47"/>
    </row>
    <row r="142" s="2" customFormat="1" ht="16.8" customHeight="1">
      <c r="A142" s="41"/>
      <c r="B142" s="47"/>
      <c r="C142" s="305" t="s">
        <v>792</v>
      </c>
      <c r="D142" s="305" t="s">
        <v>793</v>
      </c>
      <c r="E142" s="20" t="s">
        <v>193</v>
      </c>
      <c r="F142" s="306">
        <v>1904.232</v>
      </c>
      <c r="G142" s="41"/>
      <c r="H142" s="47"/>
    </row>
    <row r="143" s="2" customFormat="1" ht="16.8" customHeight="1">
      <c r="A143" s="41"/>
      <c r="B143" s="47"/>
      <c r="C143" s="305" t="s">
        <v>799</v>
      </c>
      <c r="D143" s="305" t="s">
        <v>800</v>
      </c>
      <c r="E143" s="20" t="s">
        <v>193</v>
      </c>
      <c r="F143" s="306">
        <v>1663.999</v>
      </c>
      <c r="G143" s="41"/>
      <c r="H143" s="47"/>
    </row>
    <row r="144" s="2" customFormat="1" ht="16.8" customHeight="1">
      <c r="A144" s="41"/>
      <c r="B144" s="47"/>
      <c r="C144" s="305" t="s">
        <v>884</v>
      </c>
      <c r="D144" s="305" t="s">
        <v>885</v>
      </c>
      <c r="E144" s="20" t="s">
        <v>819</v>
      </c>
      <c r="F144" s="306">
        <v>0.371</v>
      </c>
      <c r="G144" s="41"/>
      <c r="H144" s="47"/>
    </row>
    <row r="145" s="2" customFormat="1" ht="16.8" customHeight="1">
      <c r="A145" s="41"/>
      <c r="B145" s="47"/>
      <c r="C145" s="305" t="s">
        <v>1136</v>
      </c>
      <c r="D145" s="305" t="s">
        <v>1137</v>
      </c>
      <c r="E145" s="20" t="s">
        <v>193</v>
      </c>
      <c r="F145" s="306">
        <v>566.01900000000001</v>
      </c>
      <c r="G145" s="41"/>
      <c r="H145" s="47"/>
    </row>
    <row r="146" s="2" customFormat="1" ht="16.8" customHeight="1">
      <c r="A146" s="41"/>
      <c r="B146" s="47"/>
      <c r="C146" s="305" t="s">
        <v>1031</v>
      </c>
      <c r="D146" s="305" t="s">
        <v>1032</v>
      </c>
      <c r="E146" s="20" t="s">
        <v>819</v>
      </c>
      <c r="F146" s="306">
        <v>86.251999999999995</v>
      </c>
      <c r="G146" s="41"/>
      <c r="H146" s="47"/>
    </row>
    <row r="147" s="2" customFormat="1">
      <c r="A147" s="41"/>
      <c r="B147" s="47"/>
      <c r="C147" s="305" t="s">
        <v>976</v>
      </c>
      <c r="D147" s="305" t="s">
        <v>977</v>
      </c>
      <c r="E147" s="20" t="s">
        <v>193</v>
      </c>
      <c r="F147" s="306">
        <v>1364.5530000000001</v>
      </c>
      <c r="G147" s="41"/>
      <c r="H147" s="47"/>
    </row>
    <row r="148" s="2" customFormat="1" ht="16.8" customHeight="1">
      <c r="A148" s="41"/>
      <c r="B148" s="47"/>
      <c r="C148" s="301" t="s">
        <v>133</v>
      </c>
      <c r="D148" s="302" t="s">
        <v>134</v>
      </c>
      <c r="E148" s="303" t="s">
        <v>19</v>
      </c>
      <c r="F148" s="304">
        <v>222.19800000000001</v>
      </c>
      <c r="G148" s="41"/>
      <c r="H148" s="47"/>
    </row>
    <row r="149" s="2" customFormat="1" ht="16.8" customHeight="1">
      <c r="A149" s="41"/>
      <c r="B149" s="47"/>
      <c r="C149" s="305" t="s">
        <v>133</v>
      </c>
      <c r="D149" s="305" t="s">
        <v>1079</v>
      </c>
      <c r="E149" s="20" t="s">
        <v>19</v>
      </c>
      <c r="F149" s="306">
        <v>222.19800000000001</v>
      </c>
      <c r="G149" s="41"/>
      <c r="H149" s="47"/>
    </row>
    <row r="150" s="2" customFormat="1" ht="16.8" customHeight="1">
      <c r="A150" s="41"/>
      <c r="B150" s="47"/>
      <c r="C150" s="307" t="s">
        <v>2247</v>
      </c>
      <c r="D150" s="41"/>
      <c r="E150" s="41"/>
      <c r="F150" s="41"/>
      <c r="G150" s="41"/>
      <c r="H150" s="47"/>
    </row>
    <row r="151" s="2" customFormat="1" ht="16.8" customHeight="1">
      <c r="A151" s="41"/>
      <c r="B151" s="47"/>
      <c r="C151" s="305" t="s">
        <v>1075</v>
      </c>
      <c r="D151" s="305" t="s">
        <v>1076</v>
      </c>
      <c r="E151" s="20" t="s">
        <v>193</v>
      </c>
      <c r="F151" s="306">
        <v>456.43299999999999</v>
      </c>
      <c r="G151" s="41"/>
      <c r="H151" s="47"/>
    </row>
    <row r="152" s="2" customFormat="1" ht="16.8" customHeight="1">
      <c r="A152" s="41"/>
      <c r="B152" s="47"/>
      <c r="C152" s="305" t="s">
        <v>961</v>
      </c>
      <c r="D152" s="305" t="s">
        <v>962</v>
      </c>
      <c r="E152" s="20" t="s">
        <v>193</v>
      </c>
      <c r="F152" s="306">
        <v>619.27800000000002</v>
      </c>
      <c r="G152" s="41"/>
      <c r="H152" s="47"/>
    </row>
    <row r="153" s="2" customFormat="1" ht="16.8" customHeight="1">
      <c r="A153" s="41"/>
      <c r="B153" s="47"/>
      <c r="C153" s="305" t="s">
        <v>981</v>
      </c>
      <c r="D153" s="305" t="s">
        <v>982</v>
      </c>
      <c r="E153" s="20" t="s">
        <v>193</v>
      </c>
      <c r="F153" s="306">
        <v>456.43299999999999</v>
      </c>
      <c r="G153" s="41"/>
      <c r="H153" s="47"/>
    </row>
    <row r="154" s="2" customFormat="1">
      <c r="A154" s="41"/>
      <c r="B154" s="47"/>
      <c r="C154" s="305" t="s">
        <v>1116</v>
      </c>
      <c r="D154" s="305" t="s">
        <v>1117</v>
      </c>
      <c r="E154" s="20" t="s">
        <v>193</v>
      </c>
      <c r="F154" s="306">
        <v>456.43299999999999</v>
      </c>
      <c r="G154" s="41"/>
      <c r="H154" s="47"/>
    </row>
    <row r="155" s="2" customFormat="1" ht="16.8" customHeight="1">
      <c r="A155" s="41"/>
      <c r="B155" s="47"/>
      <c r="C155" s="301" t="s">
        <v>136</v>
      </c>
      <c r="D155" s="302" t="s">
        <v>137</v>
      </c>
      <c r="E155" s="303" t="s">
        <v>19</v>
      </c>
      <c r="F155" s="304">
        <v>291.56999999999999</v>
      </c>
      <c r="G155" s="41"/>
      <c r="H155" s="47"/>
    </row>
    <row r="156" s="2" customFormat="1" ht="16.8" customHeight="1">
      <c r="A156" s="41"/>
      <c r="B156" s="47"/>
      <c r="C156" s="305" t="s">
        <v>19</v>
      </c>
      <c r="D156" s="305" t="s">
        <v>1127</v>
      </c>
      <c r="E156" s="20" t="s">
        <v>19</v>
      </c>
      <c r="F156" s="306">
        <v>291.56999999999999</v>
      </c>
      <c r="G156" s="41"/>
      <c r="H156" s="47"/>
    </row>
    <row r="157" s="2" customFormat="1" ht="16.8" customHeight="1">
      <c r="A157" s="41"/>
      <c r="B157" s="47"/>
      <c r="C157" s="305" t="s">
        <v>136</v>
      </c>
      <c r="D157" s="305" t="s">
        <v>403</v>
      </c>
      <c r="E157" s="20" t="s">
        <v>19</v>
      </c>
      <c r="F157" s="306">
        <v>291.56999999999999</v>
      </c>
      <c r="G157" s="41"/>
      <c r="H157" s="47"/>
    </row>
    <row r="158" s="2" customFormat="1" ht="16.8" customHeight="1">
      <c r="A158" s="41"/>
      <c r="B158" s="47"/>
      <c r="C158" s="307" t="s">
        <v>2247</v>
      </c>
      <c r="D158" s="41"/>
      <c r="E158" s="41"/>
      <c r="F158" s="41"/>
      <c r="G158" s="41"/>
      <c r="H158" s="47"/>
    </row>
    <row r="159" s="2" customFormat="1">
      <c r="A159" s="41"/>
      <c r="B159" s="47"/>
      <c r="C159" s="305" t="s">
        <v>1122</v>
      </c>
      <c r="D159" s="305" t="s">
        <v>1123</v>
      </c>
      <c r="E159" s="20" t="s">
        <v>193</v>
      </c>
      <c r="F159" s="306">
        <v>585.39400000000001</v>
      </c>
      <c r="G159" s="41"/>
      <c r="H159" s="47"/>
    </row>
    <row r="160" s="2" customFormat="1" ht="16.8" customHeight="1">
      <c r="A160" s="41"/>
      <c r="B160" s="47"/>
      <c r="C160" s="305" t="s">
        <v>928</v>
      </c>
      <c r="D160" s="305" t="s">
        <v>929</v>
      </c>
      <c r="E160" s="20" t="s">
        <v>193</v>
      </c>
      <c r="F160" s="306">
        <v>1124.46</v>
      </c>
      <c r="G160" s="41"/>
      <c r="H160" s="47"/>
    </row>
    <row r="161" s="2" customFormat="1" ht="16.8" customHeight="1">
      <c r="A161" s="41"/>
      <c r="B161" s="47"/>
      <c r="C161" s="305" t="s">
        <v>948</v>
      </c>
      <c r="D161" s="305" t="s">
        <v>949</v>
      </c>
      <c r="E161" s="20" t="s">
        <v>193</v>
      </c>
      <c r="F161" s="306">
        <v>507.363</v>
      </c>
      <c r="G161" s="41"/>
      <c r="H161" s="47"/>
    </row>
    <row r="162" s="2" customFormat="1" ht="16.8" customHeight="1">
      <c r="A162" s="41"/>
      <c r="B162" s="47"/>
      <c r="C162" s="305" t="s">
        <v>970</v>
      </c>
      <c r="D162" s="305" t="s">
        <v>971</v>
      </c>
      <c r="E162" s="20" t="s">
        <v>193</v>
      </c>
      <c r="F162" s="306">
        <v>1170.788</v>
      </c>
      <c r="G162" s="41"/>
      <c r="H162" s="47"/>
    </row>
    <row r="163" s="2" customFormat="1" ht="16.8" customHeight="1">
      <c r="A163" s="41"/>
      <c r="B163" s="47"/>
      <c r="C163" s="305" t="s">
        <v>1020</v>
      </c>
      <c r="D163" s="305" t="s">
        <v>1021</v>
      </c>
      <c r="E163" s="20" t="s">
        <v>193</v>
      </c>
      <c r="F163" s="306">
        <v>507.363</v>
      </c>
      <c r="G163" s="41"/>
      <c r="H163" s="47"/>
    </row>
    <row r="164" s="2" customFormat="1" ht="16.8" customHeight="1">
      <c r="A164" s="41"/>
      <c r="B164" s="47"/>
      <c r="C164" s="305" t="s">
        <v>1025</v>
      </c>
      <c r="D164" s="305" t="s">
        <v>1026</v>
      </c>
      <c r="E164" s="20" t="s">
        <v>193</v>
      </c>
      <c r="F164" s="306">
        <v>2536.8150000000001</v>
      </c>
      <c r="G164" s="41"/>
      <c r="H164" s="47"/>
    </row>
    <row r="165" s="2" customFormat="1" ht="16.8" customHeight="1">
      <c r="A165" s="41"/>
      <c r="B165" s="47"/>
      <c r="C165" s="305" t="s">
        <v>792</v>
      </c>
      <c r="D165" s="305" t="s">
        <v>793</v>
      </c>
      <c r="E165" s="20" t="s">
        <v>193</v>
      </c>
      <c r="F165" s="306">
        <v>1904.232</v>
      </c>
      <c r="G165" s="41"/>
      <c r="H165" s="47"/>
    </row>
    <row r="166" s="2" customFormat="1" ht="16.8" customHeight="1">
      <c r="A166" s="41"/>
      <c r="B166" s="47"/>
      <c r="C166" s="305" t="s">
        <v>799</v>
      </c>
      <c r="D166" s="305" t="s">
        <v>800</v>
      </c>
      <c r="E166" s="20" t="s">
        <v>193</v>
      </c>
      <c r="F166" s="306">
        <v>1663.999</v>
      </c>
      <c r="G166" s="41"/>
      <c r="H166" s="47"/>
    </row>
    <row r="167" s="2" customFormat="1" ht="16.8" customHeight="1">
      <c r="A167" s="41"/>
      <c r="B167" s="47"/>
      <c r="C167" s="305" t="s">
        <v>884</v>
      </c>
      <c r="D167" s="305" t="s">
        <v>885</v>
      </c>
      <c r="E167" s="20" t="s">
        <v>819</v>
      </c>
      <c r="F167" s="306">
        <v>0.371</v>
      </c>
      <c r="G167" s="41"/>
      <c r="H167" s="47"/>
    </row>
    <row r="168" s="2" customFormat="1" ht="16.8" customHeight="1">
      <c r="A168" s="41"/>
      <c r="B168" s="47"/>
      <c r="C168" s="305" t="s">
        <v>1136</v>
      </c>
      <c r="D168" s="305" t="s">
        <v>1137</v>
      </c>
      <c r="E168" s="20" t="s">
        <v>193</v>
      </c>
      <c r="F168" s="306">
        <v>566.01900000000001</v>
      </c>
      <c r="G168" s="41"/>
      <c r="H168" s="47"/>
    </row>
    <row r="169" s="2" customFormat="1" ht="16.8" customHeight="1">
      <c r="A169" s="41"/>
      <c r="B169" s="47"/>
      <c r="C169" s="305" t="s">
        <v>1031</v>
      </c>
      <c r="D169" s="305" t="s">
        <v>1032</v>
      </c>
      <c r="E169" s="20" t="s">
        <v>819</v>
      </c>
      <c r="F169" s="306">
        <v>86.251999999999995</v>
      </c>
      <c r="G169" s="41"/>
      <c r="H169" s="47"/>
    </row>
    <row r="170" s="2" customFormat="1">
      <c r="A170" s="41"/>
      <c r="B170" s="47"/>
      <c r="C170" s="305" t="s">
        <v>976</v>
      </c>
      <c r="D170" s="305" t="s">
        <v>977</v>
      </c>
      <c r="E170" s="20" t="s">
        <v>193</v>
      </c>
      <c r="F170" s="306">
        <v>1364.5530000000001</v>
      </c>
      <c r="G170" s="41"/>
      <c r="H170" s="47"/>
    </row>
    <row r="171" s="2" customFormat="1" ht="16.8" customHeight="1">
      <c r="A171" s="41"/>
      <c r="B171" s="47"/>
      <c r="C171" s="301" t="s">
        <v>139</v>
      </c>
      <c r="D171" s="302" t="s">
        <v>140</v>
      </c>
      <c r="E171" s="303" t="s">
        <v>19</v>
      </c>
      <c r="F171" s="304">
        <v>234.23500000000001</v>
      </c>
      <c r="G171" s="41"/>
      <c r="H171" s="47"/>
    </row>
    <row r="172" s="2" customFormat="1" ht="16.8" customHeight="1">
      <c r="A172" s="41"/>
      <c r="B172" s="47"/>
      <c r="C172" s="305" t="s">
        <v>139</v>
      </c>
      <c r="D172" s="305" t="s">
        <v>1080</v>
      </c>
      <c r="E172" s="20" t="s">
        <v>19</v>
      </c>
      <c r="F172" s="306">
        <v>234.23500000000001</v>
      </c>
      <c r="G172" s="41"/>
      <c r="H172" s="47"/>
    </row>
    <row r="173" s="2" customFormat="1" ht="16.8" customHeight="1">
      <c r="A173" s="41"/>
      <c r="B173" s="47"/>
      <c r="C173" s="307" t="s">
        <v>2247</v>
      </c>
      <c r="D173" s="41"/>
      <c r="E173" s="41"/>
      <c r="F173" s="41"/>
      <c r="G173" s="41"/>
      <c r="H173" s="47"/>
    </row>
    <row r="174" s="2" customFormat="1" ht="16.8" customHeight="1">
      <c r="A174" s="41"/>
      <c r="B174" s="47"/>
      <c r="C174" s="305" t="s">
        <v>1075</v>
      </c>
      <c r="D174" s="305" t="s">
        <v>1076</v>
      </c>
      <c r="E174" s="20" t="s">
        <v>193</v>
      </c>
      <c r="F174" s="306">
        <v>456.43299999999999</v>
      </c>
      <c r="G174" s="41"/>
      <c r="H174" s="47"/>
    </row>
    <row r="175" s="2" customFormat="1" ht="16.8" customHeight="1">
      <c r="A175" s="41"/>
      <c r="B175" s="47"/>
      <c r="C175" s="305" t="s">
        <v>961</v>
      </c>
      <c r="D175" s="305" t="s">
        <v>962</v>
      </c>
      <c r="E175" s="20" t="s">
        <v>193</v>
      </c>
      <c r="F175" s="306">
        <v>619.27800000000002</v>
      </c>
      <c r="G175" s="41"/>
      <c r="H175" s="47"/>
    </row>
    <row r="176" s="2" customFormat="1" ht="16.8" customHeight="1">
      <c r="A176" s="41"/>
      <c r="B176" s="47"/>
      <c r="C176" s="305" t="s">
        <v>981</v>
      </c>
      <c r="D176" s="305" t="s">
        <v>982</v>
      </c>
      <c r="E176" s="20" t="s">
        <v>193</v>
      </c>
      <c r="F176" s="306">
        <v>456.43299999999999</v>
      </c>
      <c r="G176" s="41"/>
      <c r="H176" s="47"/>
    </row>
    <row r="177" s="2" customFormat="1">
      <c r="A177" s="41"/>
      <c r="B177" s="47"/>
      <c r="C177" s="305" t="s">
        <v>1116</v>
      </c>
      <c r="D177" s="305" t="s">
        <v>1117</v>
      </c>
      <c r="E177" s="20" t="s">
        <v>193</v>
      </c>
      <c r="F177" s="306">
        <v>456.43299999999999</v>
      </c>
      <c r="G177" s="41"/>
      <c r="H177" s="47"/>
    </row>
    <row r="178" s="2" customFormat="1" ht="16.8" customHeight="1">
      <c r="A178" s="41"/>
      <c r="B178" s="47"/>
      <c r="C178" s="301" t="s">
        <v>142</v>
      </c>
      <c r="D178" s="302" t="s">
        <v>143</v>
      </c>
      <c r="E178" s="303" t="s">
        <v>19</v>
      </c>
      <c r="F178" s="304">
        <v>31.702999999999999</v>
      </c>
      <c r="G178" s="41"/>
      <c r="H178" s="47"/>
    </row>
    <row r="179" s="2" customFormat="1" ht="16.8" customHeight="1">
      <c r="A179" s="41"/>
      <c r="B179" s="47"/>
      <c r="C179" s="305" t="s">
        <v>19</v>
      </c>
      <c r="D179" s="305" t="s">
        <v>1128</v>
      </c>
      <c r="E179" s="20" t="s">
        <v>19</v>
      </c>
      <c r="F179" s="306">
        <v>21.390000000000001</v>
      </c>
      <c r="G179" s="41"/>
      <c r="H179" s="47"/>
    </row>
    <row r="180" s="2" customFormat="1" ht="16.8" customHeight="1">
      <c r="A180" s="41"/>
      <c r="B180" s="47"/>
      <c r="C180" s="305" t="s">
        <v>19</v>
      </c>
      <c r="D180" s="305" t="s">
        <v>1129</v>
      </c>
      <c r="E180" s="20" t="s">
        <v>19</v>
      </c>
      <c r="F180" s="306">
        <v>10.313000000000001</v>
      </c>
      <c r="G180" s="41"/>
      <c r="H180" s="47"/>
    </row>
    <row r="181" s="2" customFormat="1" ht="16.8" customHeight="1">
      <c r="A181" s="41"/>
      <c r="B181" s="47"/>
      <c r="C181" s="305" t="s">
        <v>142</v>
      </c>
      <c r="D181" s="305" t="s">
        <v>403</v>
      </c>
      <c r="E181" s="20" t="s">
        <v>19</v>
      </c>
      <c r="F181" s="306">
        <v>31.702999999999999</v>
      </c>
      <c r="G181" s="41"/>
      <c r="H181" s="47"/>
    </row>
    <row r="182" s="2" customFormat="1" ht="16.8" customHeight="1">
      <c r="A182" s="41"/>
      <c r="B182" s="47"/>
      <c r="C182" s="307" t="s">
        <v>2247</v>
      </c>
      <c r="D182" s="41"/>
      <c r="E182" s="41"/>
      <c r="F182" s="41"/>
      <c r="G182" s="41"/>
      <c r="H182" s="47"/>
    </row>
    <row r="183" s="2" customFormat="1">
      <c r="A183" s="41"/>
      <c r="B183" s="47"/>
      <c r="C183" s="305" t="s">
        <v>1122</v>
      </c>
      <c r="D183" s="305" t="s">
        <v>1123</v>
      </c>
      <c r="E183" s="20" t="s">
        <v>193</v>
      </c>
      <c r="F183" s="306">
        <v>585.39400000000001</v>
      </c>
      <c r="G183" s="41"/>
      <c r="H183" s="47"/>
    </row>
    <row r="184" s="2" customFormat="1" ht="16.8" customHeight="1">
      <c r="A184" s="41"/>
      <c r="B184" s="47"/>
      <c r="C184" s="305" t="s">
        <v>928</v>
      </c>
      <c r="D184" s="305" t="s">
        <v>929</v>
      </c>
      <c r="E184" s="20" t="s">
        <v>193</v>
      </c>
      <c r="F184" s="306">
        <v>1124.46</v>
      </c>
      <c r="G184" s="41"/>
      <c r="H184" s="47"/>
    </row>
    <row r="185" s="2" customFormat="1" ht="16.8" customHeight="1">
      <c r="A185" s="41"/>
      <c r="B185" s="47"/>
      <c r="C185" s="305" t="s">
        <v>938</v>
      </c>
      <c r="D185" s="305" t="s">
        <v>939</v>
      </c>
      <c r="E185" s="20" t="s">
        <v>193</v>
      </c>
      <c r="F185" s="306">
        <v>78.031000000000006</v>
      </c>
      <c r="G185" s="41"/>
      <c r="H185" s="47"/>
    </row>
    <row r="186" s="2" customFormat="1" ht="16.8" customHeight="1">
      <c r="A186" s="41"/>
      <c r="B186" s="47"/>
      <c r="C186" s="305" t="s">
        <v>970</v>
      </c>
      <c r="D186" s="305" t="s">
        <v>971</v>
      </c>
      <c r="E186" s="20" t="s">
        <v>193</v>
      </c>
      <c r="F186" s="306">
        <v>1170.788</v>
      </c>
      <c r="G186" s="41"/>
      <c r="H186" s="47"/>
    </row>
    <row r="187" s="2" customFormat="1" ht="16.8" customHeight="1">
      <c r="A187" s="41"/>
      <c r="B187" s="47"/>
      <c r="C187" s="305" t="s">
        <v>1155</v>
      </c>
      <c r="D187" s="305" t="s">
        <v>2251</v>
      </c>
      <c r="E187" s="20" t="s">
        <v>193</v>
      </c>
      <c r="F187" s="306">
        <v>190.221</v>
      </c>
      <c r="G187" s="41"/>
      <c r="H187" s="47"/>
    </row>
    <row r="188" s="2" customFormat="1">
      <c r="A188" s="41"/>
      <c r="B188" s="47"/>
      <c r="C188" s="305" t="s">
        <v>1231</v>
      </c>
      <c r="D188" s="305" t="s">
        <v>1232</v>
      </c>
      <c r="E188" s="20" t="s">
        <v>193</v>
      </c>
      <c r="F188" s="306">
        <v>78.031000000000006</v>
      </c>
      <c r="G188" s="41"/>
      <c r="H188" s="47"/>
    </row>
    <row r="189" s="2" customFormat="1" ht="16.8" customHeight="1">
      <c r="A189" s="41"/>
      <c r="B189" s="47"/>
      <c r="C189" s="305" t="s">
        <v>1237</v>
      </c>
      <c r="D189" s="305" t="s">
        <v>1238</v>
      </c>
      <c r="E189" s="20" t="s">
        <v>193</v>
      </c>
      <c r="F189" s="306">
        <v>78.031000000000006</v>
      </c>
      <c r="G189" s="41"/>
      <c r="H189" s="47"/>
    </row>
    <row r="190" s="2" customFormat="1" ht="16.8" customHeight="1">
      <c r="A190" s="41"/>
      <c r="B190" s="47"/>
      <c r="C190" s="305" t="s">
        <v>792</v>
      </c>
      <c r="D190" s="305" t="s">
        <v>793</v>
      </c>
      <c r="E190" s="20" t="s">
        <v>193</v>
      </c>
      <c r="F190" s="306">
        <v>1904.232</v>
      </c>
      <c r="G190" s="41"/>
      <c r="H190" s="47"/>
    </row>
    <row r="191" s="2" customFormat="1" ht="16.8" customHeight="1">
      <c r="A191" s="41"/>
      <c r="B191" s="47"/>
      <c r="C191" s="305" t="s">
        <v>799</v>
      </c>
      <c r="D191" s="305" t="s">
        <v>800</v>
      </c>
      <c r="E191" s="20" t="s">
        <v>193</v>
      </c>
      <c r="F191" s="306">
        <v>1663.999</v>
      </c>
      <c r="G191" s="41"/>
      <c r="H191" s="47"/>
    </row>
    <row r="192" s="2" customFormat="1" ht="16.8" customHeight="1">
      <c r="A192" s="41"/>
      <c r="B192" s="47"/>
      <c r="C192" s="305" t="s">
        <v>884</v>
      </c>
      <c r="D192" s="305" t="s">
        <v>885</v>
      </c>
      <c r="E192" s="20" t="s">
        <v>819</v>
      </c>
      <c r="F192" s="306">
        <v>0.371</v>
      </c>
      <c r="G192" s="41"/>
      <c r="H192" s="47"/>
    </row>
    <row r="193" s="2" customFormat="1" ht="16.8" customHeight="1">
      <c r="A193" s="41"/>
      <c r="B193" s="47"/>
      <c r="C193" s="305" t="s">
        <v>1136</v>
      </c>
      <c r="D193" s="305" t="s">
        <v>1137</v>
      </c>
      <c r="E193" s="20" t="s">
        <v>193</v>
      </c>
      <c r="F193" s="306">
        <v>566.01900000000001</v>
      </c>
      <c r="G193" s="41"/>
      <c r="H193" s="47"/>
    </row>
    <row r="194" s="2" customFormat="1">
      <c r="A194" s="41"/>
      <c r="B194" s="47"/>
      <c r="C194" s="305" t="s">
        <v>976</v>
      </c>
      <c r="D194" s="305" t="s">
        <v>977</v>
      </c>
      <c r="E194" s="20" t="s">
        <v>193</v>
      </c>
      <c r="F194" s="306">
        <v>1364.5530000000001</v>
      </c>
      <c r="G194" s="41"/>
      <c r="H194" s="47"/>
    </row>
    <row r="195" s="2" customFormat="1">
      <c r="A195" s="41"/>
      <c r="B195" s="47"/>
      <c r="C195" s="305" t="s">
        <v>943</v>
      </c>
      <c r="D195" s="305" t="s">
        <v>944</v>
      </c>
      <c r="E195" s="20" t="s">
        <v>193</v>
      </c>
      <c r="F195" s="306">
        <v>90.944999999999993</v>
      </c>
      <c r="G195" s="41"/>
      <c r="H195" s="47"/>
    </row>
    <row r="196" s="2" customFormat="1" ht="16.8" customHeight="1">
      <c r="A196" s="41"/>
      <c r="B196" s="47"/>
      <c r="C196" s="301" t="s">
        <v>145</v>
      </c>
      <c r="D196" s="302" t="s">
        <v>146</v>
      </c>
      <c r="E196" s="303" t="s">
        <v>19</v>
      </c>
      <c r="F196" s="304">
        <v>46.328000000000003</v>
      </c>
      <c r="G196" s="41"/>
      <c r="H196" s="47"/>
    </row>
    <row r="197" s="2" customFormat="1" ht="16.8" customHeight="1">
      <c r="A197" s="41"/>
      <c r="B197" s="47"/>
      <c r="C197" s="305" t="s">
        <v>19</v>
      </c>
      <c r="D197" s="305" t="s">
        <v>355</v>
      </c>
      <c r="E197" s="20" t="s">
        <v>19</v>
      </c>
      <c r="F197" s="306">
        <v>17.18</v>
      </c>
      <c r="G197" s="41"/>
      <c r="H197" s="47"/>
    </row>
    <row r="198" s="2" customFormat="1" ht="16.8" customHeight="1">
      <c r="A198" s="41"/>
      <c r="B198" s="47"/>
      <c r="C198" s="305" t="s">
        <v>19</v>
      </c>
      <c r="D198" s="305" t="s">
        <v>356</v>
      </c>
      <c r="E198" s="20" t="s">
        <v>19</v>
      </c>
      <c r="F198" s="306">
        <v>29.148</v>
      </c>
      <c r="G198" s="41"/>
      <c r="H198" s="47"/>
    </row>
    <row r="199" s="2" customFormat="1" ht="16.8" customHeight="1">
      <c r="A199" s="41"/>
      <c r="B199" s="47"/>
      <c r="C199" s="305" t="s">
        <v>145</v>
      </c>
      <c r="D199" s="305" t="s">
        <v>214</v>
      </c>
      <c r="E199" s="20" t="s">
        <v>19</v>
      </c>
      <c r="F199" s="306">
        <v>46.328000000000003</v>
      </c>
      <c r="G199" s="41"/>
      <c r="H199" s="47"/>
    </row>
    <row r="200" s="2" customFormat="1" ht="16.8" customHeight="1">
      <c r="A200" s="41"/>
      <c r="B200" s="47"/>
      <c r="C200" s="307" t="s">
        <v>2247</v>
      </c>
      <c r="D200" s="41"/>
      <c r="E200" s="41"/>
      <c r="F200" s="41"/>
      <c r="G200" s="41"/>
      <c r="H200" s="47"/>
    </row>
    <row r="201" s="2" customFormat="1">
      <c r="A201" s="41"/>
      <c r="B201" s="47"/>
      <c r="C201" s="305" t="s">
        <v>351</v>
      </c>
      <c r="D201" s="305" t="s">
        <v>352</v>
      </c>
      <c r="E201" s="20" t="s">
        <v>193</v>
      </c>
      <c r="F201" s="306">
        <v>46.328000000000003</v>
      </c>
      <c r="G201" s="41"/>
      <c r="H201" s="47"/>
    </row>
    <row r="202" s="2" customFormat="1" ht="16.8" customHeight="1">
      <c r="A202" s="41"/>
      <c r="B202" s="47"/>
      <c r="C202" s="305" t="s">
        <v>363</v>
      </c>
      <c r="D202" s="305" t="s">
        <v>364</v>
      </c>
      <c r="E202" s="20" t="s">
        <v>193</v>
      </c>
      <c r="F202" s="306">
        <v>46.328000000000003</v>
      </c>
      <c r="G202" s="41"/>
      <c r="H202" s="47"/>
    </row>
    <row r="203" s="2" customFormat="1" ht="16.8" customHeight="1">
      <c r="A203" s="41"/>
      <c r="B203" s="47"/>
      <c r="C203" s="305" t="s">
        <v>374</v>
      </c>
      <c r="D203" s="305" t="s">
        <v>375</v>
      </c>
      <c r="E203" s="20" t="s">
        <v>193</v>
      </c>
      <c r="F203" s="306">
        <v>46.328000000000003</v>
      </c>
      <c r="G203" s="41"/>
      <c r="H203" s="47"/>
    </row>
    <row r="204" s="2" customFormat="1" ht="16.8" customHeight="1">
      <c r="A204" s="41"/>
      <c r="B204" s="47"/>
      <c r="C204" s="305" t="s">
        <v>928</v>
      </c>
      <c r="D204" s="305" t="s">
        <v>929</v>
      </c>
      <c r="E204" s="20" t="s">
        <v>193</v>
      </c>
      <c r="F204" s="306">
        <v>1124.46</v>
      </c>
      <c r="G204" s="41"/>
      <c r="H204" s="47"/>
    </row>
    <row r="205" s="2" customFormat="1" ht="16.8" customHeight="1">
      <c r="A205" s="41"/>
      <c r="B205" s="47"/>
      <c r="C205" s="305" t="s">
        <v>938</v>
      </c>
      <c r="D205" s="305" t="s">
        <v>939</v>
      </c>
      <c r="E205" s="20" t="s">
        <v>193</v>
      </c>
      <c r="F205" s="306">
        <v>78.031000000000006</v>
      </c>
      <c r="G205" s="41"/>
      <c r="H205" s="47"/>
    </row>
    <row r="206" s="2" customFormat="1">
      <c r="A206" s="41"/>
      <c r="B206" s="47"/>
      <c r="C206" s="305" t="s">
        <v>954</v>
      </c>
      <c r="D206" s="305" t="s">
        <v>955</v>
      </c>
      <c r="E206" s="20" t="s">
        <v>193</v>
      </c>
      <c r="F206" s="306">
        <v>73.147999999999996</v>
      </c>
      <c r="G206" s="41"/>
      <c r="H206" s="47"/>
    </row>
    <row r="207" s="2" customFormat="1" ht="16.8" customHeight="1">
      <c r="A207" s="41"/>
      <c r="B207" s="47"/>
      <c r="C207" s="305" t="s">
        <v>970</v>
      </c>
      <c r="D207" s="305" t="s">
        <v>971</v>
      </c>
      <c r="E207" s="20" t="s">
        <v>193</v>
      </c>
      <c r="F207" s="306">
        <v>1170.788</v>
      </c>
      <c r="G207" s="41"/>
      <c r="H207" s="47"/>
    </row>
    <row r="208" s="2" customFormat="1">
      <c r="A208" s="41"/>
      <c r="B208" s="47"/>
      <c r="C208" s="305" t="s">
        <v>1122</v>
      </c>
      <c r="D208" s="305" t="s">
        <v>1123</v>
      </c>
      <c r="E208" s="20" t="s">
        <v>193</v>
      </c>
      <c r="F208" s="306">
        <v>585.39400000000001</v>
      </c>
      <c r="G208" s="41"/>
      <c r="H208" s="47"/>
    </row>
    <row r="209" s="2" customFormat="1" ht="16.8" customHeight="1">
      <c r="A209" s="41"/>
      <c r="B209" s="47"/>
      <c r="C209" s="305" t="s">
        <v>1155</v>
      </c>
      <c r="D209" s="305" t="s">
        <v>2251</v>
      </c>
      <c r="E209" s="20" t="s">
        <v>193</v>
      </c>
      <c r="F209" s="306">
        <v>190.221</v>
      </c>
      <c r="G209" s="41"/>
      <c r="H209" s="47"/>
    </row>
    <row r="210" s="2" customFormat="1">
      <c r="A210" s="41"/>
      <c r="B210" s="47"/>
      <c r="C210" s="305" t="s">
        <v>1231</v>
      </c>
      <c r="D210" s="305" t="s">
        <v>1232</v>
      </c>
      <c r="E210" s="20" t="s">
        <v>193</v>
      </c>
      <c r="F210" s="306">
        <v>78.031000000000006</v>
      </c>
      <c r="G210" s="41"/>
      <c r="H210" s="47"/>
    </row>
    <row r="211" s="2" customFormat="1" ht="16.8" customHeight="1">
      <c r="A211" s="41"/>
      <c r="B211" s="47"/>
      <c r="C211" s="305" t="s">
        <v>1237</v>
      </c>
      <c r="D211" s="305" t="s">
        <v>1238</v>
      </c>
      <c r="E211" s="20" t="s">
        <v>193</v>
      </c>
      <c r="F211" s="306">
        <v>78.031000000000006</v>
      </c>
      <c r="G211" s="41"/>
      <c r="H211" s="47"/>
    </row>
    <row r="212" s="2" customFormat="1" ht="16.8" customHeight="1">
      <c r="A212" s="41"/>
      <c r="B212" s="47"/>
      <c r="C212" s="305" t="s">
        <v>792</v>
      </c>
      <c r="D212" s="305" t="s">
        <v>793</v>
      </c>
      <c r="E212" s="20" t="s">
        <v>193</v>
      </c>
      <c r="F212" s="306">
        <v>1904.232</v>
      </c>
      <c r="G212" s="41"/>
      <c r="H212" s="47"/>
    </row>
    <row r="213" s="2" customFormat="1" ht="16.8" customHeight="1">
      <c r="A213" s="41"/>
      <c r="B213" s="47"/>
      <c r="C213" s="305" t="s">
        <v>799</v>
      </c>
      <c r="D213" s="305" t="s">
        <v>800</v>
      </c>
      <c r="E213" s="20" t="s">
        <v>193</v>
      </c>
      <c r="F213" s="306">
        <v>1663.999</v>
      </c>
      <c r="G213" s="41"/>
      <c r="H213" s="47"/>
    </row>
    <row r="214" s="2" customFormat="1" ht="16.8" customHeight="1">
      <c r="A214" s="41"/>
      <c r="B214" s="47"/>
      <c r="C214" s="305" t="s">
        <v>884</v>
      </c>
      <c r="D214" s="305" t="s">
        <v>885</v>
      </c>
      <c r="E214" s="20" t="s">
        <v>819</v>
      </c>
      <c r="F214" s="306">
        <v>0.371</v>
      </c>
      <c r="G214" s="41"/>
      <c r="H214" s="47"/>
    </row>
    <row r="215" s="2" customFormat="1" ht="16.8" customHeight="1">
      <c r="A215" s="41"/>
      <c r="B215" s="47"/>
      <c r="C215" s="305" t="s">
        <v>1131</v>
      </c>
      <c r="D215" s="305" t="s">
        <v>1132</v>
      </c>
      <c r="E215" s="20" t="s">
        <v>193</v>
      </c>
      <c r="F215" s="306">
        <v>48.643999999999998</v>
      </c>
      <c r="G215" s="41"/>
      <c r="H215" s="47"/>
    </row>
    <row r="216" s="2" customFormat="1" ht="16.8" customHeight="1">
      <c r="A216" s="41"/>
      <c r="B216" s="47"/>
      <c r="C216" s="305" t="s">
        <v>358</v>
      </c>
      <c r="D216" s="305" t="s">
        <v>359</v>
      </c>
      <c r="E216" s="20" t="s">
        <v>193</v>
      </c>
      <c r="F216" s="306">
        <v>48.643999999999998</v>
      </c>
      <c r="G216" s="41"/>
      <c r="H216" s="47"/>
    </row>
    <row r="217" s="2" customFormat="1">
      <c r="A217" s="41"/>
      <c r="B217" s="47"/>
      <c r="C217" s="305" t="s">
        <v>976</v>
      </c>
      <c r="D217" s="305" t="s">
        <v>977</v>
      </c>
      <c r="E217" s="20" t="s">
        <v>193</v>
      </c>
      <c r="F217" s="306">
        <v>1364.5530000000001</v>
      </c>
      <c r="G217" s="41"/>
      <c r="H217" s="47"/>
    </row>
    <row r="218" s="2" customFormat="1">
      <c r="A218" s="41"/>
      <c r="B218" s="47"/>
      <c r="C218" s="305" t="s">
        <v>943</v>
      </c>
      <c r="D218" s="305" t="s">
        <v>944</v>
      </c>
      <c r="E218" s="20" t="s">
        <v>193</v>
      </c>
      <c r="F218" s="306">
        <v>90.944999999999993</v>
      </c>
      <c r="G218" s="41"/>
      <c r="H218" s="47"/>
    </row>
    <row r="219" s="2" customFormat="1" ht="7.44" customHeight="1">
      <c r="A219" s="41"/>
      <c r="B219" s="160"/>
      <c r="C219" s="161"/>
      <c r="D219" s="161"/>
      <c r="E219" s="161"/>
      <c r="F219" s="161"/>
      <c r="G219" s="161"/>
      <c r="H219" s="47"/>
    </row>
    <row r="220" s="2" customFormat="1">
      <c r="A220" s="41"/>
      <c r="B220" s="41"/>
      <c r="C220" s="41"/>
      <c r="D220" s="41"/>
      <c r="E220" s="41"/>
      <c r="F220" s="41"/>
      <c r="G220" s="41"/>
      <c r="H220" s="41"/>
    </row>
  </sheetData>
  <sheetProtection sheet="1" formatColumns="0" formatRows="0" objects="1" scenarios="1" spinCount="100000" saltValue="NWC9XArkCU9uw5VTFgj7raxCcEw7MRlLmsTVAYmJAy3ESOBtwleGu3/RRDSVuPgoZNFOyDm5C3vkRLhnXXgYTw==" hashValue="FyoA5kkU+SuzyVvtpHQicxCtXMk9PufwD4MUp11j4GDVXMsTwvmRf7MxPne8Opba67tmzFsmC8Qq8w88qNdVw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8" customWidth="1"/>
    <col min="2" max="2" width="1.667969" style="308" customWidth="1"/>
    <col min="3" max="4" width="5" style="308" customWidth="1"/>
    <col min="5" max="5" width="11.66016" style="308" customWidth="1"/>
    <col min="6" max="6" width="9.160156" style="308" customWidth="1"/>
    <col min="7" max="7" width="5" style="308" customWidth="1"/>
    <col min="8" max="8" width="77.83203" style="308" customWidth="1"/>
    <col min="9" max="10" width="20" style="308" customWidth="1"/>
    <col min="11" max="11" width="1.667969" style="308" customWidth="1"/>
  </cols>
  <sheetData>
    <row r="1" s="1" customFormat="1" ht="37.5" customHeight="1"/>
    <row r="2" s="1" customFormat="1" ht="7.5" customHeight="1">
      <c r="B2" s="309"/>
      <c r="C2" s="310"/>
      <c r="D2" s="310"/>
      <c r="E2" s="310"/>
      <c r="F2" s="310"/>
      <c r="G2" s="310"/>
      <c r="H2" s="310"/>
      <c r="I2" s="310"/>
      <c r="J2" s="310"/>
      <c r="K2" s="311"/>
    </row>
    <row r="3" s="17" customFormat="1" ht="45" customHeight="1">
      <c r="B3" s="312"/>
      <c r="C3" s="313" t="s">
        <v>2252</v>
      </c>
      <c r="D3" s="313"/>
      <c r="E3" s="313"/>
      <c r="F3" s="313"/>
      <c r="G3" s="313"/>
      <c r="H3" s="313"/>
      <c r="I3" s="313"/>
      <c r="J3" s="313"/>
      <c r="K3" s="314"/>
    </row>
    <row r="4" s="1" customFormat="1" ht="25.5" customHeight="1">
      <c r="B4" s="315"/>
      <c r="C4" s="316" t="s">
        <v>2253</v>
      </c>
      <c r="D4" s="316"/>
      <c r="E4" s="316"/>
      <c r="F4" s="316"/>
      <c r="G4" s="316"/>
      <c r="H4" s="316"/>
      <c r="I4" s="316"/>
      <c r="J4" s="316"/>
      <c r="K4" s="317"/>
    </row>
    <row r="5" s="1" customFormat="1" ht="5.25" customHeight="1">
      <c r="B5" s="315"/>
      <c r="C5" s="318"/>
      <c r="D5" s="318"/>
      <c r="E5" s="318"/>
      <c r="F5" s="318"/>
      <c r="G5" s="318"/>
      <c r="H5" s="318"/>
      <c r="I5" s="318"/>
      <c r="J5" s="318"/>
      <c r="K5" s="317"/>
    </row>
    <row r="6" s="1" customFormat="1" ht="15" customHeight="1">
      <c r="B6" s="315"/>
      <c r="C6" s="319" t="s">
        <v>2254</v>
      </c>
      <c r="D6" s="319"/>
      <c r="E6" s="319"/>
      <c r="F6" s="319"/>
      <c r="G6" s="319"/>
      <c r="H6" s="319"/>
      <c r="I6" s="319"/>
      <c r="J6" s="319"/>
      <c r="K6" s="317"/>
    </row>
    <row r="7" s="1" customFormat="1" ht="15" customHeight="1">
      <c r="B7" s="320"/>
      <c r="C7" s="319" t="s">
        <v>2255</v>
      </c>
      <c r="D7" s="319"/>
      <c r="E7" s="319"/>
      <c r="F7" s="319"/>
      <c r="G7" s="319"/>
      <c r="H7" s="319"/>
      <c r="I7" s="319"/>
      <c r="J7" s="319"/>
      <c r="K7" s="317"/>
    </row>
    <row r="8" s="1" customFormat="1" ht="12.75" customHeight="1">
      <c r="B8" s="320"/>
      <c r="C8" s="319"/>
      <c r="D8" s="319"/>
      <c r="E8" s="319"/>
      <c r="F8" s="319"/>
      <c r="G8" s="319"/>
      <c r="H8" s="319"/>
      <c r="I8" s="319"/>
      <c r="J8" s="319"/>
      <c r="K8" s="317"/>
    </row>
    <row r="9" s="1" customFormat="1" ht="15" customHeight="1">
      <c r="B9" s="320"/>
      <c r="C9" s="319" t="s">
        <v>2256</v>
      </c>
      <c r="D9" s="319"/>
      <c r="E9" s="319"/>
      <c r="F9" s="319"/>
      <c r="G9" s="319"/>
      <c r="H9" s="319"/>
      <c r="I9" s="319"/>
      <c r="J9" s="319"/>
      <c r="K9" s="317"/>
    </row>
    <row r="10" s="1" customFormat="1" ht="15" customHeight="1">
      <c r="B10" s="320"/>
      <c r="C10" s="319"/>
      <c r="D10" s="319" t="s">
        <v>2257</v>
      </c>
      <c r="E10" s="319"/>
      <c r="F10" s="319"/>
      <c r="G10" s="319"/>
      <c r="H10" s="319"/>
      <c r="I10" s="319"/>
      <c r="J10" s="319"/>
      <c r="K10" s="317"/>
    </row>
    <row r="11" s="1" customFormat="1" ht="15" customHeight="1">
      <c r="B11" s="320"/>
      <c r="C11" s="321"/>
      <c r="D11" s="319" t="s">
        <v>2258</v>
      </c>
      <c r="E11" s="319"/>
      <c r="F11" s="319"/>
      <c r="G11" s="319"/>
      <c r="H11" s="319"/>
      <c r="I11" s="319"/>
      <c r="J11" s="319"/>
      <c r="K11" s="317"/>
    </row>
    <row r="12" s="1" customFormat="1" ht="15" customHeight="1">
      <c r="B12" s="320"/>
      <c r="C12" s="321"/>
      <c r="D12" s="319"/>
      <c r="E12" s="319"/>
      <c r="F12" s="319"/>
      <c r="G12" s="319"/>
      <c r="H12" s="319"/>
      <c r="I12" s="319"/>
      <c r="J12" s="319"/>
      <c r="K12" s="317"/>
    </row>
    <row r="13" s="1" customFormat="1" ht="15" customHeight="1">
      <c r="B13" s="320"/>
      <c r="C13" s="321"/>
      <c r="D13" s="322" t="s">
        <v>2259</v>
      </c>
      <c r="E13" s="319"/>
      <c r="F13" s="319"/>
      <c r="G13" s="319"/>
      <c r="H13" s="319"/>
      <c r="I13" s="319"/>
      <c r="J13" s="319"/>
      <c r="K13" s="317"/>
    </row>
    <row r="14" s="1" customFormat="1" ht="12.75" customHeight="1">
      <c r="B14" s="320"/>
      <c r="C14" s="321"/>
      <c r="D14" s="321"/>
      <c r="E14" s="321"/>
      <c r="F14" s="321"/>
      <c r="G14" s="321"/>
      <c r="H14" s="321"/>
      <c r="I14" s="321"/>
      <c r="J14" s="321"/>
      <c r="K14" s="317"/>
    </row>
    <row r="15" s="1" customFormat="1" ht="15" customHeight="1">
      <c r="B15" s="320"/>
      <c r="C15" s="321"/>
      <c r="D15" s="319" t="s">
        <v>2260</v>
      </c>
      <c r="E15" s="319"/>
      <c r="F15" s="319"/>
      <c r="G15" s="319"/>
      <c r="H15" s="319"/>
      <c r="I15" s="319"/>
      <c r="J15" s="319"/>
      <c r="K15" s="317"/>
    </row>
    <row r="16" s="1" customFormat="1" ht="15" customHeight="1">
      <c r="B16" s="320"/>
      <c r="C16" s="321"/>
      <c r="D16" s="319" t="s">
        <v>2261</v>
      </c>
      <c r="E16" s="319"/>
      <c r="F16" s="319"/>
      <c r="G16" s="319"/>
      <c r="H16" s="319"/>
      <c r="I16" s="319"/>
      <c r="J16" s="319"/>
      <c r="K16" s="317"/>
    </row>
    <row r="17" s="1" customFormat="1" ht="15" customHeight="1">
      <c r="B17" s="320"/>
      <c r="C17" s="321"/>
      <c r="D17" s="319" t="s">
        <v>2262</v>
      </c>
      <c r="E17" s="319"/>
      <c r="F17" s="319"/>
      <c r="G17" s="319"/>
      <c r="H17" s="319"/>
      <c r="I17" s="319"/>
      <c r="J17" s="319"/>
      <c r="K17" s="317"/>
    </row>
    <row r="18" s="1" customFormat="1" ht="15" customHeight="1">
      <c r="B18" s="320"/>
      <c r="C18" s="321"/>
      <c r="D18" s="321"/>
      <c r="E18" s="323" t="s">
        <v>79</v>
      </c>
      <c r="F18" s="319" t="s">
        <v>2263</v>
      </c>
      <c r="G18" s="319"/>
      <c r="H18" s="319"/>
      <c r="I18" s="319"/>
      <c r="J18" s="319"/>
      <c r="K18" s="317"/>
    </row>
    <row r="19" s="1" customFormat="1" ht="15" customHeight="1">
      <c r="B19" s="320"/>
      <c r="C19" s="321"/>
      <c r="D19" s="321"/>
      <c r="E19" s="323" t="s">
        <v>2264</v>
      </c>
      <c r="F19" s="319" t="s">
        <v>2265</v>
      </c>
      <c r="G19" s="319"/>
      <c r="H19" s="319"/>
      <c r="I19" s="319"/>
      <c r="J19" s="319"/>
      <c r="K19" s="317"/>
    </row>
    <row r="20" s="1" customFormat="1" ht="15" customHeight="1">
      <c r="B20" s="320"/>
      <c r="C20" s="321"/>
      <c r="D20" s="321"/>
      <c r="E20" s="323" t="s">
        <v>2266</v>
      </c>
      <c r="F20" s="319" t="s">
        <v>2267</v>
      </c>
      <c r="G20" s="319"/>
      <c r="H20" s="319"/>
      <c r="I20" s="319"/>
      <c r="J20" s="319"/>
      <c r="K20" s="317"/>
    </row>
    <row r="21" s="1" customFormat="1" ht="15" customHeight="1">
      <c r="B21" s="320"/>
      <c r="C21" s="321"/>
      <c r="D21" s="321"/>
      <c r="E21" s="323" t="s">
        <v>100</v>
      </c>
      <c r="F21" s="319" t="s">
        <v>101</v>
      </c>
      <c r="G21" s="319"/>
      <c r="H21" s="319"/>
      <c r="I21" s="319"/>
      <c r="J21" s="319"/>
      <c r="K21" s="317"/>
    </row>
    <row r="22" s="1" customFormat="1" ht="15" customHeight="1">
      <c r="B22" s="320"/>
      <c r="C22" s="321"/>
      <c r="D22" s="321"/>
      <c r="E22" s="323" t="s">
        <v>2268</v>
      </c>
      <c r="F22" s="319" t="s">
        <v>2269</v>
      </c>
      <c r="G22" s="319"/>
      <c r="H22" s="319"/>
      <c r="I22" s="319"/>
      <c r="J22" s="319"/>
      <c r="K22" s="317"/>
    </row>
    <row r="23" s="1" customFormat="1" ht="15" customHeight="1">
      <c r="B23" s="320"/>
      <c r="C23" s="321"/>
      <c r="D23" s="321"/>
      <c r="E23" s="323" t="s">
        <v>2270</v>
      </c>
      <c r="F23" s="319" t="s">
        <v>2271</v>
      </c>
      <c r="G23" s="319"/>
      <c r="H23" s="319"/>
      <c r="I23" s="319"/>
      <c r="J23" s="319"/>
      <c r="K23" s="317"/>
    </row>
    <row r="24" s="1" customFormat="1" ht="12.75" customHeight="1">
      <c r="B24" s="320"/>
      <c r="C24" s="321"/>
      <c r="D24" s="321"/>
      <c r="E24" s="321"/>
      <c r="F24" s="321"/>
      <c r="G24" s="321"/>
      <c r="H24" s="321"/>
      <c r="I24" s="321"/>
      <c r="J24" s="321"/>
      <c r="K24" s="317"/>
    </row>
    <row r="25" s="1" customFormat="1" ht="15" customHeight="1">
      <c r="B25" s="320"/>
      <c r="C25" s="319" t="s">
        <v>2272</v>
      </c>
      <c r="D25" s="319"/>
      <c r="E25" s="319"/>
      <c r="F25" s="319"/>
      <c r="G25" s="319"/>
      <c r="H25" s="319"/>
      <c r="I25" s="319"/>
      <c r="J25" s="319"/>
      <c r="K25" s="317"/>
    </row>
    <row r="26" s="1" customFormat="1" ht="15" customHeight="1">
      <c r="B26" s="320"/>
      <c r="C26" s="319" t="s">
        <v>2273</v>
      </c>
      <c r="D26" s="319"/>
      <c r="E26" s="319"/>
      <c r="F26" s="319"/>
      <c r="G26" s="319"/>
      <c r="H26" s="319"/>
      <c r="I26" s="319"/>
      <c r="J26" s="319"/>
      <c r="K26" s="317"/>
    </row>
    <row r="27" s="1" customFormat="1" ht="15" customHeight="1">
      <c r="B27" s="320"/>
      <c r="C27" s="319"/>
      <c r="D27" s="319" t="s">
        <v>2274</v>
      </c>
      <c r="E27" s="319"/>
      <c r="F27" s="319"/>
      <c r="G27" s="319"/>
      <c r="H27" s="319"/>
      <c r="I27" s="319"/>
      <c r="J27" s="319"/>
      <c r="K27" s="317"/>
    </row>
    <row r="28" s="1" customFormat="1" ht="15" customHeight="1">
      <c r="B28" s="320"/>
      <c r="C28" s="321"/>
      <c r="D28" s="319" t="s">
        <v>2275</v>
      </c>
      <c r="E28" s="319"/>
      <c r="F28" s="319"/>
      <c r="G28" s="319"/>
      <c r="H28" s="319"/>
      <c r="I28" s="319"/>
      <c r="J28" s="319"/>
      <c r="K28" s="317"/>
    </row>
    <row r="29" s="1" customFormat="1" ht="12.75" customHeight="1">
      <c r="B29" s="320"/>
      <c r="C29" s="321"/>
      <c r="D29" s="321"/>
      <c r="E29" s="321"/>
      <c r="F29" s="321"/>
      <c r="G29" s="321"/>
      <c r="H29" s="321"/>
      <c r="I29" s="321"/>
      <c r="J29" s="321"/>
      <c r="K29" s="317"/>
    </row>
    <row r="30" s="1" customFormat="1" ht="15" customHeight="1">
      <c r="B30" s="320"/>
      <c r="C30" s="321"/>
      <c r="D30" s="319" t="s">
        <v>2276</v>
      </c>
      <c r="E30" s="319"/>
      <c r="F30" s="319"/>
      <c r="G30" s="319"/>
      <c r="H30" s="319"/>
      <c r="I30" s="319"/>
      <c r="J30" s="319"/>
      <c r="K30" s="317"/>
    </row>
    <row r="31" s="1" customFormat="1" ht="15" customHeight="1">
      <c r="B31" s="320"/>
      <c r="C31" s="321"/>
      <c r="D31" s="319" t="s">
        <v>2277</v>
      </c>
      <c r="E31" s="319"/>
      <c r="F31" s="319"/>
      <c r="G31" s="319"/>
      <c r="H31" s="319"/>
      <c r="I31" s="319"/>
      <c r="J31" s="319"/>
      <c r="K31" s="317"/>
    </row>
    <row r="32" s="1" customFormat="1" ht="12.75" customHeight="1">
      <c r="B32" s="320"/>
      <c r="C32" s="321"/>
      <c r="D32" s="321"/>
      <c r="E32" s="321"/>
      <c r="F32" s="321"/>
      <c r="G32" s="321"/>
      <c r="H32" s="321"/>
      <c r="I32" s="321"/>
      <c r="J32" s="321"/>
      <c r="K32" s="317"/>
    </row>
    <row r="33" s="1" customFormat="1" ht="15" customHeight="1">
      <c r="B33" s="320"/>
      <c r="C33" s="321"/>
      <c r="D33" s="319" t="s">
        <v>2278</v>
      </c>
      <c r="E33" s="319"/>
      <c r="F33" s="319"/>
      <c r="G33" s="319"/>
      <c r="H33" s="319"/>
      <c r="I33" s="319"/>
      <c r="J33" s="319"/>
      <c r="K33" s="317"/>
    </row>
    <row r="34" s="1" customFormat="1" ht="15" customHeight="1">
      <c r="B34" s="320"/>
      <c r="C34" s="321"/>
      <c r="D34" s="319" t="s">
        <v>2279</v>
      </c>
      <c r="E34" s="319"/>
      <c r="F34" s="319"/>
      <c r="G34" s="319"/>
      <c r="H34" s="319"/>
      <c r="I34" s="319"/>
      <c r="J34" s="319"/>
      <c r="K34" s="317"/>
    </row>
    <row r="35" s="1" customFormat="1" ht="15" customHeight="1">
      <c r="B35" s="320"/>
      <c r="C35" s="321"/>
      <c r="D35" s="319" t="s">
        <v>2280</v>
      </c>
      <c r="E35" s="319"/>
      <c r="F35" s="319"/>
      <c r="G35" s="319"/>
      <c r="H35" s="319"/>
      <c r="I35" s="319"/>
      <c r="J35" s="319"/>
      <c r="K35" s="317"/>
    </row>
    <row r="36" s="1" customFormat="1" ht="15" customHeight="1">
      <c r="B36" s="320"/>
      <c r="C36" s="321"/>
      <c r="D36" s="319"/>
      <c r="E36" s="322" t="s">
        <v>174</v>
      </c>
      <c r="F36" s="319"/>
      <c r="G36" s="319" t="s">
        <v>2281</v>
      </c>
      <c r="H36" s="319"/>
      <c r="I36" s="319"/>
      <c r="J36" s="319"/>
      <c r="K36" s="317"/>
    </row>
    <row r="37" s="1" customFormat="1" ht="30.75" customHeight="1">
      <c r="B37" s="320"/>
      <c r="C37" s="321"/>
      <c r="D37" s="319"/>
      <c r="E37" s="322" t="s">
        <v>2282</v>
      </c>
      <c r="F37" s="319"/>
      <c r="G37" s="319" t="s">
        <v>2283</v>
      </c>
      <c r="H37" s="319"/>
      <c r="I37" s="319"/>
      <c r="J37" s="319"/>
      <c r="K37" s="317"/>
    </row>
    <row r="38" s="1" customFormat="1" ht="15" customHeight="1">
      <c r="B38" s="320"/>
      <c r="C38" s="321"/>
      <c r="D38" s="319"/>
      <c r="E38" s="322" t="s">
        <v>53</v>
      </c>
      <c r="F38" s="319"/>
      <c r="G38" s="319" t="s">
        <v>2284</v>
      </c>
      <c r="H38" s="319"/>
      <c r="I38" s="319"/>
      <c r="J38" s="319"/>
      <c r="K38" s="317"/>
    </row>
    <row r="39" s="1" customFormat="1" ht="15" customHeight="1">
      <c r="B39" s="320"/>
      <c r="C39" s="321"/>
      <c r="D39" s="319"/>
      <c r="E39" s="322" t="s">
        <v>54</v>
      </c>
      <c r="F39" s="319"/>
      <c r="G39" s="319" t="s">
        <v>2285</v>
      </c>
      <c r="H39" s="319"/>
      <c r="I39" s="319"/>
      <c r="J39" s="319"/>
      <c r="K39" s="317"/>
    </row>
    <row r="40" s="1" customFormat="1" ht="15" customHeight="1">
      <c r="B40" s="320"/>
      <c r="C40" s="321"/>
      <c r="D40" s="319"/>
      <c r="E40" s="322" t="s">
        <v>175</v>
      </c>
      <c r="F40" s="319"/>
      <c r="G40" s="319" t="s">
        <v>2286</v>
      </c>
      <c r="H40" s="319"/>
      <c r="I40" s="319"/>
      <c r="J40" s="319"/>
      <c r="K40" s="317"/>
    </row>
    <row r="41" s="1" customFormat="1" ht="15" customHeight="1">
      <c r="B41" s="320"/>
      <c r="C41" s="321"/>
      <c r="D41" s="319"/>
      <c r="E41" s="322" t="s">
        <v>176</v>
      </c>
      <c r="F41" s="319"/>
      <c r="G41" s="319" t="s">
        <v>2287</v>
      </c>
      <c r="H41" s="319"/>
      <c r="I41" s="319"/>
      <c r="J41" s="319"/>
      <c r="K41" s="317"/>
    </row>
    <row r="42" s="1" customFormat="1" ht="15" customHeight="1">
      <c r="B42" s="320"/>
      <c r="C42" s="321"/>
      <c r="D42" s="319"/>
      <c r="E42" s="322" t="s">
        <v>2288</v>
      </c>
      <c r="F42" s="319"/>
      <c r="G42" s="319" t="s">
        <v>2289</v>
      </c>
      <c r="H42" s="319"/>
      <c r="I42" s="319"/>
      <c r="J42" s="319"/>
      <c r="K42" s="317"/>
    </row>
    <row r="43" s="1" customFormat="1" ht="15" customHeight="1">
      <c r="B43" s="320"/>
      <c r="C43" s="321"/>
      <c r="D43" s="319"/>
      <c r="E43" s="322"/>
      <c r="F43" s="319"/>
      <c r="G43" s="319" t="s">
        <v>2290</v>
      </c>
      <c r="H43" s="319"/>
      <c r="I43" s="319"/>
      <c r="J43" s="319"/>
      <c r="K43" s="317"/>
    </row>
    <row r="44" s="1" customFormat="1" ht="15" customHeight="1">
      <c r="B44" s="320"/>
      <c r="C44" s="321"/>
      <c r="D44" s="319"/>
      <c r="E44" s="322" t="s">
        <v>2291</v>
      </c>
      <c r="F44" s="319"/>
      <c r="G44" s="319" t="s">
        <v>2292</v>
      </c>
      <c r="H44" s="319"/>
      <c r="I44" s="319"/>
      <c r="J44" s="319"/>
      <c r="K44" s="317"/>
    </row>
    <row r="45" s="1" customFormat="1" ht="15" customHeight="1">
      <c r="B45" s="320"/>
      <c r="C45" s="321"/>
      <c r="D45" s="319"/>
      <c r="E45" s="322" t="s">
        <v>178</v>
      </c>
      <c r="F45" s="319"/>
      <c r="G45" s="319" t="s">
        <v>2293</v>
      </c>
      <c r="H45" s="319"/>
      <c r="I45" s="319"/>
      <c r="J45" s="319"/>
      <c r="K45" s="317"/>
    </row>
    <row r="46" s="1" customFormat="1" ht="12.75" customHeight="1">
      <c r="B46" s="320"/>
      <c r="C46" s="321"/>
      <c r="D46" s="319"/>
      <c r="E46" s="319"/>
      <c r="F46" s="319"/>
      <c r="G46" s="319"/>
      <c r="H46" s="319"/>
      <c r="I46" s="319"/>
      <c r="J46" s="319"/>
      <c r="K46" s="317"/>
    </row>
    <row r="47" s="1" customFormat="1" ht="15" customHeight="1">
      <c r="B47" s="320"/>
      <c r="C47" s="321"/>
      <c r="D47" s="319" t="s">
        <v>2294</v>
      </c>
      <c r="E47" s="319"/>
      <c r="F47" s="319"/>
      <c r="G47" s="319"/>
      <c r="H47" s="319"/>
      <c r="I47" s="319"/>
      <c r="J47" s="319"/>
      <c r="K47" s="317"/>
    </row>
    <row r="48" s="1" customFormat="1" ht="15" customHeight="1">
      <c r="B48" s="320"/>
      <c r="C48" s="321"/>
      <c r="D48" s="321"/>
      <c r="E48" s="319" t="s">
        <v>2295</v>
      </c>
      <c r="F48" s="319"/>
      <c r="G48" s="319"/>
      <c r="H48" s="319"/>
      <c r="I48" s="319"/>
      <c r="J48" s="319"/>
      <c r="K48" s="317"/>
    </row>
    <row r="49" s="1" customFormat="1" ht="15" customHeight="1">
      <c r="B49" s="320"/>
      <c r="C49" s="321"/>
      <c r="D49" s="321"/>
      <c r="E49" s="319" t="s">
        <v>2296</v>
      </c>
      <c r="F49" s="319"/>
      <c r="G49" s="319"/>
      <c r="H49" s="319"/>
      <c r="I49" s="319"/>
      <c r="J49" s="319"/>
      <c r="K49" s="317"/>
    </row>
    <row r="50" s="1" customFormat="1" ht="15" customHeight="1">
      <c r="B50" s="320"/>
      <c r="C50" s="321"/>
      <c r="D50" s="321"/>
      <c r="E50" s="319" t="s">
        <v>2297</v>
      </c>
      <c r="F50" s="319"/>
      <c r="G50" s="319"/>
      <c r="H50" s="319"/>
      <c r="I50" s="319"/>
      <c r="J50" s="319"/>
      <c r="K50" s="317"/>
    </row>
    <row r="51" s="1" customFormat="1" ht="15" customHeight="1">
      <c r="B51" s="320"/>
      <c r="C51" s="321"/>
      <c r="D51" s="319" t="s">
        <v>2298</v>
      </c>
      <c r="E51" s="319"/>
      <c r="F51" s="319"/>
      <c r="G51" s="319"/>
      <c r="H51" s="319"/>
      <c r="I51" s="319"/>
      <c r="J51" s="319"/>
      <c r="K51" s="317"/>
    </row>
    <row r="52" s="1" customFormat="1" ht="25.5" customHeight="1">
      <c r="B52" s="315"/>
      <c r="C52" s="316" t="s">
        <v>2299</v>
      </c>
      <c r="D52" s="316"/>
      <c r="E52" s="316"/>
      <c r="F52" s="316"/>
      <c r="G52" s="316"/>
      <c r="H52" s="316"/>
      <c r="I52" s="316"/>
      <c r="J52" s="316"/>
      <c r="K52" s="317"/>
    </row>
    <row r="53" s="1" customFormat="1" ht="5.25" customHeight="1">
      <c r="B53" s="315"/>
      <c r="C53" s="318"/>
      <c r="D53" s="318"/>
      <c r="E53" s="318"/>
      <c r="F53" s="318"/>
      <c r="G53" s="318"/>
      <c r="H53" s="318"/>
      <c r="I53" s="318"/>
      <c r="J53" s="318"/>
      <c r="K53" s="317"/>
    </row>
    <row r="54" s="1" customFormat="1" ht="15" customHeight="1">
      <c r="B54" s="315"/>
      <c r="C54" s="319" t="s">
        <v>2300</v>
      </c>
      <c r="D54" s="319"/>
      <c r="E54" s="319"/>
      <c r="F54" s="319"/>
      <c r="G54" s="319"/>
      <c r="H54" s="319"/>
      <c r="I54" s="319"/>
      <c r="J54" s="319"/>
      <c r="K54" s="317"/>
    </row>
    <row r="55" s="1" customFormat="1" ht="15" customHeight="1">
      <c r="B55" s="315"/>
      <c r="C55" s="319" t="s">
        <v>2301</v>
      </c>
      <c r="D55" s="319"/>
      <c r="E55" s="319"/>
      <c r="F55" s="319"/>
      <c r="G55" s="319"/>
      <c r="H55" s="319"/>
      <c r="I55" s="319"/>
      <c r="J55" s="319"/>
      <c r="K55" s="317"/>
    </row>
    <row r="56" s="1" customFormat="1" ht="12.75" customHeight="1">
      <c r="B56" s="315"/>
      <c r="C56" s="319"/>
      <c r="D56" s="319"/>
      <c r="E56" s="319"/>
      <c r="F56" s="319"/>
      <c r="G56" s="319"/>
      <c r="H56" s="319"/>
      <c r="I56" s="319"/>
      <c r="J56" s="319"/>
      <c r="K56" s="317"/>
    </row>
    <row r="57" s="1" customFormat="1" ht="15" customHeight="1">
      <c r="B57" s="315"/>
      <c r="C57" s="319" t="s">
        <v>2302</v>
      </c>
      <c r="D57" s="319"/>
      <c r="E57" s="319"/>
      <c r="F57" s="319"/>
      <c r="G57" s="319"/>
      <c r="H57" s="319"/>
      <c r="I57" s="319"/>
      <c r="J57" s="319"/>
      <c r="K57" s="317"/>
    </row>
    <row r="58" s="1" customFormat="1" ht="15" customHeight="1">
      <c r="B58" s="315"/>
      <c r="C58" s="321"/>
      <c r="D58" s="319" t="s">
        <v>2303</v>
      </c>
      <c r="E58" s="319"/>
      <c r="F58" s="319"/>
      <c r="G58" s="319"/>
      <c r="H58" s="319"/>
      <c r="I58" s="319"/>
      <c r="J58" s="319"/>
      <c r="K58" s="317"/>
    </row>
    <row r="59" s="1" customFormat="1" ht="15" customHeight="1">
      <c r="B59" s="315"/>
      <c r="C59" s="321"/>
      <c r="D59" s="319" t="s">
        <v>2304</v>
      </c>
      <c r="E59" s="319"/>
      <c r="F59" s="319"/>
      <c r="G59" s="319"/>
      <c r="H59" s="319"/>
      <c r="I59" s="319"/>
      <c r="J59" s="319"/>
      <c r="K59" s="317"/>
    </row>
    <row r="60" s="1" customFormat="1" ht="15" customHeight="1">
      <c r="B60" s="315"/>
      <c r="C60" s="321"/>
      <c r="D60" s="319" t="s">
        <v>2305</v>
      </c>
      <c r="E60" s="319"/>
      <c r="F60" s="319"/>
      <c r="G60" s="319"/>
      <c r="H60" s="319"/>
      <c r="I60" s="319"/>
      <c r="J60" s="319"/>
      <c r="K60" s="317"/>
    </row>
    <row r="61" s="1" customFormat="1" ht="15" customHeight="1">
      <c r="B61" s="315"/>
      <c r="C61" s="321"/>
      <c r="D61" s="319" t="s">
        <v>2306</v>
      </c>
      <c r="E61" s="319"/>
      <c r="F61" s="319"/>
      <c r="G61" s="319"/>
      <c r="H61" s="319"/>
      <c r="I61" s="319"/>
      <c r="J61" s="319"/>
      <c r="K61" s="317"/>
    </row>
    <row r="62" s="1" customFormat="1" ht="15" customHeight="1">
      <c r="B62" s="315"/>
      <c r="C62" s="321"/>
      <c r="D62" s="324" t="s">
        <v>2307</v>
      </c>
      <c r="E62" s="324"/>
      <c r="F62" s="324"/>
      <c r="G62" s="324"/>
      <c r="H62" s="324"/>
      <c r="I62" s="324"/>
      <c r="J62" s="324"/>
      <c r="K62" s="317"/>
    </row>
    <row r="63" s="1" customFormat="1" ht="15" customHeight="1">
      <c r="B63" s="315"/>
      <c r="C63" s="321"/>
      <c r="D63" s="319" t="s">
        <v>2308</v>
      </c>
      <c r="E63" s="319"/>
      <c r="F63" s="319"/>
      <c r="G63" s="319"/>
      <c r="H63" s="319"/>
      <c r="I63" s="319"/>
      <c r="J63" s="319"/>
      <c r="K63" s="317"/>
    </row>
    <row r="64" s="1" customFormat="1" ht="12.75" customHeight="1">
      <c r="B64" s="315"/>
      <c r="C64" s="321"/>
      <c r="D64" s="321"/>
      <c r="E64" s="325"/>
      <c r="F64" s="321"/>
      <c r="G64" s="321"/>
      <c r="H64" s="321"/>
      <c r="I64" s="321"/>
      <c r="J64" s="321"/>
      <c r="K64" s="317"/>
    </row>
    <row r="65" s="1" customFormat="1" ht="15" customHeight="1">
      <c r="B65" s="315"/>
      <c r="C65" s="321"/>
      <c r="D65" s="319" t="s">
        <v>2309</v>
      </c>
      <c r="E65" s="319"/>
      <c r="F65" s="319"/>
      <c r="G65" s="319"/>
      <c r="H65" s="319"/>
      <c r="I65" s="319"/>
      <c r="J65" s="319"/>
      <c r="K65" s="317"/>
    </row>
    <row r="66" s="1" customFormat="1" ht="15" customHeight="1">
      <c r="B66" s="315"/>
      <c r="C66" s="321"/>
      <c r="D66" s="324" t="s">
        <v>2310</v>
      </c>
      <c r="E66" s="324"/>
      <c r="F66" s="324"/>
      <c r="G66" s="324"/>
      <c r="H66" s="324"/>
      <c r="I66" s="324"/>
      <c r="J66" s="324"/>
      <c r="K66" s="317"/>
    </row>
    <row r="67" s="1" customFormat="1" ht="15" customHeight="1">
      <c r="B67" s="315"/>
      <c r="C67" s="321"/>
      <c r="D67" s="319" t="s">
        <v>2311</v>
      </c>
      <c r="E67" s="319"/>
      <c r="F67" s="319"/>
      <c r="G67" s="319"/>
      <c r="H67" s="319"/>
      <c r="I67" s="319"/>
      <c r="J67" s="319"/>
      <c r="K67" s="317"/>
    </row>
    <row r="68" s="1" customFormat="1" ht="15" customHeight="1">
      <c r="B68" s="315"/>
      <c r="C68" s="321"/>
      <c r="D68" s="319" t="s">
        <v>2312</v>
      </c>
      <c r="E68" s="319"/>
      <c r="F68" s="319"/>
      <c r="G68" s="319"/>
      <c r="H68" s="319"/>
      <c r="I68" s="319"/>
      <c r="J68" s="319"/>
      <c r="K68" s="317"/>
    </row>
    <row r="69" s="1" customFormat="1" ht="15" customHeight="1">
      <c r="B69" s="315"/>
      <c r="C69" s="321"/>
      <c r="D69" s="319" t="s">
        <v>2313</v>
      </c>
      <c r="E69" s="319"/>
      <c r="F69" s="319"/>
      <c r="G69" s="319"/>
      <c r="H69" s="319"/>
      <c r="I69" s="319"/>
      <c r="J69" s="319"/>
      <c r="K69" s="317"/>
    </row>
    <row r="70" s="1" customFormat="1" ht="15" customHeight="1">
      <c r="B70" s="315"/>
      <c r="C70" s="321"/>
      <c r="D70" s="319" t="s">
        <v>2314</v>
      </c>
      <c r="E70" s="319"/>
      <c r="F70" s="319"/>
      <c r="G70" s="319"/>
      <c r="H70" s="319"/>
      <c r="I70" s="319"/>
      <c r="J70" s="319"/>
      <c r="K70" s="317"/>
    </row>
    <row r="71" s="1" customFormat="1" ht="12.75" customHeight="1">
      <c r="B71" s="326"/>
      <c r="C71" s="327"/>
      <c r="D71" s="327"/>
      <c r="E71" s="327"/>
      <c r="F71" s="327"/>
      <c r="G71" s="327"/>
      <c r="H71" s="327"/>
      <c r="I71" s="327"/>
      <c r="J71" s="327"/>
      <c r="K71" s="328"/>
    </row>
    <row r="72" s="1" customFormat="1" ht="18.75" customHeight="1">
      <c r="B72" s="329"/>
      <c r="C72" s="329"/>
      <c r="D72" s="329"/>
      <c r="E72" s="329"/>
      <c r="F72" s="329"/>
      <c r="G72" s="329"/>
      <c r="H72" s="329"/>
      <c r="I72" s="329"/>
      <c r="J72" s="329"/>
      <c r="K72" s="330"/>
    </row>
    <row r="73" s="1" customFormat="1" ht="18.75" customHeight="1">
      <c r="B73" s="330"/>
      <c r="C73" s="330"/>
      <c r="D73" s="330"/>
      <c r="E73" s="330"/>
      <c r="F73" s="330"/>
      <c r="G73" s="330"/>
      <c r="H73" s="330"/>
      <c r="I73" s="330"/>
      <c r="J73" s="330"/>
      <c r="K73" s="330"/>
    </row>
    <row r="74" s="1" customFormat="1" ht="7.5" customHeight="1">
      <c r="B74" s="331"/>
      <c r="C74" s="332"/>
      <c r="D74" s="332"/>
      <c r="E74" s="332"/>
      <c r="F74" s="332"/>
      <c r="G74" s="332"/>
      <c r="H74" s="332"/>
      <c r="I74" s="332"/>
      <c r="J74" s="332"/>
      <c r="K74" s="333"/>
    </row>
    <row r="75" s="1" customFormat="1" ht="45" customHeight="1">
      <c r="B75" s="334"/>
      <c r="C75" s="335" t="s">
        <v>2315</v>
      </c>
      <c r="D75" s="335"/>
      <c r="E75" s="335"/>
      <c r="F75" s="335"/>
      <c r="G75" s="335"/>
      <c r="H75" s="335"/>
      <c r="I75" s="335"/>
      <c r="J75" s="335"/>
      <c r="K75" s="336"/>
    </row>
    <row r="76" s="1" customFormat="1" ht="17.25" customHeight="1">
      <c r="B76" s="334"/>
      <c r="C76" s="337" t="s">
        <v>2316</v>
      </c>
      <c r="D76" s="337"/>
      <c r="E76" s="337"/>
      <c r="F76" s="337" t="s">
        <v>2317</v>
      </c>
      <c r="G76" s="338"/>
      <c r="H76" s="337" t="s">
        <v>54</v>
      </c>
      <c r="I76" s="337" t="s">
        <v>57</v>
      </c>
      <c r="J76" s="337" t="s">
        <v>2318</v>
      </c>
      <c r="K76" s="336"/>
    </row>
    <row r="77" s="1" customFormat="1" ht="17.25" customHeight="1">
      <c r="B77" s="334"/>
      <c r="C77" s="339" t="s">
        <v>2319</v>
      </c>
      <c r="D77" s="339"/>
      <c r="E77" s="339"/>
      <c r="F77" s="340" t="s">
        <v>2320</v>
      </c>
      <c r="G77" s="341"/>
      <c r="H77" s="339"/>
      <c r="I77" s="339"/>
      <c r="J77" s="339" t="s">
        <v>2321</v>
      </c>
      <c r="K77" s="336"/>
    </row>
    <row r="78" s="1" customFormat="1" ht="5.25" customHeight="1">
      <c r="B78" s="334"/>
      <c r="C78" s="342"/>
      <c r="D78" s="342"/>
      <c r="E78" s="342"/>
      <c r="F78" s="342"/>
      <c r="G78" s="343"/>
      <c r="H78" s="342"/>
      <c r="I78" s="342"/>
      <c r="J78" s="342"/>
      <c r="K78" s="336"/>
    </row>
    <row r="79" s="1" customFormat="1" ht="15" customHeight="1">
      <c r="B79" s="334"/>
      <c r="C79" s="322" t="s">
        <v>53</v>
      </c>
      <c r="D79" s="344"/>
      <c r="E79" s="344"/>
      <c r="F79" s="345" t="s">
        <v>2322</v>
      </c>
      <c r="G79" s="346"/>
      <c r="H79" s="322" t="s">
        <v>2323</v>
      </c>
      <c r="I79" s="322" t="s">
        <v>2324</v>
      </c>
      <c r="J79" s="322">
        <v>20</v>
      </c>
      <c r="K79" s="336"/>
    </row>
    <row r="80" s="1" customFormat="1" ht="15" customHeight="1">
      <c r="B80" s="334"/>
      <c r="C80" s="322" t="s">
        <v>2325</v>
      </c>
      <c r="D80" s="322"/>
      <c r="E80" s="322"/>
      <c r="F80" s="345" t="s">
        <v>2322</v>
      </c>
      <c r="G80" s="346"/>
      <c r="H80" s="322" t="s">
        <v>2326</v>
      </c>
      <c r="I80" s="322" t="s">
        <v>2324</v>
      </c>
      <c r="J80" s="322">
        <v>120</v>
      </c>
      <c r="K80" s="336"/>
    </row>
    <row r="81" s="1" customFormat="1" ht="15" customHeight="1">
      <c r="B81" s="347"/>
      <c r="C81" s="322" t="s">
        <v>2327</v>
      </c>
      <c r="D81" s="322"/>
      <c r="E81" s="322"/>
      <c r="F81" s="345" t="s">
        <v>2328</v>
      </c>
      <c r="G81" s="346"/>
      <c r="H81" s="322" t="s">
        <v>2329</v>
      </c>
      <c r="I81" s="322" t="s">
        <v>2324</v>
      </c>
      <c r="J81" s="322">
        <v>50</v>
      </c>
      <c r="K81" s="336"/>
    </row>
    <row r="82" s="1" customFormat="1" ht="15" customHeight="1">
      <c r="B82" s="347"/>
      <c r="C82" s="322" t="s">
        <v>2330</v>
      </c>
      <c r="D82" s="322"/>
      <c r="E82" s="322"/>
      <c r="F82" s="345" t="s">
        <v>2322</v>
      </c>
      <c r="G82" s="346"/>
      <c r="H82" s="322" t="s">
        <v>2331</v>
      </c>
      <c r="I82" s="322" t="s">
        <v>2332</v>
      </c>
      <c r="J82" s="322"/>
      <c r="K82" s="336"/>
    </row>
    <row r="83" s="1" customFormat="1" ht="15" customHeight="1">
      <c r="B83" s="347"/>
      <c r="C83" s="348" t="s">
        <v>2333</v>
      </c>
      <c r="D83" s="348"/>
      <c r="E83" s="348"/>
      <c r="F83" s="349" t="s">
        <v>2328</v>
      </c>
      <c r="G83" s="348"/>
      <c r="H83" s="348" t="s">
        <v>2334</v>
      </c>
      <c r="I83" s="348" t="s">
        <v>2324</v>
      </c>
      <c r="J83" s="348">
        <v>15</v>
      </c>
      <c r="K83" s="336"/>
    </row>
    <row r="84" s="1" customFormat="1" ht="15" customHeight="1">
      <c r="B84" s="347"/>
      <c r="C84" s="348" t="s">
        <v>2335</v>
      </c>
      <c r="D84" s="348"/>
      <c r="E84" s="348"/>
      <c r="F84" s="349" t="s">
        <v>2328</v>
      </c>
      <c r="G84" s="348"/>
      <c r="H84" s="348" t="s">
        <v>2336</v>
      </c>
      <c r="I84" s="348" t="s">
        <v>2324</v>
      </c>
      <c r="J84" s="348">
        <v>15</v>
      </c>
      <c r="K84" s="336"/>
    </row>
    <row r="85" s="1" customFormat="1" ht="15" customHeight="1">
      <c r="B85" s="347"/>
      <c r="C85" s="348" t="s">
        <v>2337</v>
      </c>
      <c r="D85" s="348"/>
      <c r="E85" s="348"/>
      <c r="F85" s="349" t="s">
        <v>2328</v>
      </c>
      <c r="G85" s="348"/>
      <c r="H85" s="348" t="s">
        <v>2338</v>
      </c>
      <c r="I85" s="348" t="s">
        <v>2324</v>
      </c>
      <c r="J85" s="348">
        <v>20</v>
      </c>
      <c r="K85" s="336"/>
    </row>
    <row r="86" s="1" customFormat="1" ht="15" customHeight="1">
      <c r="B86" s="347"/>
      <c r="C86" s="348" t="s">
        <v>2339</v>
      </c>
      <c r="D86" s="348"/>
      <c r="E86" s="348"/>
      <c r="F86" s="349" t="s">
        <v>2328</v>
      </c>
      <c r="G86" s="348"/>
      <c r="H86" s="348" t="s">
        <v>2340</v>
      </c>
      <c r="I86" s="348" t="s">
        <v>2324</v>
      </c>
      <c r="J86" s="348">
        <v>20</v>
      </c>
      <c r="K86" s="336"/>
    </row>
    <row r="87" s="1" customFormat="1" ht="15" customHeight="1">
      <c r="B87" s="347"/>
      <c r="C87" s="322" t="s">
        <v>2341</v>
      </c>
      <c r="D87" s="322"/>
      <c r="E87" s="322"/>
      <c r="F87" s="345" t="s">
        <v>2328</v>
      </c>
      <c r="G87" s="346"/>
      <c r="H87" s="322" t="s">
        <v>2342</v>
      </c>
      <c r="I87" s="322" t="s">
        <v>2324</v>
      </c>
      <c r="J87" s="322">
        <v>50</v>
      </c>
      <c r="K87" s="336"/>
    </row>
    <row r="88" s="1" customFormat="1" ht="15" customHeight="1">
      <c r="B88" s="347"/>
      <c r="C88" s="322" t="s">
        <v>2343</v>
      </c>
      <c r="D88" s="322"/>
      <c r="E88" s="322"/>
      <c r="F88" s="345" t="s">
        <v>2328</v>
      </c>
      <c r="G88" s="346"/>
      <c r="H88" s="322" t="s">
        <v>2344</v>
      </c>
      <c r="I88" s="322" t="s">
        <v>2324</v>
      </c>
      <c r="J88" s="322">
        <v>20</v>
      </c>
      <c r="K88" s="336"/>
    </row>
    <row r="89" s="1" customFormat="1" ht="15" customHeight="1">
      <c r="B89" s="347"/>
      <c r="C89" s="322" t="s">
        <v>2345</v>
      </c>
      <c r="D89" s="322"/>
      <c r="E89" s="322"/>
      <c r="F89" s="345" t="s">
        <v>2328</v>
      </c>
      <c r="G89" s="346"/>
      <c r="H89" s="322" t="s">
        <v>2346</v>
      </c>
      <c r="I89" s="322" t="s">
        <v>2324</v>
      </c>
      <c r="J89" s="322">
        <v>20</v>
      </c>
      <c r="K89" s="336"/>
    </row>
    <row r="90" s="1" customFormat="1" ht="15" customHeight="1">
      <c r="B90" s="347"/>
      <c r="C90" s="322" t="s">
        <v>2347</v>
      </c>
      <c r="D90" s="322"/>
      <c r="E90" s="322"/>
      <c r="F90" s="345" t="s">
        <v>2328</v>
      </c>
      <c r="G90" s="346"/>
      <c r="H90" s="322" t="s">
        <v>2348</v>
      </c>
      <c r="I90" s="322" t="s">
        <v>2324</v>
      </c>
      <c r="J90" s="322">
        <v>50</v>
      </c>
      <c r="K90" s="336"/>
    </row>
    <row r="91" s="1" customFormat="1" ht="15" customHeight="1">
      <c r="B91" s="347"/>
      <c r="C91" s="322" t="s">
        <v>2349</v>
      </c>
      <c r="D91" s="322"/>
      <c r="E91" s="322"/>
      <c r="F91" s="345" t="s">
        <v>2328</v>
      </c>
      <c r="G91" s="346"/>
      <c r="H91" s="322" t="s">
        <v>2349</v>
      </c>
      <c r="I91" s="322" t="s">
        <v>2324</v>
      </c>
      <c r="J91" s="322">
        <v>50</v>
      </c>
      <c r="K91" s="336"/>
    </row>
    <row r="92" s="1" customFormat="1" ht="15" customHeight="1">
      <c r="B92" s="347"/>
      <c r="C92" s="322" t="s">
        <v>2350</v>
      </c>
      <c r="D92" s="322"/>
      <c r="E92" s="322"/>
      <c r="F92" s="345" t="s">
        <v>2328</v>
      </c>
      <c r="G92" s="346"/>
      <c r="H92" s="322" t="s">
        <v>2351</v>
      </c>
      <c r="I92" s="322" t="s">
        <v>2324</v>
      </c>
      <c r="J92" s="322">
        <v>255</v>
      </c>
      <c r="K92" s="336"/>
    </row>
    <row r="93" s="1" customFormat="1" ht="15" customHeight="1">
      <c r="B93" s="347"/>
      <c r="C93" s="322" t="s">
        <v>2352</v>
      </c>
      <c r="D93" s="322"/>
      <c r="E93" s="322"/>
      <c r="F93" s="345" t="s">
        <v>2322</v>
      </c>
      <c r="G93" s="346"/>
      <c r="H93" s="322" t="s">
        <v>2353</v>
      </c>
      <c r="I93" s="322" t="s">
        <v>2354</v>
      </c>
      <c r="J93" s="322"/>
      <c r="K93" s="336"/>
    </row>
    <row r="94" s="1" customFormat="1" ht="15" customHeight="1">
      <c r="B94" s="347"/>
      <c r="C94" s="322" t="s">
        <v>2355</v>
      </c>
      <c r="D94" s="322"/>
      <c r="E94" s="322"/>
      <c r="F94" s="345" t="s">
        <v>2322</v>
      </c>
      <c r="G94" s="346"/>
      <c r="H94" s="322" t="s">
        <v>2356</v>
      </c>
      <c r="I94" s="322" t="s">
        <v>2357</v>
      </c>
      <c r="J94" s="322"/>
      <c r="K94" s="336"/>
    </row>
    <row r="95" s="1" customFormat="1" ht="15" customHeight="1">
      <c r="B95" s="347"/>
      <c r="C95" s="322" t="s">
        <v>2358</v>
      </c>
      <c r="D95" s="322"/>
      <c r="E95" s="322"/>
      <c r="F95" s="345" t="s">
        <v>2322</v>
      </c>
      <c r="G95" s="346"/>
      <c r="H95" s="322" t="s">
        <v>2358</v>
      </c>
      <c r="I95" s="322" t="s">
        <v>2357</v>
      </c>
      <c r="J95" s="322"/>
      <c r="K95" s="336"/>
    </row>
    <row r="96" s="1" customFormat="1" ht="15" customHeight="1">
      <c r="B96" s="347"/>
      <c r="C96" s="322" t="s">
        <v>38</v>
      </c>
      <c r="D96" s="322"/>
      <c r="E96" s="322"/>
      <c r="F96" s="345" t="s">
        <v>2322</v>
      </c>
      <c r="G96" s="346"/>
      <c r="H96" s="322" t="s">
        <v>2359</v>
      </c>
      <c r="I96" s="322" t="s">
        <v>2357</v>
      </c>
      <c r="J96" s="322"/>
      <c r="K96" s="336"/>
    </row>
    <row r="97" s="1" customFormat="1" ht="15" customHeight="1">
      <c r="B97" s="347"/>
      <c r="C97" s="322" t="s">
        <v>48</v>
      </c>
      <c r="D97" s="322"/>
      <c r="E97" s="322"/>
      <c r="F97" s="345" t="s">
        <v>2322</v>
      </c>
      <c r="G97" s="346"/>
      <c r="H97" s="322" t="s">
        <v>2360</v>
      </c>
      <c r="I97" s="322" t="s">
        <v>2357</v>
      </c>
      <c r="J97" s="322"/>
      <c r="K97" s="336"/>
    </row>
    <row r="98" s="1" customFormat="1" ht="15" customHeight="1">
      <c r="B98" s="350"/>
      <c r="C98" s="351"/>
      <c r="D98" s="351"/>
      <c r="E98" s="351"/>
      <c r="F98" s="351"/>
      <c r="G98" s="351"/>
      <c r="H98" s="351"/>
      <c r="I98" s="351"/>
      <c r="J98" s="351"/>
      <c r="K98" s="352"/>
    </row>
    <row r="99" s="1" customFormat="1" ht="18.75" customHeight="1">
      <c r="B99" s="353"/>
      <c r="C99" s="354"/>
      <c r="D99" s="354"/>
      <c r="E99" s="354"/>
      <c r="F99" s="354"/>
      <c r="G99" s="354"/>
      <c r="H99" s="354"/>
      <c r="I99" s="354"/>
      <c r="J99" s="354"/>
      <c r="K99" s="353"/>
    </row>
    <row r="100" s="1" customFormat="1" ht="18.75" customHeight="1">
      <c r="B100" s="330"/>
      <c r="C100" s="330"/>
      <c r="D100" s="330"/>
      <c r="E100" s="330"/>
      <c r="F100" s="330"/>
      <c r="G100" s="330"/>
      <c r="H100" s="330"/>
      <c r="I100" s="330"/>
      <c r="J100" s="330"/>
      <c r="K100" s="330"/>
    </row>
    <row r="101" s="1" customFormat="1" ht="7.5" customHeight="1">
      <c r="B101" s="331"/>
      <c r="C101" s="332"/>
      <c r="D101" s="332"/>
      <c r="E101" s="332"/>
      <c r="F101" s="332"/>
      <c r="G101" s="332"/>
      <c r="H101" s="332"/>
      <c r="I101" s="332"/>
      <c r="J101" s="332"/>
      <c r="K101" s="333"/>
    </row>
    <row r="102" s="1" customFormat="1" ht="45" customHeight="1">
      <c r="B102" s="334"/>
      <c r="C102" s="335" t="s">
        <v>2361</v>
      </c>
      <c r="D102" s="335"/>
      <c r="E102" s="335"/>
      <c r="F102" s="335"/>
      <c r="G102" s="335"/>
      <c r="H102" s="335"/>
      <c r="I102" s="335"/>
      <c r="J102" s="335"/>
      <c r="K102" s="336"/>
    </row>
    <row r="103" s="1" customFormat="1" ht="17.25" customHeight="1">
      <c r="B103" s="334"/>
      <c r="C103" s="337" t="s">
        <v>2316</v>
      </c>
      <c r="D103" s="337"/>
      <c r="E103" s="337"/>
      <c r="F103" s="337" t="s">
        <v>2317</v>
      </c>
      <c r="G103" s="338"/>
      <c r="H103" s="337" t="s">
        <v>54</v>
      </c>
      <c r="I103" s="337" t="s">
        <v>57</v>
      </c>
      <c r="J103" s="337" t="s">
        <v>2318</v>
      </c>
      <c r="K103" s="336"/>
    </row>
    <row r="104" s="1" customFormat="1" ht="17.25" customHeight="1">
      <c r="B104" s="334"/>
      <c r="C104" s="339" t="s">
        <v>2319</v>
      </c>
      <c r="D104" s="339"/>
      <c r="E104" s="339"/>
      <c r="F104" s="340" t="s">
        <v>2320</v>
      </c>
      <c r="G104" s="341"/>
      <c r="H104" s="339"/>
      <c r="I104" s="339"/>
      <c r="J104" s="339" t="s">
        <v>2321</v>
      </c>
      <c r="K104" s="336"/>
    </row>
    <row r="105" s="1" customFormat="1" ht="5.25" customHeight="1">
      <c r="B105" s="334"/>
      <c r="C105" s="337"/>
      <c r="D105" s="337"/>
      <c r="E105" s="337"/>
      <c r="F105" s="337"/>
      <c r="G105" s="355"/>
      <c r="H105" s="337"/>
      <c r="I105" s="337"/>
      <c r="J105" s="337"/>
      <c r="K105" s="336"/>
    </row>
    <row r="106" s="1" customFormat="1" ht="15" customHeight="1">
      <c r="B106" s="334"/>
      <c r="C106" s="322" t="s">
        <v>53</v>
      </c>
      <c r="D106" s="344"/>
      <c r="E106" s="344"/>
      <c r="F106" s="345" t="s">
        <v>2322</v>
      </c>
      <c r="G106" s="322"/>
      <c r="H106" s="322" t="s">
        <v>2362</v>
      </c>
      <c r="I106" s="322" t="s">
        <v>2324</v>
      </c>
      <c r="J106" s="322">
        <v>20</v>
      </c>
      <c r="K106" s="336"/>
    </row>
    <row r="107" s="1" customFormat="1" ht="15" customHeight="1">
      <c r="B107" s="334"/>
      <c r="C107" s="322" t="s">
        <v>2325</v>
      </c>
      <c r="D107" s="322"/>
      <c r="E107" s="322"/>
      <c r="F107" s="345" t="s">
        <v>2322</v>
      </c>
      <c r="G107" s="322"/>
      <c r="H107" s="322" t="s">
        <v>2362</v>
      </c>
      <c r="I107" s="322" t="s">
        <v>2324</v>
      </c>
      <c r="J107" s="322">
        <v>120</v>
      </c>
      <c r="K107" s="336"/>
    </row>
    <row r="108" s="1" customFormat="1" ht="15" customHeight="1">
      <c r="B108" s="347"/>
      <c r="C108" s="322" t="s">
        <v>2327</v>
      </c>
      <c r="D108" s="322"/>
      <c r="E108" s="322"/>
      <c r="F108" s="345" t="s">
        <v>2328</v>
      </c>
      <c r="G108" s="322"/>
      <c r="H108" s="322" t="s">
        <v>2362</v>
      </c>
      <c r="I108" s="322" t="s">
        <v>2324</v>
      </c>
      <c r="J108" s="322">
        <v>50</v>
      </c>
      <c r="K108" s="336"/>
    </row>
    <row r="109" s="1" customFormat="1" ht="15" customHeight="1">
      <c r="B109" s="347"/>
      <c r="C109" s="322" t="s">
        <v>2330</v>
      </c>
      <c r="D109" s="322"/>
      <c r="E109" s="322"/>
      <c r="F109" s="345" t="s">
        <v>2322</v>
      </c>
      <c r="G109" s="322"/>
      <c r="H109" s="322" t="s">
        <v>2362</v>
      </c>
      <c r="I109" s="322" t="s">
        <v>2332</v>
      </c>
      <c r="J109" s="322"/>
      <c r="K109" s="336"/>
    </row>
    <row r="110" s="1" customFormat="1" ht="15" customHeight="1">
      <c r="B110" s="347"/>
      <c r="C110" s="322" t="s">
        <v>2341</v>
      </c>
      <c r="D110" s="322"/>
      <c r="E110" s="322"/>
      <c r="F110" s="345" t="s">
        <v>2328</v>
      </c>
      <c r="G110" s="322"/>
      <c r="H110" s="322" t="s">
        <v>2362</v>
      </c>
      <c r="I110" s="322" t="s">
        <v>2324</v>
      </c>
      <c r="J110" s="322">
        <v>50</v>
      </c>
      <c r="K110" s="336"/>
    </row>
    <row r="111" s="1" customFormat="1" ht="15" customHeight="1">
      <c r="B111" s="347"/>
      <c r="C111" s="322" t="s">
        <v>2349</v>
      </c>
      <c r="D111" s="322"/>
      <c r="E111" s="322"/>
      <c r="F111" s="345" t="s">
        <v>2328</v>
      </c>
      <c r="G111" s="322"/>
      <c r="H111" s="322" t="s">
        <v>2362</v>
      </c>
      <c r="I111" s="322" t="s">
        <v>2324</v>
      </c>
      <c r="J111" s="322">
        <v>50</v>
      </c>
      <c r="K111" s="336"/>
    </row>
    <row r="112" s="1" customFormat="1" ht="15" customHeight="1">
      <c r="B112" s="347"/>
      <c r="C112" s="322" t="s">
        <v>2347</v>
      </c>
      <c r="D112" s="322"/>
      <c r="E112" s="322"/>
      <c r="F112" s="345" t="s">
        <v>2328</v>
      </c>
      <c r="G112" s="322"/>
      <c r="H112" s="322" t="s">
        <v>2362</v>
      </c>
      <c r="I112" s="322" t="s">
        <v>2324</v>
      </c>
      <c r="J112" s="322">
        <v>50</v>
      </c>
      <c r="K112" s="336"/>
    </row>
    <row r="113" s="1" customFormat="1" ht="15" customHeight="1">
      <c r="B113" s="347"/>
      <c r="C113" s="322" t="s">
        <v>53</v>
      </c>
      <c r="D113" s="322"/>
      <c r="E113" s="322"/>
      <c r="F113" s="345" t="s">
        <v>2322</v>
      </c>
      <c r="G113" s="322"/>
      <c r="H113" s="322" t="s">
        <v>2363</v>
      </c>
      <c r="I113" s="322" t="s">
        <v>2324</v>
      </c>
      <c r="J113" s="322">
        <v>20</v>
      </c>
      <c r="K113" s="336"/>
    </row>
    <row r="114" s="1" customFormat="1" ht="15" customHeight="1">
      <c r="B114" s="347"/>
      <c r="C114" s="322" t="s">
        <v>2364</v>
      </c>
      <c r="D114" s="322"/>
      <c r="E114" s="322"/>
      <c r="F114" s="345" t="s">
        <v>2322</v>
      </c>
      <c r="G114" s="322"/>
      <c r="H114" s="322" t="s">
        <v>2365</v>
      </c>
      <c r="I114" s="322" t="s">
        <v>2324</v>
      </c>
      <c r="J114" s="322">
        <v>120</v>
      </c>
      <c r="K114" s="336"/>
    </row>
    <row r="115" s="1" customFormat="1" ht="15" customHeight="1">
      <c r="B115" s="347"/>
      <c r="C115" s="322" t="s">
        <v>38</v>
      </c>
      <c r="D115" s="322"/>
      <c r="E115" s="322"/>
      <c r="F115" s="345" t="s">
        <v>2322</v>
      </c>
      <c r="G115" s="322"/>
      <c r="H115" s="322" t="s">
        <v>2366</v>
      </c>
      <c r="I115" s="322" t="s">
        <v>2357</v>
      </c>
      <c r="J115" s="322"/>
      <c r="K115" s="336"/>
    </row>
    <row r="116" s="1" customFormat="1" ht="15" customHeight="1">
      <c r="B116" s="347"/>
      <c r="C116" s="322" t="s">
        <v>48</v>
      </c>
      <c r="D116" s="322"/>
      <c r="E116" s="322"/>
      <c r="F116" s="345" t="s">
        <v>2322</v>
      </c>
      <c r="G116" s="322"/>
      <c r="H116" s="322" t="s">
        <v>2367</v>
      </c>
      <c r="I116" s="322" t="s">
        <v>2357</v>
      </c>
      <c r="J116" s="322"/>
      <c r="K116" s="336"/>
    </row>
    <row r="117" s="1" customFormat="1" ht="15" customHeight="1">
      <c r="B117" s="347"/>
      <c r="C117" s="322" t="s">
        <v>57</v>
      </c>
      <c r="D117" s="322"/>
      <c r="E117" s="322"/>
      <c r="F117" s="345" t="s">
        <v>2322</v>
      </c>
      <c r="G117" s="322"/>
      <c r="H117" s="322" t="s">
        <v>2368</v>
      </c>
      <c r="I117" s="322" t="s">
        <v>2369</v>
      </c>
      <c r="J117" s="322"/>
      <c r="K117" s="336"/>
    </row>
    <row r="118" s="1" customFormat="1" ht="15" customHeight="1">
      <c r="B118" s="350"/>
      <c r="C118" s="356"/>
      <c r="D118" s="356"/>
      <c r="E118" s="356"/>
      <c r="F118" s="356"/>
      <c r="G118" s="356"/>
      <c r="H118" s="356"/>
      <c r="I118" s="356"/>
      <c r="J118" s="356"/>
      <c r="K118" s="352"/>
    </row>
    <row r="119" s="1" customFormat="1" ht="18.75" customHeight="1">
      <c r="B119" s="357"/>
      <c r="C119" s="358"/>
      <c r="D119" s="358"/>
      <c r="E119" s="358"/>
      <c r="F119" s="359"/>
      <c r="G119" s="358"/>
      <c r="H119" s="358"/>
      <c r="I119" s="358"/>
      <c r="J119" s="358"/>
      <c r="K119" s="357"/>
    </row>
    <row r="120" s="1" customFormat="1" ht="18.75" customHeight="1">
      <c r="B120" s="330"/>
      <c r="C120" s="330"/>
      <c r="D120" s="330"/>
      <c r="E120" s="330"/>
      <c r="F120" s="330"/>
      <c r="G120" s="330"/>
      <c r="H120" s="330"/>
      <c r="I120" s="330"/>
      <c r="J120" s="330"/>
      <c r="K120" s="330"/>
    </row>
    <row r="121" s="1" customFormat="1" ht="7.5" customHeight="1">
      <c r="B121" s="360"/>
      <c r="C121" s="361"/>
      <c r="D121" s="361"/>
      <c r="E121" s="361"/>
      <c r="F121" s="361"/>
      <c r="G121" s="361"/>
      <c r="H121" s="361"/>
      <c r="I121" s="361"/>
      <c r="J121" s="361"/>
      <c r="K121" s="362"/>
    </row>
    <row r="122" s="1" customFormat="1" ht="45" customHeight="1">
      <c r="B122" s="363"/>
      <c r="C122" s="313" t="s">
        <v>2370</v>
      </c>
      <c r="D122" s="313"/>
      <c r="E122" s="313"/>
      <c r="F122" s="313"/>
      <c r="G122" s="313"/>
      <c r="H122" s="313"/>
      <c r="I122" s="313"/>
      <c r="J122" s="313"/>
      <c r="K122" s="364"/>
    </row>
    <row r="123" s="1" customFormat="1" ht="17.25" customHeight="1">
      <c r="B123" s="365"/>
      <c r="C123" s="337" t="s">
        <v>2316</v>
      </c>
      <c r="D123" s="337"/>
      <c r="E123" s="337"/>
      <c r="F123" s="337" t="s">
        <v>2317</v>
      </c>
      <c r="G123" s="338"/>
      <c r="H123" s="337" t="s">
        <v>54</v>
      </c>
      <c r="I123" s="337" t="s">
        <v>57</v>
      </c>
      <c r="J123" s="337" t="s">
        <v>2318</v>
      </c>
      <c r="K123" s="366"/>
    </row>
    <row r="124" s="1" customFormat="1" ht="17.25" customHeight="1">
      <c r="B124" s="365"/>
      <c r="C124" s="339" t="s">
        <v>2319</v>
      </c>
      <c r="D124" s="339"/>
      <c r="E124" s="339"/>
      <c r="F124" s="340" t="s">
        <v>2320</v>
      </c>
      <c r="G124" s="341"/>
      <c r="H124" s="339"/>
      <c r="I124" s="339"/>
      <c r="J124" s="339" t="s">
        <v>2321</v>
      </c>
      <c r="K124" s="366"/>
    </row>
    <row r="125" s="1" customFormat="1" ht="5.25" customHeight="1">
      <c r="B125" s="367"/>
      <c r="C125" s="342"/>
      <c r="D125" s="342"/>
      <c r="E125" s="342"/>
      <c r="F125" s="342"/>
      <c r="G125" s="368"/>
      <c r="H125" s="342"/>
      <c r="I125" s="342"/>
      <c r="J125" s="342"/>
      <c r="K125" s="369"/>
    </row>
    <row r="126" s="1" customFormat="1" ht="15" customHeight="1">
      <c r="B126" s="367"/>
      <c r="C126" s="322" t="s">
        <v>2325</v>
      </c>
      <c r="D126" s="344"/>
      <c r="E126" s="344"/>
      <c r="F126" s="345" t="s">
        <v>2322</v>
      </c>
      <c r="G126" s="322"/>
      <c r="H126" s="322" t="s">
        <v>2362</v>
      </c>
      <c r="I126" s="322" t="s">
        <v>2324</v>
      </c>
      <c r="J126" s="322">
        <v>120</v>
      </c>
      <c r="K126" s="370"/>
    </row>
    <row r="127" s="1" customFormat="1" ht="15" customHeight="1">
      <c r="B127" s="367"/>
      <c r="C127" s="322" t="s">
        <v>2371</v>
      </c>
      <c r="D127" s="322"/>
      <c r="E127" s="322"/>
      <c r="F127" s="345" t="s">
        <v>2322</v>
      </c>
      <c r="G127" s="322"/>
      <c r="H127" s="322" t="s">
        <v>2372</v>
      </c>
      <c r="I127" s="322" t="s">
        <v>2324</v>
      </c>
      <c r="J127" s="322" t="s">
        <v>2373</v>
      </c>
      <c r="K127" s="370"/>
    </row>
    <row r="128" s="1" customFormat="1" ht="15" customHeight="1">
      <c r="B128" s="367"/>
      <c r="C128" s="322" t="s">
        <v>2270</v>
      </c>
      <c r="D128" s="322"/>
      <c r="E128" s="322"/>
      <c r="F128" s="345" t="s">
        <v>2322</v>
      </c>
      <c r="G128" s="322"/>
      <c r="H128" s="322" t="s">
        <v>2374</v>
      </c>
      <c r="I128" s="322" t="s">
        <v>2324</v>
      </c>
      <c r="J128" s="322" t="s">
        <v>2373</v>
      </c>
      <c r="K128" s="370"/>
    </row>
    <row r="129" s="1" customFormat="1" ht="15" customHeight="1">
      <c r="B129" s="367"/>
      <c r="C129" s="322" t="s">
        <v>2333</v>
      </c>
      <c r="D129" s="322"/>
      <c r="E129" s="322"/>
      <c r="F129" s="345" t="s">
        <v>2328</v>
      </c>
      <c r="G129" s="322"/>
      <c r="H129" s="322" t="s">
        <v>2334</v>
      </c>
      <c r="I129" s="322" t="s">
        <v>2324</v>
      </c>
      <c r="J129" s="322">
        <v>15</v>
      </c>
      <c r="K129" s="370"/>
    </row>
    <row r="130" s="1" customFormat="1" ht="15" customHeight="1">
      <c r="B130" s="367"/>
      <c r="C130" s="348" t="s">
        <v>2335</v>
      </c>
      <c r="D130" s="348"/>
      <c r="E130" s="348"/>
      <c r="F130" s="349" t="s">
        <v>2328</v>
      </c>
      <c r="G130" s="348"/>
      <c r="H130" s="348" t="s">
        <v>2336</v>
      </c>
      <c r="I130" s="348" t="s">
        <v>2324</v>
      </c>
      <c r="J130" s="348">
        <v>15</v>
      </c>
      <c r="K130" s="370"/>
    </row>
    <row r="131" s="1" customFormat="1" ht="15" customHeight="1">
      <c r="B131" s="367"/>
      <c r="C131" s="348" t="s">
        <v>2337</v>
      </c>
      <c r="D131" s="348"/>
      <c r="E131" s="348"/>
      <c r="F131" s="349" t="s">
        <v>2328</v>
      </c>
      <c r="G131" s="348"/>
      <c r="H131" s="348" t="s">
        <v>2338</v>
      </c>
      <c r="I131" s="348" t="s">
        <v>2324</v>
      </c>
      <c r="J131" s="348">
        <v>20</v>
      </c>
      <c r="K131" s="370"/>
    </row>
    <row r="132" s="1" customFormat="1" ht="15" customHeight="1">
      <c r="B132" s="367"/>
      <c r="C132" s="348" t="s">
        <v>2339</v>
      </c>
      <c r="D132" s="348"/>
      <c r="E132" s="348"/>
      <c r="F132" s="349" t="s">
        <v>2328</v>
      </c>
      <c r="G132" s="348"/>
      <c r="H132" s="348" t="s">
        <v>2340</v>
      </c>
      <c r="I132" s="348" t="s">
        <v>2324</v>
      </c>
      <c r="J132" s="348">
        <v>20</v>
      </c>
      <c r="K132" s="370"/>
    </row>
    <row r="133" s="1" customFormat="1" ht="15" customHeight="1">
      <c r="B133" s="367"/>
      <c r="C133" s="322" t="s">
        <v>2327</v>
      </c>
      <c r="D133" s="322"/>
      <c r="E133" s="322"/>
      <c r="F133" s="345" t="s">
        <v>2328</v>
      </c>
      <c r="G133" s="322"/>
      <c r="H133" s="322" t="s">
        <v>2362</v>
      </c>
      <c r="I133" s="322" t="s">
        <v>2324</v>
      </c>
      <c r="J133" s="322">
        <v>50</v>
      </c>
      <c r="K133" s="370"/>
    </row>
    <row r="134" s="1" customFormat="1" ht="15" customHeight="1">
      <c r="B134" s="367"/>
      <c r="C134" s="322" t="s">
        <v>2341</v>
      </c>
      <c r="D134" s="322"/>
      <c r="E134" s="322"/>
      <c r="F134" s="345" t="s">
        <v>2328</v>
      </c>
      <c r="G134" s="322"/>
      <c r="H134" s="322" t="s">
        <v>2362</v>
      </c>
      <c r="I134" s="322" t="s">
        <v>2324</v>
      </c>
      <c r="J134" s="322">
        <v>50</v>
      </c>
      <c r="K134" s="370"/>
    </row>
    <row r="135" s="1" customFormat="1" ht="15" customHeight="1">
      <c r="B135" s="367"/>
      <c r="C135" s="322" t="s">
        <v>2347</v>
      </c>
      <c r="D135" s="322"/>
      <c r="E135" s="322"/>
      <c r="F135" s="345" t="s">
        <v>2328</v>
      </c>
      <c r="G135" s="322"/>
      <c r="H135" s="322" t="s">
        <v>2362</v>
      </c>
      <c r="I135" s="322" t="s">
        <v>2324</v>
      </c>
      <c r="J135" s="322">
        <v>50</v>
      </c>
      <c r="K135" s="370"/>
    </row>
    <row r="136" s="1" customFormat="1" ht="15" customHeight="1">
      <c r="B136" s="367"/>
      <c r="C136" s="322" t="s">
        <v>2349</v>
      </c>
      <c r="D136" s="322"/>
      <c r="E136" s="322"/>
      <c r="F136" s="345" t="s">
        <v>2328</v>
      </c>
      <c r="G136" s="322"/>
      <c r="H136" s="322" t="s">
        <v>2362</v>
      </c>
      <c r="I136" s="322" t="s">
        <v>2324</v>
      </c>
      <c r="J136" s="322">
        <v>50</v>
      </c>
      <c r="K136" s="370"/>
    </row>
    <row r="137" s="1" customFormat="1" ht="15" customHeight="1">
      <c r="B137" s="367"/>
      <c r="C137" s="322" t="s">
        <v>2350</v>
      </c>
      <c r="D137" s="322"/>
      <c r="E137" s="322"/>
      <c r="F137" s="345" t="s">
        <v>2328</v>
      </c>
      <c r="G137" s="322"/>
      <c r="H137" s="322" t="s">
        <v>2375</v>
      </c>
      <c r="I137" s="322" t="s">
        <v>2324</v>
      </c>
      <c r="J137" s="322">
        <v>255</v>
      </c>
      <c r="K137" s="370"/>
    </row>
    <row r="138" s="1" customFormat="1" ht="15" customHeight="1">
      <c r="B138" s="367"/>
      <c r="C138" s="322" t="s">
        <v>2352</v>
      </c>
      <c r="D138" s="322"/>
      <c r="E138" s="322"/>
      <c r="F138" s="345" t="s">
        <v>2322</v>
      </c>
      <c r="G138" s="322"/>
      <c r="H138" s="322" t="s">
        <v>2376</v>
      </c>
      <c r="I138" s="322" t="s">
        <v>2354</v>
      </c>
      <c r="J138" s="322"/>
      <c r="K138" s="370"/>
    </row>
    <row r="139" s="1" customFormat="1" ht="15" customHeight="1">
      <c r="B139" s="367"/>
      <c r="C139" s="322" t="s">
        <v>2355</v>
      </c>
      <c r="D139" s="322"/>
      <c r="E139" s="322"/>
      <c r="F139" s="345" t="s">
        <v>2322</v>
      </c>
      <c r="G139" s="322"/>
      <c r="H139" s="322" t="s">
        <v>2377</v>
      </c>
      <c r="I139" s="322" t="s">
        <v>2357</v>
      </c>
      <c r="J139" s="322"/>
      <c r="K139" s="370"/>
    </row>
    <row r="140" s="1" customFormat="1" ht="15" customHeight="1">
      <c r="B140" s="367"/>
      <c r="C140" s="322" t="s">
        <v>2358</v>
      </c>
      <c r="D140" s="322"/>
      <c r="E140" s="322"/>
      <c r="F140" s="345" t="s">
        <v>2322</v>
      </c>
      <c r="G140" s="322"/>
      <c r="H140" s="322" t="s">
        <v>2358</v>
      </c>
      <c r="I140" s="322" t="s">
        <v>2357</v>
      </c>
      <c r="J140" s="322"/>
      <c r="K140" s="370"/>
    </row>
    <row r="141" s="1" customFormat="1" ht="15" customHeight="1">
      <c r="B141" s="367"/>
      <c r="C141" s="322" t="s">
        <v>38</v>
      </c>
      <c r="D141" s="322"/>
      <c r="E141" s="322"/>
      <c r="F141" s="345" t="s">
        <v>2322</v>
      </c>
      <c r="G141" s="322"/>
      <c r="H141" s="322" t="s">
        <v>2378</v>
      </c>
      <c r="I141" s="322" t="s">
        <v>2357</v>
      </c>
      <c r="J141" s="322"/>
      <c r="K141" s="370"/>
    </row>
    <row r="142" s="1" customFormat="1" ht="15" customHeight="1">
      <c r="B142" s="367"/>
      <c r="C142" s="322" t="s">
        <v>2379</v>
      </c>
      <c r="D142" s="322"/>
      <c r="E142" s="322"/>
      <c r="F142" s="345" t="s">
        <v>2322</v>
      </c>
      <c r="G142" s="322"/>
      <c r="H142" s="322" t="s">
        <v>2380</v>
      </c>
      <c r="I142" s="322" t="s">
        <v>2357</v>
      </c>
      <c r="J142" s="322"/>
      <c r="K142" s="370"/>
    </row>
    <row r="143" s="1" customFormat="1" ht="15" customHeight="1">
      <c r="B143" s="371"/>
      <c r="C143" s="372"/>
      <c r="D143" s="372"/>
      <c r="E143" s="372"/>
      <c r="F143" s="372"/>
      <c r="G143" s="372"/>
      <c r="H143" s="372"/>
      <c r="I143" s="372"/>
      <c r="J143" s="372"/>
      <c r="K143" s="373"/>
    </row>
    <row r="144" s="1" customFormat="1" ht="18.75" customHeight="1">
      <c r="B144" s="358"/>
      <c r="C144" s="358"/>
      <c r="D144" s="358"/>
      <c r="E144" s="358"/>
      <c r="F144" s="359"/>
      <c r="G144" s="358"/>
      <c r="H144" s="358"/>
      <c r="I144" s="358"/>
      <c r="J144" s="358"/>
      <c r="K144" s="358"/>
    </row>
    <row r="145" s="1" customFormat="1" ht="18.75" customHeight="1">
      <c r="B145" s="330"/>
      <c r="C145" s="330"/>
      <c r="D145" s="330"/>
      <c r="E145" s="330"/>
      <c r="F145" s="330"/>
      <c r="G145" s="330"/>
      <c r="H145" s="330"/>
      <c r="I145" s="330"/>
      <c r="J145" s="330"/>
      <c r="K145" s="330"/>
    </row>
    <row r="146" s="1" customFormat="1" ht="7.5" customHeight="1">
      <c r="B146" s="331"/>
      <c r="C146" s="332"/>
      <c r="D146" s="332"/>
      <c r="E146" s="332"/>
      <c r="F146" s="332"/>
      <c r="G146" s="332"/>
      <c r="H146" s="332"/>
      <c r="I146" s="332"/>
      <c r="J146" s="332"/>
      <c r="K146" s="333"/>
    </row>
    <row r="147" s="1" customFormat="1" ht="45" customHeight="1">
      <c r="B147" s="334"/>
      <c r="C147" s="335" t="s">
        <v>2381</v>
      </c>
      <c r="D147" s="335"/>
      <c r="E147" s="335"/>
      <c r="F147" s="335"/>
      <c r="G147" s="335"/>
      <c r="H147" s="335"/>
      <c r="I147" s="335"/>
      <c r="J147" s="335"/>
      <c r="K147" s="336"/>
    </row>
    <row r="148" s="1" customFormat="1" ht="17.25" customHeight="1">
      <c r="B148" s="334"/>
      <c r="C148" s="337" t="s">
        <v>2316</v>
      </c>
      <c r="D148" s="337"/>
      <c r="E148" s="337"/>
      <c r="F148" s="337" t="s">
        <v>2317</v>
      </c>
      <c r="G148" s="338"/>
      <c r="H148" s="337" t="s">
        <v>54</v>
      </c>
      <c r="I148" s="337" t="s">
        <v>57</v>
      </c>
      <c r="J148" s="337" t="s">
        <v>2318</v>
      </c>
      <c r="K148" s="336"/>
    </row>
    <row r="149" s="1" customFormat="1" ht="17.25" customHeight="1">
      <c r="B149" s="334"/>
      <c r="C149" s="339" t="s">
        <v>2319</v>
      </c>
      <c r="D149" s="339"/>
      <c r="E149" s="339"/>
      <c r="F149" s="340" t="s">
        <v>2320</v>
      </c>
      <c r="G149" s="341"/>
      <c r="H149" s="339"/>
      <c r="I149" s="339"/>
      <c r="J149" s="339" t="s">
        <v>2321</v>
      </c>
      <c r="K149" s="336"/>
    </row>
    <row r="150" s="1" customFormat="1" ht="5.25" customHeight="1">
      <c r="B150" s="347"/>
      <c r="C150" s="342"/>
      <c r="D150" s="342"/>
      <c r="E150" s="342"/>
      <c r="F150" s="342"/>
      <c r="G150" s="343"/>
      <c r="H150" s="342"/>
      <c r="I150" s="342"/>
      <c r="J150" s="342"/>
      <c r="K150" s="370"/>
    </row>
    <row r="151" s="1" customFormat="1" ht="15" customHeight="1">
      <c r="B151" s="347"/>
      <c r="C151" s="374" t="s">
        <v>2325</v>
      </c>
      <c r="D151" s="322"/>
      <c r="E151" s="322"/>
      <c r="F151" s="375" t="s">
        <v>2322</v>
      </c>
      <c r="G151" s="322"/>
      <c r="H151" s="374" t="s">
        <v>2362</v>
      </c>
      <c r="I151" s="374" t="s">
        <v>2324</v>
      </c>
      <c r="J151" s="374">
        <v>120</v>
      </c>
      <c r="K151" s="370"/>
    </row>
    <row r="152" s="1" customFormat="1" ht="15" customHeight="1">
      <c r="B152" s="347"/>
      <c r="C152" s="374" t="s">
        <v>2371</v>
      </c>
      <c r="D152" s="322"/>
      <c r="E152" s="322"/>
      <c r="F152" s="375" t="s">
        <v>2322</v>
      </c>
      <c r="G152" s="322"/>
      <c r="H152" s="374" t="s">
        <v>2382</v>
      </c>
      <c r="I152" s="374" t="s">
        <v>2324</v>
      </c>
      <c r="J152" s="374" t="s">
        <v>2373</v>
      </c>
      <c r="K152" s="370"/>
    </row>
    <row r="153" s="1" customFormat="1" ht="15" customHeight="1">
      <c r="B153" s="347"/>
      <c r="C153" s="374" t="s">
        <v>2270</v>
      </c>
      <c r="D153" s="322"/>
      <c r="E153" s="322"/>
      <c r="F153" s="375" t="s">
        <v>2322</v>
      </c>
      <c r="G153" s="322"/>
      <c r="H153" s="374" t="s">
        <v>2383</v>
      </c>
      <c r="I153" s="374" t="s">
        <v>2324</v>
      </c>
      <c r="J153" s="374" t="s">
        <v>2373</v>
      </c>
      <c r="K153" s="370"/>
    </row>
    <row r="154" s="1" customFormat="1" ht="15" customHeight="1">
      <c r="B154" s="347"/>
      <c r="C154" s="374" t="s">
        <v>2327</v>
      </c>
      <c r="D154" s="322"/>
      <c r="E154" s="322"/>
      <c r="F154" s="375" t="s">
        <v>2328</v>
      </c>
      <c r="G154" s="322"/>
      <c r="H154" s="374" t="s">
        <v>2362</v>
      </c>
      <c r="I154" s="374" t="s">
        <v>2324</v>
      </c>
      <c r="J154" s="374">
        <v>50</v>
      </c>
      <c r="K154" s="370"/>
    </row>
    <row r="155" s="1" customFormat="1" ht="15" customHeight="1">
      <c r="B155" s="347"/>
      <c r="C155" s="374" t="s">
        <v>2330</v>
      </c>
      <c r="D155" s="322"/>
      <c r="E155" s="322"/>
      <c r="F155" s="375" t="s">
        <v>2322</v>
      </c>
      <c r="G155" s="322"/>
      <c r="H155" s="374" t="s">
        <v>2362</v>
      </c>
      <c r="I155" s="374" t="s">
        <v>2332</v>
      </c>
      <c r="J155" s="374"/>
      <c r="K155" s="370"/>
    </row>
    <row r="156" s="1" customFormat="1" ht="15" customHeight="1">
      <c r="B156" s="347"/>
      <c r="C156" s="374" t="s">
        <v>2341</v>
      </c>
      <c r="D156" s="322"/>
      <c r="E156" s="322"/>
      <c r="F156" s="375" t="s">
        <v>2328</v>
      </c>
      <c r="G156" s="322"/>
      <c r="H156" s="374" t="s">
        <v>2362</v>
      </c>
      <c r="I156" s="374" t="s">
        <v>2324</v>
      </c>
      <c r="J156" s="374">
        <v>50</v>
      </c>
      <c r="K156" s="370"/>
    </row>
    <row r="157" s="1" customFormat="1" ht="15" customHeight="1">
      <c r="B157" s="347"/>
      <c r="C157" s="374" t="s">
        <v>2349</v>
      </c>
      <c r="D157" s="322"/>
      <c r="E157" s="322"/>
      <c r="F157" s="375" t="s">
        <v>2328</v>
      </c>
      <c r="G157" s="322"/>
      <c r="H157" s="374" t="s">
        <v>2362</v>
      </c>
      <c r="I157" s="374" t="s">
        <v>2324</v>
      </c>
      <c r="J157" s="374">
        <v>50</v>
      </c>
      <c r="K157" s="370"/>
    </row>
    <row r="158" s="1" customFormat="1" ht="15" customHeight="1">
      <c r="B158" s="347"/>
      <c r="C158" s="374" t="s">
        <v>2347</v>
      </c>
      <c r="D158" s="322"/>
      <c r="E158" s="322"/>
      <c r="F158" s="375" t="s">
        <v>2328</v>
      </c>
      <c r="G158" s="322"/>
      <c r="H158" s="374" t="s">
        <v>2362</v>
      </c>
      <c r="I158" s="374" t="s">
        <v>2324</v>
      </c>
      <c r="J158" s="374">
        <v>50</v>
      </c>
      <c r="K158" s="370"/>
    </row>
    <row r="159" s="1" customFormat="1" ht="15" customHeight="1">
      <c r="B159" s="347"/>
      <c r="C159" s="374" t="s">
        <v>149</v>
      </c>
      <c r="D159" s="322"/>
      <c r="E159" s="322"/>
      <c r="F159" s="375" t="s">
        <v>2322</v>
      </c>
      <c r="G159" s="322"/>
      <c r="H159" s="374" t="s">
        <v>2384</v>
      </c>
      <c r="I159" s="374" t="s">
        <v>2324</v>
      </c>
      <c r="J159" s="374" t="s">
        <v>2385</v>
      </c>
      <c r="K159" s="370"/>
    </row>
    <row r="160" s="1" customFormat="1" ht="15" customHeight="1">
      <c r="B160" s="347"/>
      <c r="C160" s="374" t="s">
        <v>2386</v>
      </c>
      <c r="D160" s="322"/>
      <c r="E160" s="322"/>
      <c r="F160" s="375" t="s">
        <v>2322</v>
      </c>
      <c r="G160" s="322"/>
      <c r="H160" s="374" t="s">
        <v>2387</v>
      </c>
      <c r="I160" s="374" t="s">
        <v>2357</v>
      </c>
      <c r="J160" s="374"/>
      <c r="K160" s="370"/>
    </row>
    <row r="161" s="1" customFormat="1" ht="15" customHeight="1">
      <c r="B161" s="376"/>
      <c r="C161" s="356"/>
      <c r="D161" s="356"/>
      <c r="E161" s="356"/>
      <c r="F161" s="356"/>
      <c r="G161" s="356"/>
      <c r="H161" s="356"/>
      <c r="I161" s="356"/>
      <c r="J161" s="356"/>
      <c r="K161" s="377"/>
    </row>
    <row r="162" s="1" customFormat="1" ht="18.75" customHeight="1">
      <c r="B162" s="358"/>
      <c r="C162" s="368"/>
      <c r="D162" s="368"/>
      <c r="E162" s="368"/>
      <c r="F162" s="378"/>
      <c r="G162" s="368"/>
      <c r="H162" s="368"/>
      <c r="I162" s="368"/>
      <c r="J162" s="368"/>
      <c r="K162" s="358"/>
    </row>
    <row r="163" s="1" customFormat="1" ht="18.75" customHeight="1">
      <c r="B163" s="330"/>
      <c r="C163" s="330"/>
      <c r="D163" s="330"/>
      <c r="E163" s="330"/>
      <c r="F163" s="330"/>
      <c r="G163" s="330"/>
      <c r="H163" s="330"/>
      <c r="I163" s="330"/>
      <c r="J163" s="330"/>
      <c r="K163" s="330"/>
    </row>
    <row r="164" s="1" customFormat="1" ht="7.5" customHeight="1">
      <c r="B164" s="309"/>
      <c r="C164" s="310"/>
      <c r="D164" s="310"/>
      <c r="E164" s="310"/>
      <c r="F164" s="310"/>
      <c r="G164" s="310"/>
      <c r="H164" s="310"/>
      <c r="I164" s="310"/>
      <c r="J164" s="310"/>
      <c r="K164" s="311"/>
    </row>
    <row r="165" s="1" customFormat="1" ht="45" customHeight="1">
      <c r="B165" s="312"/>
      <c r="C165" s="313" t="s">
        <v>2388</v>
      </c>
      <c r="D165" s="313"/>
      <c r="E165" s="313"/>
      <c r="F165" s="313"/>
      <c r="G165" s="313"/>
      <c r="H165" s="313"/>
      <c r="I165" s="313"/>
      <c r="J165" s="313"/>
      <c r="K165" s="314"/>
    </row>
    <row r="166" s="1" customFormat="1" ht="17.25" customHeight="1">
      <c r="B166" s="312"/>
      <c r="C166" s="337" t="s">
        <v>2316</v>
      </c>
      <c r="D166" s="337"/>
      <c r="E166" s="337"/>
      <c r="F166" s="337" t="s">
        <v>2317</v>
      </c>
      <c r="G166" s="379"/>
      <c r="H166" s="380" t="s">
        <v>54</v>
      </c>
      <c r="I166" s="380" t="s">
        <v>57</v>
      </c>
      <c r="J166" s="337" t="s">
        <v>2318</v>
      </c>
      <c r="K166" s="314"/>
    </row>
    <row r="167" s="1" customFormat="1" ht="17.25" customHeight="1">
      <c r="B167" s="315"/>
      <c r="C167" s="339" t="s">
        <v>2319</v>
      </c>
      <c r="D167" s="339"/>
      <c r="E167" s="339"/>
      <c r="F167" s="340" t="s">
        <v>2320</v>
      </c>
      <c r="G167" s="381"/>
      <c r="H167" s="382"/>
      <c r="I167" s="382"/>
      <c r="J167" s="339" t="s">
        <v>2321</v>
      </c>
      <c r="K167" s="317"/>
    </row>
    <row r="168" s="1" customFormat="1" ht="5.25" customHeight="1">
      <c r="B168" s="347"/>
      <c r="C168" s="342"/>
      <c r="D168" s="342"/>
      <c r="E168" s="342"/>
      <c r="F168" s="342"/>
      <c r="G168" s="343"/>
      <c r="H168" s="342"/>
      <c r="I168" s="342"/>
      <c r="J168" s="342"/>
      <c r="K168" s="370"/>
    </row>
    <row r="169" s="1" customFormat="1" ht="15" customHeight="1">
      <c r="B169" s="347"/>
      <c r="C169" s="322" t="s">
        <v>2325</v>
      </c>
      <c r="D169" s="322"/>
      <c r="E169" s="322"/>
      <c r="F169" s="345" t="s">
        <v>2322</v>
      </c>
      <c r="G169" s="322"/>
      <c r="H169" s="322" t="s">
        <v>2362</v>
      </c>
      <c r="I169" s="322" t="s">
        <v>2324</v>
      </c>
      <c r="J169" s="322">
        <v>120</v>
      </c>
      <c r="K169" s="370"/>
    </row>
    <row r="170" s="1" customFormat="1" ht="15" customHeight="1">
      <c r="B170" s="347"/>
      <c r="C170" s="322" t="s">
        <v>2371</v>
      </c>
      <c r="D170" s="322"/>
      <c r="E170" s="322"/>
      <c r="F170" s="345" t="s">
        <v>2322</v>
      </c>
      <c r="G170" s="322"/>
      <c r="H170" s="322" t="s">
        <v>2372</v>
      </c>
      <c r="I170" s="322" t="s">
        <v>2324</v>
      </c>
      <c r="J170" s="322" t="s">
        <v>2373</v>
      </c>
      <c r="K170" s="370"/>
    </row>
    <row r="171" s="1" customFormat="1" ht="15" customHeight="1">
      <c r="B171" s="347"/>
      <c r="C171" s="322" t="s">
        <v>2270</v>
      </c>
      <c r="D171" s="322"/>
      <c r="E171" s="322"/>
      <c r="F171" s="345" t="s">
        <v>2322</v>
      </c>
      <c r="G171" s="322"/>
      <c r="H171" s="322" t="s">
        <v>2389</v>
      </c>
      <c r="I171" s="322" t="s">
        <v>2324</v>
      </c>
      <c r="J171" s="322" t="s">
        <v>2373</v>
      </c>
      <c r="K171" s="370"/>
    </row>
    <row r="172" s="1" customFormat="1" ht="15" customHeight="1">
      <c r="B172" s="347"/>
      <c r="C172" s="322" t="s">
        <v>2327</v>
      </c>
      <c r="D172" s="322"/>
      <c r="E172" s="322"/>
      <c r="F172" s="345" t="s">
        <v>2328</v>
      </c>
      <c r="G172" s="322"/>
      <c r="H172" s="322" t="s">
        <v>2389</v>
      </c>
      <c r="I172" s="322" t="s">
        <v>2324</v>
      </c>
      <c r="J172" s="322">
        <v>50</v>
      </c>
      <c r="K172" s="370"/>
    </row>
    <row r="173" s="1" customFormat="1" ht="15" customHeight="1">
      <c r="B173" s="347"/>
      <c r="C173" s="322" t="s">
        <v>2330</v>
      </c>
      <c r="D173" s="322"/>
      <c r="E173" s="322"/>
      <c r="F173" s="345" t="s">
        <v>2322</v>
      </c>
      <c r="G173" s="322"/>
      <c r="H173" s="322" t="s">
        <v>2389</v>
      </c>
      <c r="I173" s="322" t="s">
        <v>2332</v>
      </c>
      <c r="J173" s="322"/>
      <c r="K173" s="370"/>
    </row>
    <row r="174" s="1" customFormat="1" ht="15" customHeight="1">
      <c r="B174" s="347"/>
      <c r="C174" s="322" t="s">
        <v>2341</v>
      </c>
      <c r="D174" s="322"/>
      <c r="E174" s="322"/>
      <c r="F174" s="345" t="s">
        <v>2328</v>
      </c>
      <c r="G174" s="322"/>
      <c r="H174" s="322" t="s">
        <v>2389</v>
      </c>
      <c r="I174" s="322" t="s">
        <v>2324</v>
      </c>
      <c r="J174" s="322">
        <v>50</v>
      </c>
      <c r="K174" s="370"/>
    </row>
    <row r="175" s="1" customFormat="1" ht="15" customHeight="1">
      <c r="B175" s="347"/>
      <c r="C175" s="322" t="s">
        <v>2349</v>
      </c>
      <c r="D175" s="322"/>
      <c r="E175" s="322"/>
      <c r="F175" s="345" t="s">
        <v>2328</v>
      </c>
      <c r="G175" s="322"/>
      <c r="H175" s="322" t="s">
        <v>2389</v>
      </c>
      <c r="I175" s="322" t="s">
        <v>2324</v>
      </c>
      <c r="J175" s="322">
        <v>50</v>
      </c>
      <c r="K175" s="370"/>
    </row>
    <row r="176" s="1" customFormat="1" ht="15" customHeight="1">
      <c r="B176" s="347"/>
      <c r="C176" s="322" t="s">
        <v>2347</v>
      </c>
      <c r="D176" s="322"/>
      <c r="E176" s="322"/>
      <c r="F176" s="345" t="s">
        <v>2328</v>
      </c>
      <c r="G176" s="322"/>
      <c r="H176" s="322" t="s">
        <v>2389</v>
      </c>
      <c r="I176" s="322" t="s">
        <v>2324</v>
      </c>
      <c r="J176" s="322">
        <v>50</v>
      </c>
      <c r="K176" s="370"/>
    </row>
    <row r="177" s="1" customFormat="1" ht="15" customHeight="1">
      <c r="B177" s="347"/>
      <c r="C177" s="322" t="s">
        <v>174</v>
      </c>
      <c r="D177" s="322"/>
      <c r="E177" s="322"/>
      <c r="F177" s="345" t="s">
        <v>2322</v>
      </c>
      <c r="G177" s="322"/>
      <c r="H177" s="322" t="s">
        <v>2390</v>
      </c>
      <c r="I177" s="322" t="s">
        <v>2391</v>
      </c>
      <c r="J177" s="322"/>
      <c r="K177" s="370"/>
    </row>
    <row r="178" s="1" customFormat="1" ht="15" customHeight="1">
      <c r="B178" s="347"/>
      <c r="C178" s="322" t="s">
        <v>57</v>
      </c>
      <c r="D178" s="322"/>
      <c r="E178" s="322"/>
      <c r="F178" s="345" t="s">
        <v>2322</v>
      </c>
      <c r="G178" s="322"/>
      <c r="H178" s="322" t="s">
        <v>2392</v>
      </c>
      <c r="I178" s="322" t="s">
        <v>2393</v>
      </c>
      <c r="J178" s="322">
        <v>1</v>
      </c>
      <c r="K178" s="370"/>
    </row>
    <row r="179" s="1" customFormat="1" ht="15" customHeight="1">
      <c r="B179" s="347"/>
      <c r="C179" s="322" t="s">
        <v>53</v>
      </c>
      <c r="D179" s="322"/>
      <c r="E179" s="322"/>
      <c r="F179" s="345" t="s">
        <v>2322</v>
      </c>
      <c r="G179" s="322"/>
      <c r="H179" s="322" t="s">
        <v>2394</v>
      </c>
      <c r="I179" s="322" t="s">
        <v>2324</v>
      </c>
      <c r="J179" s="322">
        <v>20</v>
      </c>
      <c r="K179" s="370"/>
    </row>
    <row r="180" s="1" customFormat="1" ht="15" customHeight="1">
      <c r="B180" s="347"/>
      <c r="C180" s="322" t="s">
        <v>54</v>
      </c>
      <c r="D180" s="322"/>
      <c r="E180" s="322"/>
      <c r="F180" s="345" t="s">
        <v>2322</v>
      </c>
      <c r="G180" s="322"/>
      <c r="H180" s="322" t="s">
        <v>2395</v>
      </c>
      <c r="I180" s="322" t="s">
        <v>2324</v>
      </c>
      <c r="J180" s="322">
        <v>255</v>
      </c>
      <c r="K180" s="370"/>
    </row>
    <row r="181" s="1" customFormat="1" ht="15" customHeight="1">
      <c r="B181" s="347"/>
      <c r="C181" s="322" t="s">
        <v>175</v>
      </c>
      <c r="D181" s="322"/>
      <c r="E181" s="322"/>
      <c r="F181" s="345" t="s">
        <v>2322</v>
      </c>
      <c r="G181" s="322"/>
      <c r="H181" s="322" t="s">
        <v>2286</v>
      </c>
      <c r="I181" s="322" t="s">
        <v>2324</v>
      </c>
      <c r="J181" s="322">
        <v>10</v>
      </c>
      <c r="K181" s="370"/>
    </row>
    <row r="182" s="1" customFormat="1" ht="15" customHeight="1">
      <c r="B182" s="347"/>
      <c r="C182" s="322" t="s">
        <v>176</v>
      </c>
      <c r="D182" s="322"/>
      <c r="E182" s="322"/>
      <c r="F182" s="345" t="s">
        <v>2322</v>
      </c>
      <c r="G182" s="322"/>
      <c r="H182" s="322" t="s">
        <v>2396</v>
      </c>
      <c r="I182" s="322" t="s">
        <v>2357</v>
      </c>
      <c r="J182" s="322"/>
      <c r="K182" s="370"/>
    </row>
    <row r="183" s="1" customFormat="1" ht="15" customHeight="1">
      <c r="B183" s="347"/>
      <c r="C183" s="322" t="s">
        <v>2397</v>
      </c>
      <c r="D183" s="322"/>
      <c r="E183" s="322"/>
      <c r="F183" s="345" t="s">
        <v>2322</v>
      </c>
      <c r="G183" s="322"/>
      <c r="H183" s="322" t="s">
        <v>2398</v>
      </c>
      <c r="I183" s="322" t="s">
        <v>2357</v>
      </c>
      <c r="J183" s="322"/>
      <c r="K183" s="370"/>
    </row>
    <row r="184" s="1" customFormat="1" ht="15" customHeight="1">
      <c r="B184" s="347"/>
      <c r="C184" s="322" t="s">
        <v>2386</v>
      </c>
      <c r="D184" s="322"/>
      <c r="E184" s="322"/>
      <c r="F184" s="345" t="s">
        <v>2322</v>
      </c>
      <c r="G184" s="322"/>
      <c r="H184" s="322" t="s">
        <v>2399</v>
      </c>
      <c r="I184" s="322" t="s">
        <v>2357</v>
      </c>
      <c r="J184" s="322"/>
      <c r="K184" s="370"/>
    </row>
    <row r="185" s="1" customFormat="1" ht="15" customHeight="1">
      <c r="B185" s="347"/>
      <c r="C185" s="322" t="s">
        <v>178</v>
      </c>
      <c r="D185" s="322"/>
      <c r="E185" s="322"/>
      <c r="F185" s="345" t="s">
        <v>2328</v>
      </c>
      <c r="G185" s="322"/>
      <c r="H185" s="322" t="s">
        <v>2400</v>
      </c>
      <c r="I185" s="322" t="s">
        <v>2324</v>
      </c>
      <c r="J185" s="322">
        <v>50</v>
      </c>
      <c r="K185" s="370"/>
    </row>
    <row r="186" s="1" customFormat="1" ht="15" customHeight="1">
      <c r="B186" s="347"/>
      <c r="C186" s="322" t="s">
        <v>2401</v>
      </c>
      <c r="D186" s="322"/>
      <c r="E186" s="322"/>
      <c r="F186" s="345" t="s">
        <v>2328</v>
      </c>
      <c r="G186" s="322"/>
      <c r="H186" s="322" t="s">
        <v>2402</v>
      </c>
      <c r="I186" s="322" t="s">
        <v>2403</v>
      </c>
      <c r="J186" s="322"/>
      <c r="K186" s="370"/>
    </row>
    <row r="187" s="1" customFormat="1" ht="15" customHeight="1">
      <c r="B187" s="347"/>
      <c r="C187" s="322" t="s">
        <v>2404</v>
      </c>
      <c r="D187" s="322"/>
      <c r="E187" s="322"/>
      <c r="F187" s="345" t="s">
        <v>2328</v>
      </c>
      <c r="G187" s="322"/>
      <c r="H187" s="322" t="s">
        <v>2405</v>
      </c>
      <c r="I187" s="322" t="s">
        <v>2403</v>
      </c>
      <c r="J187" s="322"/>
      <c r="K187" s="370"/>
    </row>
    <row r="188" s="1" customFormat="1" ht="15" customHeight="1">
      <c r="B188" s="347"/>
      <c r="C188" s="322" t="s">
        <v>2406</v>
      </c>
      <c r="D188" s="322"/>
      <c r="E188" s="322"/>
      <c r="F188" s="345" t="s">
        <v>2328</v>
      </c>
      <c r="G188" s="322"/>
      <c r="H188" s="322" t="s">
        <v>2407</v>
      </c>
      <c r="I188" s="322" t="s">
        <v>2403</v>
      </c>
      <c r="J188" s="322"/>
      <c r="K188" s="370"/>
    </row>
    <row r="189" s="1" customFormat="1" ht="15" customHeight="1">
      <c r="B189" s="347"/>
      <c r="C189" s="383" t="s">
        <v>2408</v>
      </c>
      <c r="D189" s="322"/>
      <c r="E189" s="322"/>
      <c r="F189" s="345" t="s">
        <v>2328</v>
      </c>
      <c r="G189" s="322"/>
      <c r="H189" s="322" t="s">
        <v>2409</v>
      </c>
      <c r="I189" s="322" t="s">
        <v>2410</v>
      </c>
      <c r="J189" s="384" t="s">
        <v>2411</v>
      </c>
      <c r="K189" s="370"/>
    </row>
    <row r="190" s="18" customFormat="1" ht="15" customHeight="1">
      <c r="B190" s="385"/>
      <c r="C190" s="386" t="s">
        <v>2412</v>
      </c>
      <c r="D190" s="387"/>
      <c r="E190" s="387"/>
      <c r="F190" s="388" t="s">
        <v>2328</v>
      </c>
      <c r="G190" s="387"/>
      <c r="H190" s="387" t="s">
        <v>2413</v>
      </c>
      <c r="I190" s="387" t="s">
        <v>2410</v>
      </c>
      <c r="J190" s="389" t="s">
        <v>2411</v>
      </c>
      <c r="K190" s="390"/>
    </row>
    <row r="191" s="1" customFormat="1" ht="15" customHeight="1">
      <c r="B191" s="347"/>
      <c r="C191" s="383" t="s">
        <v>42</v>
      </c>
      <c r="D191" s="322"/>
      <c r="E191" s="322"/>
      <c r="F191" s="345" t="s">
        <v>2322</v>
      </c>
      <c r="G191" s="322"/>
      <c r="H191" s="319" t="s">
        <v>2414</v>
      </c>
      <c r="I191" s="322" t="s">
        <v>2415</v>
      </c>
      <c r="J191" s="322"/>
      <c r="K191" s="370"/>
    </row>
    <row r="192" s="1" customFormat="1" ht="15" customHeight="1">
      <c r="B192" s="347"/>
      <c r="C192" s="383" t="s">
        <v>2416</v>
      </c>
      <c r="D192" s="322"/>
      <c r="E192" s="322"/>
      <c r="F192" s="345" t="s">
        <v>2322</v>
      </c>
      <c r="G192" s="322"/>
      <c r="H192" s="322" t="s">
        <v>2417</v>
      </c>
      <c r="I192" s="322" t="s">
        <v>2357</v>
      </c>
      <c r="J192" s="322"/>
      <c r="K192" s="370"/>
    </row>
    <row r="193" s="1" customFormat="1" ht="15" customHeight="1">
      <c r="B193" s="347"/>
      <c r="C193" s="383" t="s">
        <v>2418</v>
      </c>
      <c r="D193" s="322"/>
      <c r="E193" s="322"/>
      <c r="F193" s="345" t="s">
        <v>2322</v>
      </c>
      <c r="G193" s="322"/>
      <c r="H193" s="322" t="s">
        <v>2419</v>
      </c>
      <c r="I193" s="322" t="s">
        <v>2357</v>
      </c>
      <c r="J193" s="322"/>
      <c r="K193" s="370"/>
    </row>
    <row r="194" s="1" customFormat="1" ht="15" customHeight="1">
      <c r="B194" s="347"/>
      <c r="C194" s="383" t="s">
        <v>2420</v>
      </c>
      <c r="D194" s="322"/>
      <c r="E194" s="322"/>
      <c r="F194" s="345" t="s">
        <v>2328</v>
      </c>
      <c r="G194" s="322"/>
      <c r="H194" s="322" t="s">
        <v>2421</v>
      </c>
      <c r="I194" s="322" t="s">
        <v>2357</v>
      </c>
      <c r="J194" s="322"/>
      <c r="K194" s="370"/>
    </row>
    <row r="195" s="1" customFormat="1" ht="15" customHeight="1">
      <c r="B195" s="376"/>
      <c r="C195" s="391"/>
      <c r="D195" s="356"/>
      <c r="E195" s="356"/>
      <c r="F195" s="356"/>
      <c r="G195" s="356"/>
      <c r="H195" s="356"/>
      <c r="I195" s="356"/>
      <c r="J195" s="356"/>
      <c r="K195" s="377"/>
    </row>
    <row r="196" s="1" customFormat="1" ht="18.75" customHeight="1">
      <c r="B196" s="358"/>
      <c r="C196" s="368"/>
      <c r="D196" s="368"/>
      <c r="E196" s="368"/>
      <c r="F196" s="378"/>
      <c r="G196" s="368"/>
      <c r="H196" s="368"/>
      <c r="I196" s="368"/>
      <c r="J196" s="368"/>
      <c r="K196" s="358"/>
    </row>
    <row r="197" s="1" customFormat="1" ht="18.75" customHeight="1">
      <c r="B197" s="358"/>
      <c r="C197" s="368"/>
      <c r="D197" s="368"/>
      <c r="E197" s="368"/>
      <c r="F197" s="378"/>
      <c r="G197" s="368"/>
      <c r="H197" s="368"/>
      <c r="I197" s="368"/>
      <c r="J197" s="368"/>
      <c r="K197" s="358"/>
    </row>
    <row r="198" s="1" customFormat="1" ht="18.75" customHeight="1">
      <c r="B198" s="330"/>
      <c r="C198" s="330"/>
      <c r="D198" s="330"/>
      <c r="E198" s="330"/>
      <c r="F198" s="330"/>
      <c r="G198" s="330"/>
      <c r="H198" s="330"/>
      <c r="I198" s="330"/>
      <c r="J198" s="330"/>
      <c r="K198" s="330"/>
    </row>
    <row r="199" s="1" customFormat="1" ht="13.5">
      <c r="B199" s="309"/>
      <c r="C199" s="310"/>
      <c r="D199" s="310"/>
      <c r="E199" s="310"/>
      <c r="F199" s="310"/>
      <c r="G199" s="310"/>
      <c r="H199" s="310"/>
      <c r="I199" s="310"/>
      <c r="J199" s="310"/>
      <c r="K199" s="311"/>
    </row>
    <row r="200" s="1" customFormat="1" ht="21">
      <c r="B200" s="312"/>
      <c r="C200" s="313" t="s">
        <v>2422</v>
      </c>
      <c r="D200" s="313"/>
      <c r="E200" s="313"/>
      <c r="F200" s="313"/>
      <c r="G200" s="313"/>
      <c r="H200" s="313"/>
      <c r="I200" s="313"/>
      <c r="J200" s="313"/>
      <c r="K200" s="314"/>
    </row>
    <row r="201" s="1" customFormat="1" ht="25.5" customHeight="1">
      <c r="B201" s="312"/>
      <c r="C201" s="392" t="s">
        <v>2423</v>
      </c>
      <c r="D201" s="392"/>
      <c r="E201" s="392"/>
      <c r="F201" s="392" t="s">
        <v>2424</v>
      </c>
      <c r="G201" s="393"/>
      <c r="H201" s="392" t="s">
        <v>2425</v>
      </c>
      <c r="I201" s="392"/>
      <c r="J201" s="392"/>
      <c r="K201" s="314"/>
    </row>
    <row r="202" s="1" customFormat="1" ht="5.25" customHeight="1">
      <c r="B202" s="347"/>
      <c r="C202" s="342"/>
      <c r="D202" s="342"/>
      <c r="E202" s="342"/>
      <c r="F202" s="342"/>
      <c r="G202" s="368"/>
      <c r="H202" s="342"/>
      <c r="I202" s="342"/>
      <c r="J202" s="342"/>
      <c r="K202" s="370"/>
    </row>
    <row r="203" s="1" customFormat="1" ht="15" customHeight="1">
      <c r="B203" s="347"/>
      <c r="C203" s="322" t="s">
        <v>2415</v>
      </c>
      <c r="D203" s="322"/>
      <c r="E203" s="322"/>
      <c r="F203" s="345" t="s">
        <v>43</v>
      </c>
      <c r="G203" s="322"/>
      <c r="H203" s="322" t="s">
        <v>2426</v>
      </c>
      <c r="I203" s="322"/>
      <c r="J203" s="322"/>
      <c r="K203" s="370"/>
    </row>
    <row r="204" s="1" customFormat="1" ht="15" customHeight="1">
      <c r="B204" s="347"/>
      <c r="C204" s="322"/>
      <c r="D204" s="322"/>
      <c r="E204" s="322"/>
      <c r="F204" s="345" t="s">
        <v>44</v>
      </c>
      <c r="G204" s="322"/>
      <c r="H204" s="322" t="s">
        <v>2427</v>
      </c>
      <c r="I204" s="322"/>
      <c r="J204" s="322"/>
      <c r="K204" s="370"/>
    </row>
    <row r="205" s="1" customFormat="1" ht="15" customHeight="1">
      <c r="B205" s="347"/>
      <c r="C205" s="322"/>
      <c r="D205" s="322"/>
      <c r="E205" s="322"/>
      <c r="F205" s="345" t="s">
        <v>47</v>
      </c>
      <c r="G205" s="322"/>
      <c r="H205" s="322" t="s">
        <v>2428</v>
      </c>
      <c r="I205" s="322"/>
      <c r="J205" s="322"/>
      <c r="K205" s="370"/>
    </row>
    <row r="206" s="1" customFormat="1" ht="15" customHeight="1">
      <c r="B206" s="347"/>
      <c r="C206" s="322"/>
      <c r="D206" s="322"/>
      <c r="E206" s="322"/>
      <c r="F206" s="345" t="s">
        <v>45</v>
      </c>
      <c r="G206" s="322"/>
      <c r="H206" s="322" t="s">
        <v>2429</v>
      </c>
      <c r="I206" s="322"/>
      <c r="J206" s="322"/>
      <c r="K206" s="370"/>
    </row>
    <row r="207" s="1" customFormat="1" ht="15" customHeight="1">
      <c r="B207" s="347"/>
      <c r="C207" s="322"/>
      <c r="D207" s="322"/>
      <c r="E207" s="322"/>
      <c r="F207" s="345" t="s">
        <v>46</v>
      </c>
      <c r="G207" s="322"/>
      <c r="H207" s="322" t="s">
        <v>2430</v>
      </c>
      <c r="I207" s="322"/>
      <c r="J207" s="322"/>
      <c r="K207" s="370"/>
    </row>
    <row r="208" s="1" customFormat="1" ht="15" customHeight="1">
      <c r="B208" s="347"/>
      <c r="C208" s="322"/>
      <c r="D208" s="322"/>
      <c r="E208" s="322"/>
      <c r="F208" s="345"/>
      <c r="G208" s="322"/>
      <c r="H208" s="322"/>
      <c r="I208" s="322"/>
      <c r="J208" s="322"/>
      <c r="K208" s="370"/>
    </row>
    <row r="209" s="1" customFormat="1" ht="15" customHeight="1">
      <c r="B209" s="347"/>
      <c r="C209" s="322" t="s">
        <v>2369</v>
      </c>
      <c r="D209" s="322"/>
      <c r="E209" s="322"/>
      <c r="F209" s="345" t="s">
        <v>79</v>
      </c>
      <c r="G209" s="322"/>
      <c r="H209" s="322" t="s">
        <v>2431</v>
      </c>
      <c r="I209" s="322"/>
      <c r="J209" s="322"/>
      <c r="K209" s="370"/>
    </row>
    <row r="210" s="1" customFormat="1" ht="15" customHeight="1">
      <c r="B210" s="347"/>
      <c r="C210" s="322"/>
      <c r="D210" s="322"/>
      <c r="E210" s="322"/>
      <c r="F210" s="345" t="s">
        <v>2266</v>
      </c>
      <c r="G210" s="322"/>
      <c r="H210" s="322" t="s">
        <v>2267</v>
      </c>
      <c r="I210" s="322"/>
      <c r="J210" s="322"/>
      <c r="K210" s="370"/>
    </row>
    <row r="211" s="1" customFormat="1" ht="15" customHeight="1">
      <c r="B211" s="347"/>
      <c r="C211" s="322"/>
      <c r="D211" s="322"/>
      <c r="E211" s="322"/>
      <c r="F211" s="345" t="s">
        <v>2264</v>
      </c>
      <c r="G211" s="322"/>
      <c r="H211" s="322" t="s">
        <v>2432</v>
      </c>
      <c r="I211" s="322"/>
      <c r="J211" s="322"/>
      <c r="K211" s="370"/>
    </row>
    <row r="212" s="1" customFormat="1" ht="15" customHeight="1">
      <c r="B212" s="394"/>
      <c r="C212" s="322"/>
      <c r="D212" s="322"/>
      <c r="E212" s="322"/>
      <c r="F212" s="345" t="s">
        <v>100</v>
      </c>
      <c r="G212" s="383"/>
      <c r="H212" s="374" t="s">
        <v>101</v>
      </c>
      <c r="I212" s="374"/>
      <c r="J212" s="374"/>
      <c r="K212" s="395"/>
    </row>
    <row r="213" s="1" customFormat="1" ht="15" customHeight="1">
      <c r="B213" s="394"/>
      <c r="C213" s="322"/>
      <c r="D213" s="322"/>
      <c r="E213" s="322"/>
      <c r="F213" s="345" t="s">
        <v>2268</v>
      </c>
      <c r="G213" s="383"/>
      <c r="H213" s="374" t="s">
        <v>2240</v>
      </c>
      <c r="I213" s="374"/>
      <c r="J213" s="374"/>
      <c r="K213" s="395"/>
    </row>
    <row r="214" s="1" customFormat="1" ht="15" customHeight="1">
      <c r="B214" s="394"/>
      <c r="C214" s="322"/>
      <c r="D214" s="322"/>
      <c r="E214" s="322"/>
      <c r="F214" s="345"/>
      <c r="G214" s="383"/>
      <c r="H214" s="374"/>
      <c r="I214" s="374"/>
      <c r="J214" s="374"/>
      <c r="K214" s="395"/>
    </row>
    <row r="215" s="1" customFormat="1" ht="15" customHeight="1">
      <c r="B215" s="394"/>
      <c r="C215" s="322" t="s">
        <v>2393</v>
      </c>
      <c r="D215" s="322"/>
      <c r="E215" s="322"/>
      <c r="F215" s="345">
        <v>1</v>
      </c>
      <c r="G215" s="383"/>
      <c r="H215" s="374" t="s">
        <v>2433</v>
      </c>
      <c r="I215" s="374"/>
      <c r="J215" s="374"/>
      <c r="K215" s="395"/>
    </row>
    <row r="216" s="1" customFormat="1" ht="15" customHeight="1">
      <c r="B216" s="394"/>
      <c r="C216" s="322"/>
      <c r="D216" s="322"/>
      <c r="E216" s="322"/>
      <c r="F216" s="345">
        <v>2</v>
      </c>
      <c r="G216" s="383"/>
      <c r="H216" s="374" t="s">
        <v>2434</v>
      </c>
      <c r="I216" s="374"/>
      <c r="J216" s="374"/>
      <c r="K216" s="395"/>
    </row>
    <row r="217" s="1" customFormat="1" ht="15" customHeight="1">
      <c r="B217" s="394"/>
      <c r="C217" s="322"/>
      <c r="D217" s="322"/>
      <c r="E217" s="322"/>
      <c r="F217" s="345">
        <v>3</v>
      </c>
      <c r="G217" s="383"/>
      <c r="H217" s="374" t="s">
        <v>2435</v>
      </c>
      <c r="I217" s="374"/>
      <c r="J217" s="374"/>
      <c r="K217" s="395"/>
    </row>
    <row r="218" s="1" customFormat="1" ht="15" customHeight="1">
      <c r="B218" s="394"/>
      <c r="C218" s="322"/>
      <c r="D218" s="322"/>
      <c r="E218" s="322"/>
      <c r="F218" s="345">
        <v>4</v>
      </c>
      <c r="G218" s="383"/>
      <c r="H218" s="374" t="s">
        <v>2436</v>
      </c>
      <c r="I218" s="374"/>
      <c r="J218" s="374"/>
      <c r="K218" s="395"/>
    </row>
    <row r="219" s="1" customFormat="1" ht="12.75" customHeight="1">
      <c r="B219" s="396"/>
      <c r="C219" s="397"/>
      <c r="D219" s="397"/>
      <c r="E219" s="397"/>
      <c r="F219" s="397"/>
      <c r="G219" s="397"/>
      <c r="H219" s="397"/>
      <c r="I219" s="397"/>
      <c r="J219" s="397"/>
      <c r="K219" s="39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2025-03-18T12:21:31Z</dcterms:created>
  <dcterms:modified xsi:type="dcterms:W3CDTF">2025-03-18T12:21:49Z</dcterms:modified>
</cp:coreProperties>
</file>