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a.skopova\Desktop\"/>
    </mc:Choice>
  </mc:AlternateContent>
  <bookViews>
    <workbookView xWindow="0" yWindow="0" windowWidth="0" windowHeight="0"/>
  </bookViews>
  <sheets>
    <sheet name="Rekapitulace stavby" sheetId="1" r:id="rId1"/>
    <sheet name="764-01 - bourací práce 1.np" sheetId="2" r:id="rId2"/>
    <sheet name="764-02 - stavební práce 1.np" sheetId="3" r:id="rId3"/>
    <sheet name="764-03 - bourací práce 2.np" sheetId="4" r:id="rId4"/>
    <sheet name="764-04 - stavební práce 2.np" sheetId="5" r:id="rId5"/>
    <sheet name="764-05 - bourací práce 3.np" sheetId="6" r:id="rId6"/>
    <sheet name="764-06 - stavební práce 3.np" sheetId="7" r:id="rId7"/>
    <sheet name="764-07 - Technika prostře..." sheetId="8" r:id="rId8"/>
    <sheet name="764-07a - Zdravotechnika" sheetId="9" r:id="rId9"/>
    <sheet name="764-07b - Vytápění" sheetId="10" r:id="rId10"/>
    <sheet name="764-07c - Vzduchotechnika" sheetId="11" r:id="rId11"/>
    <sheet name="764-07d - Elektroinstalace" sheetId="12" r:id="rId12"/>
    <sheet name="764-08 - VRN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'764-01 - bourací práce 1.np'!$C$128:$K$283</definedName>
    <definedName name="_xlnm.Print_Area" localSheetId="1">'764-01 - bourací práce 1.np'!$C$116:$J$283</definedName>
    <definedName name="_xlnm.Print_Titles" localSheetId="1">'764-01 - bourací práce 1.np'!$128:$128</definedName>
    <definedName name="_xlnm._FilterDatabase" localSheetId="2" hidden="1">'764-02 - stavební práce 1.np'!$C$138:$K$527</definedName>
    <definedName name="_xlnm.Print_Area" localSheetId="2">'764-02 - stavební práce 1.np'!$C$126:$J$527</definedName>
    <definedName name="_xlnm.Print_Titles" localSheetId="2">'764-02 - stavební práce 1.np'!$138:$138</definedName>
    <definedName name="_xlnm._FilterDatabase" localSheetId="3" hidden="1">'764-03 - bourací práce 2.np'!$C$124:$K$200</definedName>
    <definedName name="_xlnm.Print_Area" localSheetId="3">'764-03 - bourací práce 2.np'!$C$112:$J$200</definedName>
    <definedName name="_xlnm.Print_Titles" localSheetId="3">'764-03 - bourací práce 2.np'!$124:$124</definedName>
    <definedName name="_xlnm._FilterDatabase" localSheetId="4" hidden="1">'764-04 - stavební práce 2.np'!$C$134:$K$496</definedName>
    <definedName name="_xlnm.Print_Area" localSheetId="4">'764-04 - stavební práce 2.np'!$C$122:$J$496</definedName>
    <definedName name="_xlnm.Print_Titles" localSheetId="4">'764-04 - stavební práce 2.np'!$134:$134</definedName>
    <definedName name="_xlnm._FilterDatabase" localSheetId="5" hidden="1">'764-05 - bourací práce 3.np'!$C$129:$K$241</definedName>
    <definedName name="_xlnm.Print_Area" localSheetId="5">'764-05 - bourací práce 3.np'!$C$117:$J$241</definedName>
    <definedName name="_xlnm.Print_Titles" localSheetId="5">'764-05 - bourací práce 3.np'!$129:$129</definedName>
    <definedName name="_xlnm._FilterDatabase" localSheetId="6" hidden="1">'764-06 - stavební práce 3.np'!$C$134:$K$482</definedName>
    <definedName name="_xlnm.Print_Area" localSheetId="6">'764-06 - stavební práce 3.np'!$C$122:$J$482</definedName>
    <definedName name="_xlnm.Print_Titles" localSheetId="6">'764-06 - stavební práce 3.np'!$134:$134</definedName>
    <definedName name="_xlnm._FilterDatabase" localSheetId="7" hidden="1">'764-07 - Technika prostře...'!$C$120:$K$130</definedName>
    <definedName name="_xlnm.Print_Area" localSheetId="7">'764-07 - Technika prostře...'!$C$108:$J$130</definedName>
    <definedName name="_xlnm.Print_Titles" localSheetId="7">'764-07 - Technika prostře...'!$120:$120</definedName>
    <definedName name="_xlnm._FilterDatabase" localSheetId="8" hidden="1">'764-07a - Zdravotechnika'!$C$130:$K$319</definedName>
    <definedName name="_xlnm.Print_Area" localSheetId="8">'764-07a - Zdravotechnika'!$C$118:$J$319</definedName>
    <definedName name="_xlnm.Print_Titles" localSheetId="8">'764-07a - Zdravotechnika'!$130:$130</definedName>
    <definedName name="_xlnm._FilterDatabase" localSheetId="9" hidden="1">'764-07b - Vytápění'!$C$124:$K$225</definedName>
    <definedName name="_xlnm.Print_Area" localSheetId="9">'764-07b - Vytápění'!$C$112:$J$225</definedName>
    <definedName name="_xlnm.Print_Titles" localSheetId="9">'764-07b - Vytápění'!$124:$124</definedName>
    <definedName name="_xlnm._FilterDatabase" localSheetId="10" hidden="1">'764-07c - Vzduchotechnika'!$C$125:$K$236</definedName>
    <definedName name="_xlnm.Print_Area" localSheetId="10">'764-07c - Vzduchotechnika'!$C$113:$J$236</definedName>
    <definedName name="_xlnm.Print_Titles" localSheetId="10">'764-07c - Vzduchotechnika'!$125:$125</definedName>
    <definedName name="_xlnm._FilterDatabase" localSheetId="11" hidden="1">'764-07d - Elektroinstalace'!$C$127:$K$213</definedName>
    <definedName name="_xlnm.Print_Area" localSheetId="11">'764-07d - Elektroinstalace'!$C$115:$J$213</definedName>
    <definedName name="_xlnm.Print_Titles" localSheetId="11">'764-07d - Elektroinstalace'!$127:$127</definedName>
    <definedName name="_xlnm._FilterDatabase" localSheetId="12" hidden="1">'764-08 - VRN'!$C$118:$K$127</definedName>
    <definedName name="_xlnm.Print_Area" localSheetId="12">'764-08 - VRN'!$C$106:$J$127</definedName>
    <definedName name="_xlnm.Print_Titles" localSheetId="12">'764-08 - VRN'!$118:$118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13"/>
  <c r="E7"/>
  <c r="E85"/>
  <c i="12" r="J132"/>
  <c r="J131"/>
  <c r="T130"/>
  <c r="R130"/>
  <c r="P130"/>
  <c r="BK130"/>
  <c r="J129"/>
  <c r="J37"/>
  <c r="J36"/>
  <c i="1" r="AY105"/>
  <c i="12" r="J35"/>
  <c i="1" r="AX105"/>
  <c i="12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00"/>
  <c r="J99"/>
  <c r="J97"/>
  <c r="F122"/>
  <c r="E120"/>
  <c r="F89"/>
  <c r="E87"/>
  <c r="J24"/>
  <c r="E24"/>
  <c r="J125"/>
  <c r="J23"/>
  <c r="J21"/>
  <c r="E21"/>
  <c r="J91"/>
  <c r="J20"/>
  <c r="J18"/>
  <c r="E18"/>
  <c r="F125"/>
  <c r="J17"/>
  <c r="J15"/>
  <c r="E15"/>
  <c r="F124"/>
  <c r="J14"/>
  <c r="J12"/>
  <c r="J89"/>
  <c r="E7"/>
  <c r="E118"/>
  <c i="11" r="J37"/>
  <c r="J36"/>
  <c i="1" r="AY104"/>
  <c i="11" r="J35"/>
  <c i="1" r="AX104"/>
  <c i="11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89"/>
  <c r="E7"/>
  <c r="E85"/>
  <c i="10" r="J127"/>
  <c r="T126"/>
  <c r="R126"/>
  <c r="P126"/>
  <c r="BK126"/>
  <c r="J126"/>
  <c r="J97"/>
  <c r="J37"/>
  <c r="J36"/>
  <c i="1" r="AY103"/>
  <c i="10" r="J35"/>
  <c i="1" r="AX103"/>
  <c i="10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9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89"/>
  <c r="E7"/>
  <c r="E115"/>
  <c i="9" r="J37"/>
  <c r="J36"/>
  <c i="1" r="AY102"/>
  <c i="9" r="J35"/>
  <c i="1" r="AX102"/>
  <c i="9"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4"/>
  <c r="BH134"/>
  <c r="BG134"/>
  <c r="BF134"/>
  <c r="T134"/>
  <c r="R134"/>
  <c r="P134"/>
  <c r="F125"/>
  <c r="E123"/>
  <c r="F89"/>
  <c r="E87"/>
  <c r="J24"/>
  <c r="E24"/>
  <c r="J92"/>
  <c r="J23"/>
  <c r="J21"/>
  <c r="E21"/>
  <c r="J127"/>
  <c r="J20"/>
  <c r="J18"/>
  <c r="E18"/>
  <c r="F128"/>
  <c r="J17"/>
  <c r="J15"/>
  <c r="E15"/>
  <c r="F91"/>
  <c r="J14"/>
  <c r="J12"/>
  <c r="J89"/>
  <c r="E7"/>
  <c r="E121"/>
  <c i="8" r="J37"/>
  <c r="J36"/>
  <c i="1" r="AY101"/>
  <c i="8" r="J35"/>
  <c i="1" r="AX101"/>
  <c i="8"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T123"/>
  <c r="T122"/>
  <c r="T121"/>
  <c r="R124"/>
  <c r="R123"/>
  <c r="P124"/>
  <c r="P123"/>
  <c r="P122"/>
  <c r="P121"/>
  <c i="1" r="AU101"/>
  <c i="8"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89"/>
  <c r="E7"/>
  <c r="E111"/>
  <c i="7" r="J37"/>
  <c r="J36"/>
  <c i="1" r="AY100"/>
  <c i="7" r="J35"/>
  <c i="1" r="AX100"/>
  <c i="7" r="BI480"/>
  <c r="BH480"/>
  <c r="BG480"/>
  <c r="BF480"/>
  <c r="T480"/>
  <c r="R480"/>
  <c r="P480"/>
  <c r="BI477"/>
  <c r="BH477"/>
  <c r="BG477"/>
  <c r="BF477"/>
  <c r="T477"/>
  <c r="R477"/>
  <c r="P477"/>
  <c r="BI468"/>
  <c r="BH468"/>
  <c r="BG468"/>
  <c r="BF468"/>
  <c r="T468"/>
  <c r="R468"/>
  <c r="P468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8"/>
  <c r="BH438"/>
  <c r="BG438"/>
  <c r="BF438"/>
  <c r="T438"/>
  <c r="R438"/>
  <c r="P438"/>
  <c r="BI435"/>
  <c r="BH435"/>
  <c r="BG435"/>
  <c r="BF435"/>
  <c r="T435"/>
  <c r="R435"/>
  <c r="P43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09"/>
  <c r="BH409"/>
  <c r="BG409"/>
  <c r="BF409"/>
  <c r="T409"/>
  <c r="R409"/>
  <c r="P40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297"/>
  <c r="BH297"/>
  <c r="BG297"/>
  <c r="BF297"/>
  <c r="T297"/>
  <c r="R297"/>
  <c r="P297"/>
  <c r="BI294"/>
  <c r="BH294"/>
  <c r="BG294"/>
  <c r="BF294"/>
  <c r="T294"/>
  <c r="R294"/>
  <c r="P294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T234"/>
  <c r="R235"/>
  <c r="R234"/>
  <c r="P235"/>
  <c r="P234"/>
  <c r="BI233"/>
  <c r="BH233"/>
  <c r="BG233"/>
  <c r="BF233"/>
  <c r="T233"/>
  <c r="T232"/>
  <c r="R233"/>
  <c r="R232"/>
  <c r="P233"/>
  <c r="P232"/>
  <c r="BI231"/>
  <c r="BH231"/>
  <c r="BG231"/>
  <c r="BF231"/>
  <c r="T231"/>
  <c r="T230"/>
  <c r="R231"/>
  <c r="R230"/>
  <c r="P231"/>
  <c r="P230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T215"/>
  <c r="R216"/>
  <c r="R215"/>
  <c r="P216"/>
  <c r="P215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1"/>
  <c r="BH171"/>
  <c r="BG171"/>
  <c r="BF171"/>
  <c r="T171"/>
  <c r="R171"/>
  <c r="P171"/>
  <c r="BI156"/>
  <c r="BH156"/>
  <c r="BG156"/>
  <c r="BF156"/>
  <c r="T156"/>
  <c r="R156"/>
  <c r="P156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F129"/>
  <c r="E127"/>
  <c r="F89"/>
  <c r="E87"/>
  <c r="J24"/>
  <c r="E24"/>
  <c r="J132"/>
  <c r="J23"/>
  <c r="J21"/>
  <c r="E21"/>
  <c r="J131"/>
  <c r="J20"/>
  <c r="J18"/>
  <c r="E18"/>
  <c r="F92"/>
  <c r="J17"/>
  <c r="J15"/>
  <c r="E15"/>
  <c r="F131"/>
  <c r="J14"/>
  <c r="J12"/>
  <c r="J129"/>
  <c r="E7"/>
  <c r="E125"/>
  <c i="6" r="J37"/>
  <c r="J36"/>
  <c i="1" r="AY99"/>
  <c i="6" r="J35"/>
  <c i="1" r="AX99"/>
  <c i="6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F124"/>
  <c r="E122"/>
  <c r="F89"/>
  <c r="E87"/>
  <c r="J24"/>
  <c r="E24"/>
  <c r="J92"/>
  <c r="J23"/>
  <c r="J21"/>
  <c r="E21"/>
  <c r="J126"/>
  <c r="J20"/>
  <c r="J18"/>
  <c r="E18"/>
  <c r="F92"/>
  <c r="J17"/>
  <c r="J15"/>
  <c r="E15"/>
  <c r="F126"/>
  <c r="J14"/>
  <c r="J12"/>
  <c r="J124"/>
  <c r="E7"/>
  <c r="E120"/>
  <c i="5" r="J37"/>
  <c r="J36"/>
  <c i="1" r="AY98"/>
  <c i="5" r="J35"/>
  <c i="1" r="AX98"/>
  <c i="5" r="BI494"/>
  <c r="BH494"/>
  <c r="BG494"/>
  <c r="BF494"/>
  <c r="T494"/>
  <c r="R494"/>
  <c r="P494"/>
  <c r="BI490"/>
  <c r="BH490"/>
  <c r="BG490"/>
  <c r="BF490"/>
  <c r="T490"/>
  <c r="R490"/>
  <c r="P490"/>
  <c r="BI485"/>
  <c r="BH485"/>
  <c r="BG485"/>
  <c r="BF485"/>
  <c r="T485"/>
  <c r="R485"/>
  <c r="P485"/>
  <c r="BI474"/>
  <c r="BH474"/>
  <c r="BG474"/>
  <c r="BF474"/>
  <c r="T474"/>
  <c r="R474"/>
  <c r="P474"/>
  <c r="BI458"/>
  <c r="BH458"/>
  <c r="BG458"/>
  <c r="BF458"/>
  <c r="T458"/>
  <c r="R458"/>
  <c r="P458"/>
  <c r="BI455"/>
  <c r="BH455"/>
  <c r="BG455"/>
  <c r="BF455"/>
  <c r="T455"/>
  <c r="R455"/>
  <c r="P455"/>
  <c r="BI454"/>
  <c r="BH454"/>
  <c r="BG454"/>
  <c r="BF454"/>
  <c r="T454"/>
  <c r="R454"/>
  <c r="P454"/>
  <c r="BI447"/>
  <c r="BH447"/>
  <c r="BG447"/>
  <c r="BF447"/>
  <c r="T447"/>
  <c r="R447"/>
  <c r="P447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2"/>
  <c r="BH432"/>
  <c r="BG432"/>
  <c r="BF432"/>
  <c r="T432"/>
  <c r="R432"/>
  <c r="P432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10"/>
  <c r="BH410"/>
  <c r="BG410"/>
  <c r="BF410"/>
  <c r="T410"/>
  <c r="R410"/>
  <c r="P410"/>
  <c r="BI404"/>
  <c r="BH404"/>
  <c r="BG404"/>
  <c r="BF404"/>
  <c r="T404"/>
  <c r="R404"/>
  <c r="P404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3"/>
  <c r="BH343"/>
  <c r="BG343"/>
  <c r="BF343"/>
  <c r="T343"/>
  <c r="R343"/>
  <c r="P343"/>
  <c r="BI331"/>
  <c r="BH331"/>
  <c r="BG331"/>
  <c r="BF331"/>
  <c r="T331"/>
  <c r="R331"/>
  <c r="P331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T238"/>
  <c r="R239"/>
  <c r="R238"/>
  <c r="P239"/>
  <c r="P238"/>
  <c r="BI237"/>
  <c r="BH237"/>
  <c r="BG237"/>
  <c r="BF237"/>
  <c r="T237"/>
  <c r="T236"/>
  <c r="R237"/>
  <c r="R236"/>
  <c r="P237"/>
  <c r="P236"/>
  <c r="BI235"/>
  <c r="BH235"/>
  <c r="BG235"/>
  <c r="BF235"/>
  <c r="T235"/>
  <c r="T234"/>
  <c r="R235"/>
  <c r="R234"/>
  <c r="P235"/>
  <c r="P234"/>
  <c r="BI233"/>
  <c r="BH233"/>
  <c r="BG233"/>
  <c r="BF233"/>
  <c r="T233"/>
  <c r="R233"/>
  <c r="P233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77"/>
  <c r="BH177"/>
  <c r="BG177"/>
  <c r="BF177"/>
  <c r="T177"/>
  <c r="R177"/>
  <c r="P177"/>
  <c r="BI160"/>
  <c r="BH160"/>
  <c r="BG160"/>
  <c r="BF160"/>
  <c r="T160"/>
  <c r="R160"/>
  <c r="P160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F129"/>
  <c r="E127"/>
  <c r="F89"/>
  <c r="E87"/>
  <c r="J24"/>
  <c r="E24"/>
  <c r="J132"/>
  <c r="J23"/>
  <c r="J21"/>
  <c r="E21"/>
  <c r="J131"/>
  <c r="J20"/>
  <c r="J18"/>
  <c r="E18"/>
  <c r="F132"/>
  <c r="J17"/>
  <c r="J15"/>
  <c r="E15"/>
  <c r="F91"/>
  <c r="J14"/>
  <c r="J12"/>
  <c r="J89"/>
  <c r="E7"/>
  <c r="E125"/>
  <c i="4" r="J37"/>
  <c r="J36"/>
  <c i="1" r="AY97"/>
  <c i="4" r="J35"/>
  <c i="1" r="AX97"/>
  <c i="4" r="BI187"/>
  <c r="BH187"/>
  <c r="BG187"/>
  <c r="BF187"/>
  <c r="T187"/>
  <c r="T186"/>
  <c r="R187"/>
  <c r="R186"/>
  <c r="P187"/>
  <c r="P186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66"/>
  <c r="BH166"/>
  <c r="BG166"/>
  <c r="BF166"/>
  <c r="T166"/>
  <c r="R166"/>
  <c r="P166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121"/>
  <c r="J14"/>
  <c r="J12"/>
  <c r="J119"/>
  <c r="E7"/>
  <c r="E115"/>
  <c i="3" r="J37"/>
  <c r="J36"/>
  <c i="1" r="AY96"/>
  <c i="3" r="J35"/>
  <c i="1" r="AX96"/>
  <c i="3" r="BI525"/>
  <c r="BH525"/>
  <c r="BG525"/>
  <c r="BF525"/>
  <c r="T525"/>
  <c r="R525"/>
  <c r="P525"/>
  <c r="BI521"/>
  <c r="BH521"/>
  <c r="BG521"/>
  <c r="BF521"/>
  <c r="T521"/>
  <c r="R521"/>
  <c r="P521"/>
  <c r="BI516"/>
  <c r="BH516"/>
  <c r="BG516"/>
  <c r="BF516"/>
  <c r="T516"/>
  <c r="R516"/>
  <c r="P516"/>
  <c r="BI504"/>
  <c r="BH504"/>
  <c r="BG504"/>
  <c r="BF504"/>
  <c r="T504"/>
  <c r="R504"/>
  <c r="P504"/>
  <c r="BI496"/>
  <c r="BH496"/>
  <c r="BG496"/>
  <c r="BF496"/>
  <c r="T496"/>
  <c r="R496"/>
  <c r="P496"/>
  <c r="BI493"/>
  <c r="BH493"/>
  <c r="BG493"/>
  <c r="BF493"/>
  <c r="T493"/>
  <c r="R493"/>
  <c r="P493"/>
  <c r="BI492"/>
  <c r="BH492"/>
  <c r="BG492"/>
  <c r="BF492"/>
  <c r="T492"/>
  <c r="R492"/>
  <c r="P492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7"/>
  <c r="BH397"/>
  <c r="BG397"/>
  <c r="BF397"/>
  <c r="T397"/>
  <c r="R397"/>
  <c r="P397"/>
  <c r="BI394"/>
  <c r="BH394"/>
  <c r="BG394"/>
  <c r="BF394"/>
  <c r="T394"/>
  <c r="R394"/>
  <c r="P394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T380"/>
  <c r="R381"/>
  <c r="R380"/>
  <c r="P381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T304"/>
  <c r="R305"/>
  <c r="R304"/>
  <c r="P305"/>
  <c r="P304"/>
  <c r="BI303"/>
  <c r="BH303"/>
  <c r="BG303"/>
  <c r="BF303"/>
  <c r="T303"/>
  <c r="T302"/>
  <c r="R303"/>
  <c r="R302"/>
  <c r="P303"/>
  <c r="P302"/>
  <c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T285"/>
  <c r="R286"/>
  <c r="R285"/>
  <c r="P286"/>
  <c r="P285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T242"/>
  <c r="R243"/>
  <c r="R242"/>
  <c r="P243"/>
  <c r="P242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0"/>
  <c r="BH190"/>
  <c r="BG190"/>
  <c r="BF190"/>
  <c r="T190"/>
  <c r="R190"/>
  <c r="P190"/>
  <c r="BI178"/>
  <c r="BH178"/>
  <c r="BG178"/>
  <c r="BF178"/>
  <c r="T178"/>
  <c r="R178"/>
  <c r="P178"/>
  <c r="BI175"/>
  <c r="BH175"/>
  <c r="BG175"/>
  <c r="BF175"/>
  <c r="T175"/>
  <c r="R175"/>
  <c r="P17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F133"/>
  <c r="E131"/>
  <c r="F89"/>
  <c r="E87"/>
  <c r="J24"/>
  <c r="E24"/>
  <c r="J92"/>
  <c r="J23"/>
  <c r="J21"/>
  <c r="E21"/>
  <c r="J135"/>
  <c r="J20"/>
  <c r="J18"/>
  <c r="E18"/>
  <c r="F136"/>
  <c r="J17"/>
  <c r="J15"/>
  <c r="E15"/>
  <c r="F91"/>
  <c r="J14"/>
  <c r="J12"/>
  <c r="J133"/>
  <c r="E7"/>
  <c r="E85"/>
  <c i="2" r="J37"/>
  <c r="J36"/>
  <c i="1" r="AY95"/>
  <c i="2" r="J35"/>
  <c i="1" r="AX95"/>
  <c i="2" r="BI275"/>
  <c r="BH275"/>
  <c r="BG275"/>
  <c r="BF275"/>
  <c r="T275"/>
  <c r="T274"/>
  <c r="R275"/>
  <c r="R274"/>
  <c r="P275"/>
  <c r="P274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53"/>
  <c r="BH253"/>
  <c r="BG253"/>
  <c r="BF253"/>
  <c r="T253"/>
  <c r="R253"/>
  <c r="P253"/>
  <c r="BI238"/>
  <c r="BH238"/>
  <c r="BG238"/>
  <c r="BF238"/>
  <c r="T238"/>
  <c r="R238"/>
  <c r="P238"/>
  <c r="BI237"/>
  <c r="BH237"/>
  <c r="BG237"/>
  <c r="BF237"/>
  <c r="T237"/>
  <c r="R237"/>
  <c r="P237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1"/>
  <c r="BH211"/>
  <c r="BG211"/>
  <c r="BF211"/>
  <c r="T211"/>
  <c r="T210"/>
  <c r="R211"/>
  <c r="R210"/>
  <c r="P211"/>
  <c r="P21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50"/>
  <c r="BH150"/>
  <c r="BG150"/>
  <c r="BF150"/>
  <c r="T150"/>
  <c r="R150"/>
  <c r="P15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125"/>
  <c r="J14"/>
  <c r="J12"/>
  <c r="J123"/>
  <c r="E7"/>
  <c r="E119"/>
  <c i="1" r="L90"/>
  <c r="AM90"/>
  <c r="AM89"/>
  <c r="L89"/>
  <c r="AM87"/>
  <c r="L87"/>
  <c r="L85"/>
  <c r="L84"/>
  <c i="2" r="BK275"/>
  <c r="BK257"/>
  <c r="J238"/>
  <c r="J237"/>
  <c r="BK228"/>
  <c r="BK226"/>
  <c r="BK211"/>
  <c r="J199"/>
  <c r="BK193"/>
  <c r="J192"/>
  <c r="BK188"/>
  <c r="BK182"/>
  <c r="J178"/>
  <c r="BK165"/>
  <c r="J161"/>
  <c r="BK138"/>
  <c r="BK136"/>
  <c r="J132"/>
  <c r="F35"/>
  <c i="3" r="J486"/>
  <c r="BK421"/>
  <c r="J383"/>
  <c r="BK336"/>
  <c r="BK293"/>
  <c r="J238"/>
  <c r="BK215"/>
  <c r="BK492"/>
  <c r="J409"/>
  <c r="BK374"/>
  <c r="J351"/>
  <c r="BK331"/>
  <c r="BK178"/>
  <c r="BK516"/>
  <c r="J438"/>
  <c r="BK381"/>
  <c r="J355"/>
  <c r="BK322"/>
  <c r="J299"/>
  <c r="BK475"/>
  <c r="BK389"/>
  <c r="BK383"/>
  <c r="J361"/>
  <c r="J307"/>
  <c r="BK284"/>
  <c r="J243"/>
  <c r="BK226"/>
  <c r="J157"/>
  <c r="BK432"/>
  <c r="BK376"/>
  <c r="J373"/>
  <c r="J340"/>
  <c r="BK278"/>
  <c r="J231"/>
  <c r="J145"/>
  <c i="4" r="J151"/>
  <c r="J177"/>
  <c r="BK139"/>
  <c r="BK166"/>
  <c r="BK129"/>
  <c r="BK147"/>
  <c r="J154"/>
  <c r="J136"/>
  <c i="5" r="BK439"/>
  <c r="J358"/>
  <c r="BK276"/>
  <c r="J228"/>
  <c r="BK202"/>
  <c r="J432"/>
  <c r="J404"/>
  <c r="BK331"/>
  <c r="J301"/>
  <c r="J262"/>
  <c r="J193"/>
  <c r="J441"/>
  <c r="J207"/>
  <c r="J435"/>
  <c r="BK360"/>
  <c r="BK311"/>
  <c r="J286"/>
  <c r="BK259"/>
  <c r="BK226"/>
  <c r="BK160"/>
  <c r="BK348"/>
  <c r="J305"/>
  <c r="J224"/>
  <c r="BK350"/>
  <c r="BK193"/>
  <c r="J302"/>
  <c r="BK262"/>
  <c r="BK229"/>
  <c r="BK494"/>
  <c r="BK485"/>
  <c r="J348"/>
  <c r="J239"/>
  <c r="J213"/>
  <c i="6" r="BK207"/>
  <c r="BK186"/>
  <c r="BK216"/>
  <c r="BK139"/>
  <c r="J198"/>
  <c r="J189"/>
  <c r="BK158"/>
  <c r="J135"/>
  <c r="BK163"/>
  <c r="J167"/>
  <c r="BK134"/>
  <c r="BK212"/>
  <c r="J158"/>
  <c r="BK133"/>
  <c i="7" r="BK447"/>
  <c r="BK415"/>
  <c r="BK364"/>
  <c r="J321"/>
  <c r="BK281"/>
  <c r="BK235"/>
  <c r="J222"/>
  <c r="J192"/>
  <c r="J480"/>
  <c r="BK438"/>
  <c r="J397"/>
  <c r="BK366"/>
  <c r="BK333"/>
  <c r="BK244"/>
  <c r="BK208"/>
  <c r="BK480"/>
  <c r="J376"/>
  <c r="J334"/>
  <c r="J225"/>
  <c r="J207"/>
  <c r="J324"/>
  <c r="J235"/>
  <c r="J196"/>
  <c r="J409"/>
  <c r="BK224"/>
  <c r="BK321"/>
  <c r="J240"/>
  <c r="J442"/>
  <c r="J364"/>
  <c i="9" r="J262"/>
  <c r="BK176"/>
  <c r="J316"/>
  <c r="BK283"/>
  <c r="J181"/>
  <c r="BK313"/>
  <c i="10" r="BK162"/>
  <c r="BK214"/>
  <c r="J204"/>
  <c r="J185"/>
  <c r="BK173"/>
  <c r="J154"/>
  <c r="J223"/>
  <c r="BK203"/>
  <c r="J191"/>
  <c r="BK164"/>
  <c r="J141"/>
  <c r="J132"/>
  <c r="BK140"/>
  <c r="J150"/>
  <c r="J195"/>
  <c r="BK156"/>
  <c r="BK224"/>
  <c r="J184"/>
  <c i="11" r="BK225"/>
  <c r="BK202"/>
  <c r="J186"/>
  <c r="BK171"/>
  <c r="J145"/>
  <c r="BK233"/>
  <c r="J201"/>
  <c r="J178"/>
  <c r="J159"/>
  <c r="BK143"/>
  <c r="J225"/>
  <c r="BK194"/>
  <c r="BK183"/>
  <c r="J168"/>
  <c r="J148"/>
  <c r="BK231"/>
  <c r="J221"/>
  <c r="BK211"/>
  <c r="BK200"/>
  <c r="BK193"/>
  <c r="J166"/>
  <c r="J147"/>
  <c r="BK228"/>
  <c r="J196"/>
  <c r="J217"/>
  <c r="J170"/>
  <c r="BK165"/>
  <c r="BK236"/>
  <c r="BK198"/>
  <c r="J130"/>
  <c i="12" r="BK201"/>
  <c r="J187"/>
  <c r="BK163"/>
  <c r="BK198"/>
  <c r="J190"/>
  <c r="BK172"/>
  <c r="J146"/>
  <c r="BK197"/>
  <c r="J145"/>
  <c r="BK207"/>
  <c r="BK182"/>
  <c r="J161"/>
  <c r="J163"/>
  <c r="BK190"/>
  <c r="J182"/>
  <c r="J140"/>
  <c r="BK148"/>
  <c i="13" r="J121"/>
  <c i="4" r="BK151"/>
  <c i="5" r="BK432"/>
  <c r="J244"/>
  <c r="J223"/>
  <c r="BK455"/>
  <c r="J411"/>
  <c r="J355"/>
  <c r="J304"/>
  <c r="BK207"/>
  <c r="BK142"/>
  <c r="J241"/>
  <c r="BK436"/>
  <c r="BK385"/>
  <c r="J331"/>
  <c r="BK301"/>
  <c r="J282"/>
  <c r="J256"/>
  <c r="BK233"/>
  <c r="J210"/>
  <c r="BK355"/>
  <c r="BK304"/>
  <c r="J237"/>
  <c r="J385"/>
  <c r="J259"/>
  <c r="J439"/>
  <c r="BK279"/>
  <c r="BK239"/>
  <c r="J203"/>
  <c r="BK490"/>
  <c r="BK404"/>
  <c r="J319"/>
  <c r="BK273"/>
  <c r="J217"/>
  <c i="6" r="J202"/>
  <c r="BK198"/>
  <c r="J224"/>
  <c r="BK194"/>
  <c r="J178"/>
  <c r="BK146"/>
  <c r="BK170"/>
  <c r="BK184"/>
  <c r="J143"/>
  <c r="J228"/>
  <c r="J184"/>
  <c r="BK143"/>
  <c i="7" r="J450"/>
  <c r="BK422"/>
  <c r="J366"/>
  <c r="J336"/>
  <c r="J316"/>
  <c r="BK240"/>
  <c r="J224"/>
  <c r="BK201"/>
  <c r="J189"/>
  <c r="BK468"/>
  <c r="BK449"/>
  <c r="J388"/>
  <c r="J354"/>
  <c r="BK318"/>
  <c r="J219"/>
  <c r="J206"/>
  <c r="J449"/>
  <c r="J367"/>
  <c r="J333"/>
  <c r="J297"/>
  <c r="J271"/>
  <c r="J231"/>
  <c r="BK209"/>
  <c r="J350"/>
  <c r="BK250"/>
  <c r="BK207"/>
  <c r="BK388"/>
  <c r="BK222"/>
  <c r="BK262"/>
  <c r="BK218"/>
  <c r="J353"/>
  <c r="J204"/>
  <c r="J453"/>
  <c r="BK391"/>
  <c r="J318"/>
  <c i="8" r="BK130"/>
  <c r="J126"/>
  <c i="9" r="J280"/>
  <c r="BK243"/>
  <c r="BK211"/>
  <c r="J178"/>
  <c r="BK305"/>
  <c r="J298"/>
  <c r="BK289"/>
  <c r="J285"/>
  <c r="BK274"/>
  <c r="BK239"/>
  <c r="J317"/>
  <c r="BK241"/>
  <c r="BK315"/>
  <c i="10" r="BK165"/>
  <c r="J213"/>
  <c r="BK201"/>
  <c r="J182"/>
  <c r="BK167"/>
  <c r="BK136"/>
  <c r="J215"/>
  <c r="J197"/>
  <c r="J181"/>
  <c r="BK152"/>
  <c r="BK138"/>
  <c r="BK170"/>
  <c r="BK154"/>
  <c r="BK199"/>
  <c r="J159"/>
  <c r="BK139"/>
  <c r="BK193"/>
  <c r="BK142"/>
  <c i="11" r="J208"/>
  <c r="J187"/>
  <c r="J162"/>
  <c r="BK148"/>
  <c r="J231"/>
  <c r="J195"/>
  <c r="BK168"/>
  <c r="J149"/>
  <c r="BK134"/>
  <c r="BK218"/>
  <c r="J191"/>
  <c r="BK172"/>
  <c r="BK161"/>
  <c r="J138"/>
  <c r="BK223"/>
  <c r="J206"/>
  <c r="J199"/>
  <c r="J182"/>
  <c r="BK167"/>
  <c r="BK153"/>
  <c r="J137"/>
  <c r="J200"/>
  <c r="J172"/>
  <c r="BK216"/>
  <c r="J134"/>
  <c r="BK146"/>
  <c r="BK215"/>
  <c r="BK155"/>
  <c i="12" r="BK206"/>
  <c r="BK192"/>
  <c r="J173"/>
  <c r="J211"/>
  <c r="J197"/>
  <c r="J189"/>
  <c r="J177"/>
  <c r="BK162"/>
  <c r="BK144"/>
  <c r="J201"/>
  <c r="J143"/>
  <c r="J204"/>
  <c r="BK175"/>
  <c r="BK179"/>
  <c r="J162"/>
  <c r="BK194"/>
  <c r="J159"/>
  <c r="BK203"/>
  <c r="BK143"/>
  <c i="13" r="J126"/>
  <c r="J127"/>
  <c i="2" r="J137"/>
  <c r="F36"/>
  <c i="3" r="BK438"/>
  <c r="J378"/>
  <c r="BK311"/>
  <c r="J278"/>
  <c r="BK231"/>
  <c r="J212"/>
  <c r="J504"/>
  <c r="J458"/>
  <c r="J386"/>
  <c r="BK361"/>
  <c r="BK346"/>
  <c r="BK212"/>
  <c r="BK145"/>
  <c r="BK412"/>
  <c r="J377"/>
  <c r="J336"/>
  <c r="J310"/>
  <c r="J292"/>
  <c r="J281"/>
  <c r="J261"/>
  <c r="J239"/>
  <c r="J219"/>
  <c r="J479"/>
  <c r="BK290"/>
  <c r="BK286"/>
  <c r="BK142"/>
  <c r="BK435"/>
  <c r="J416"/>
  <c r="BK377"/>
  <c r="J346"/>
  <c r="J293"/>
  <c r="J264"/>
  <c r="BK236"/>
  <c r="J175"/>
  <c r="J149"/>
  <c r="J379"/>
  <c r="J353"/>
  <c r="BK343"/>
  <c r="J311"/>
  <c r="BK272"/>
  <c r="BK230"/>
  <c i="4" r="J187"/>
  <c r="BK130"/>
  <c r="BK128"/>
  <c r="J130"/>
  <c r="BK148"/>
  <c r="J166"/>
  <c r="BK187"/>
  <c r="J139"/>
  <c i="5" r="BK435"/>
  <c r="J303"/>
  <c r="BK235"/>
  <c r="J222"/>
  <c r="J419"/>
  <c r="J375"/>
  <c r="BK314"/>
  <c r="J279"/>
  <c r="J177"/>
  <c r="J314"/>
  <c r="J455"/>
  <c r="J351"/>
  <c r="BK306"/>
  <c r="J273"/>
  <c r="J249"/>
  <c r="J225"/>
  <c r="J199"/>
  <c r="BK343"/>
  <c r="BK282"/>
  <c r="BK222"/>
  <c r="J324"/>
  <c r="BK454"/>
  <c r="BK289"/>
  <c r="BK256"/>
  <c r="BK213"/>
  <c r="J494"/>
  <c r="J380"/>
  <c i="6" r="BK232"/>
  <c r="BK192"/>
  <c r="J160"/>
  <c r="BK167"/>
  <c r="J216"/>
  <c r="J192"/>
  <c r="J159"/>
  <c r="J194"/>
  <c r="J205"/>
  <c r="J146"/>
  <c r="BK224"/>
  <c r="BK203"/>
  <c i="7" r="J468"/>
  <c r="J439"/>
  <c r="J391"/>
  <c r="BK353"/>
  <c r="J320"/>
  <c r="BK196"/>
  <c r="J139"/>
  <c r="BK450"/>
  <c r="BK416"/>
  <c r="BK376"/>
  <c r="J345"/>
  <c r="J319"/>
  <c r="J213"/>
  <c r="J186"/>
  <c r="J419"/>
  <c r="BK361"/>
  <c r="BK317"/>
  <c r="J258"/>
  <c r="BK223"/>
  <c r="J208"/>
  <c r="BK354"/>
  <c r="J277"/>
  <c r="BK225"/>
  <c r="BK444"/>
  <c r="J280"/>
  <c r="J310"/>
  <c r="J229"/>
  <c r="BK394"/>
  <c r="BK320"/>
  <c r="BK138"/>
  <c r="J335"/>
  <c r="BK294"/>
  <c i="8" r="J128"/>
  <c r="BK128"/>
  <c i="9" r="J282"/>
  <c r="J238"/>
  <c r="BK199"/>
  <c r="BK314"/>
  <c r="BK302"/>
  <c r="J294"/>
  <c r="BK288"/>
  <c r="BK282"/>
  <c r="J240"/>
  <c r="J230"/>
  <c r="BK227"/>
  <c r="BK204"/>
  <c r="J145"/>
  <c r="J295"/>
  <c r="BK261"/>
  <c r="J253"/>
  <c r="BK244"/>
  <c r="J234"/>
  <c r="J223"/>
  <c r="J217"/>
  <c r="J211"/>
  <c r="BK202"/>
  <c r="BK193"/>
  <c r="J188"/>
  <c r="BK163"/>
  <c r="BK134"/>
  <c r="J258"/>
  <c r="J247"/>
  <c r="BK230"/>
  <c r="BK208"/>
  <c r="BK191"/>
  <c r="BK182"/>
  <c r="J149"/>
  <c r="BK280"/>
  <c r="BK270"/>
  <c r="J266"/>
  <c r="BK256"/>
  <c r="BK235"/>
  <c r="BK216"/>
  <c r="J208"/>
  <c r="J184"/>
  <c r="J161"/>
  <c r="BK310"/>
  <c r="BK304"/>
  <c r="J297"/>
  <c r="BK287"/>
  <c r="J275"/>
  <c r="J270"/>
  <c r="BK252"/>
  <c r="BK207"/>
  <c r="J202"/>
  <c r="BK194"/>
  <c r="BK186"/>
  <c r="BK173"/>
  <c r="J154"/>
  <c r="BK311"/>
  <c r="BK295"/>
  <c r="BK291"/>
  <c r="J233"/>
  <c r="BK179"/>
  <c r="BK161"/>
  <c r="J304"/>
  <c r="J227"/>
  <c r="BK223"/>
  <c r="J218"/>
  <c r="J196"/>
  <c r="BK189"/>
  <c r="J173"/>
  <c r="BK149"/>
  <c r="BK142"/>
  <c i="10" r="BK221"/>
  <c r="J214"/>
  <c r="BK205"/>
  <c r="BK188"/>
  <c r="BK178"/>
  <c r="J168"/>
  <c r="J161"/>
  <c r="BK151"/>
  <c r="BK141"/>
  <c r="BK137"/>
  <c r="BK133"/>
  <c r="J224"/>
  <c r="J210"/>
  <c r="J207"/>
  <c r="J186"/>
  <c r="BK176"/>
  <c r="BK153"/>
  <c r="J221"/>
  <c r="BK212"/>
  <c r="J206"/>
  <c r="BK198"/>
  <c r="J188"/>
  <c r="J178"/>
  <c r="BK171"/>
  <c r="BK159"/>
  <c r="J143"/>
  <c r="J130"/>
  <c r="BK219"/>
  <c r="BK208"/>
  <c r="J198"/>
  <c r="BK183"/>
  <c r="J173"/>
  <c r="BK160"/>
  <c r="J145"/>
  <c r="J137"/>
  <c r="BK179"/>
  <c r="BK146"/>
  <c r="J156"/>
  <c r="J129"/>
  <c r="BK187"/>
  <c r="J177"/>
  <c r="BK157"/>
  <c r="BK135"/>
  <c r="J201"/>
  <c r="BK196"/>
  <c r="J147"/>
  <c i="11" r="J236"/>
  <c r="J189"/>
  <c r="BK178"/>
  <c r="J142"/>
  <c r="J133"/>
  <c r="J226"/>
  <c r="J218"/>
  <c r="BK189"/>
  <c r="J176"/>
  <c r="BK157"/>
  <c r="BK145"/>
  <c r="BK138"/>
  <c r="J228"/>
  <c r="J212"/>
  <c i="12" r="J136"/>
  <c r="J202"/>
  <c r="J150"/>
  <c r="J144"/>
  <c r="BK134"/>
  <c r="BK191"/>
  <c r="BK174"/>
  <c r="BK168"/>
  <c r="BK176"/>
  <c r="BK167"/>
  <c r="J142"/>
  <c r="J191"/>
  <c r="J193"/>
  <c r="J154"/>
  <c r="J210"/>
  <c r="J151"/>
  <c r="BK140"/>
  <c i="13" r="J123"/>
  <c i="3" r="BK504"/>
  <c r="BK479"/>
  <c r="J475"/>
  <c r="J419"/>
  <c r="J381"/>
  <c r="BK355"/>
  <c r="J352"/>
  <c r="J291"/>
  <c r="BK252"/>
  <c r="BK218"/>
  <c r="J190"/>
  <c r="J154"/>
  <c r="J521"/>
  <c r="BK493"/>
  <c r="BK452"/>
  <c r="J398"/>
  <c r="J343"/>
  <c r="BK299"/>
  <c r="BK239"/>
  <c r="BK149"/>
  <c r="BK472"/>
  <c r="J394"/>
  <c r="J376"/>
  <c r="J349"/>
  <c r="BK326"/>
  <c r="BK157"/>
  <c r="BK481"/>
  <c r="J405"/>
  <c r="BK373"/>
  <c r="J331"/>
  <c r="J301"/>
  <c r="J288"/>
  <c r="J270"/>
  <c r="J255"/>
  <c r="BK243"/>
  <c r="J236"/>
  <c r="J481"/>
  <c r="BK281"/>
  <c r="J252"/>
  <c r="J461"/>
  <c r="J412"/>
  <c r="J374"/>
  <c r="J290"/>
  <c r="J246"/>
  <c r="J161"/>
  <c r="J421"/>
  <c r="BK349"/>
  <c r="BK307"/>
  <c r="BK161"/>
  <c i="4" r="J147"/>
  <c r="J158"/>
  <c r="BK158"/>
  <c r="BK154"/>
  <c r="J148"/>
  <c i="5" r="J436"/>
  <c r="J287"/>
  <c r="BK224"/>
  <c r="J447"/>
  <c r="BK351"/>
  <c r="BK220"/>
  <c r="J458"/>
  <c r="BK474"/>
  <c r="BK324"/>
  <c r="BK287"/>
  <c r="BK244"/>
  <c r="BK458"/>
  <c r="BK308"/>
  <c r="J474"/>
  <c r="J226"/>
  <c r="J276"/>
  <c r="BK212"/>
  <c r="BK410"/>
  <c r="BK227"/>
  <c i="6" r="J232"/>
  <c r="BK183"/>
  <c r="J206"/>
  <c r="J170"/>
  <c r="BK220"/>
  <c r="BK150"/>
  <c r="J133"/>
  <c r="J150"/>
  <c i="7" r="BK453"/>
  <c r="J371"/>
  <c r="BK324"/>
  <c r="BK271"/>
  <c r="J209"/>
  <c r="J138"/>
  <c r="BK419"/>
  <c r="J361"/>
  <c r="J221"/>
  <c r="BK439"/>
  <c r="J337"/>
  <c r="J281"/>
  <c r="BK213"/>
  <c r="BK313"/>
  <c r="BK231"/>
  <c r="BK339"/>
  <c r="J313"/>
  <c r="BK220"/>
  <c r="BK337"/>
  <c r="J447"/>
  <c r="BK334"/>
  <c i="8" r="J124"/>
  <c i="9" r="BK271"/>
  <c r="BK203"/>
  <c r="J307"/>
  <c r="BK293"/>
  <c r="J283"/>
  <c r="J235"/>
  <c r="J206"/>
  <c r="BK150"/>
  <c r="BK268"/>
  <c r="J250"/>
  <c r="BK233"/>
  <c r="J199"/>
  <c r="BK162"/>
  <c r="BK285"/>
  <c r="BK254"/>
  <c r="BK236"/>
  <c r="BK219"/>
  <c r="BK206"/>
  <c r="BK195"/>
  <c r="J183"/>
  <c r="J170"/>
  <c r="BK281"/>
  <c r="BK267"/>
  <c r="BK251"/>
  <c r="J232"/>
  <c r="BK215"/>
  <c r="BK200"/>
  <c r="J182"/>
  <c r="J163"/>
  <c r="BK154"/>
  <c r="BK306"/>
  <c r="J302"/>
  <c r="J289"/>
  <c r="J286"/>
  <c r="J273"/>
  <c r="BK269"/>
  <c r="BK229"/>
  <c r="J216"/>
  <c r="J205"/>
  <c r="J195"/>
  <c r="BK187"/>
  <c r="BK184"/>
  <c r="BK171"/>
  <c r="J319"/>
  <c r="J315"/>
  <c r="BK292"/>
  <c r="J272"/>
  <c r="J224"/>
  <c r="BK165"/>
  <c r="J303"/>
  <c r="BK301"/>
  <c r="BK300"/>
  <c r="BK296"/>
  <c r="BK294"/>
  <c r="J293"/>
  <c r="J290"/>
  <c r="BK277"/>
  <c r="J276"/>
  <c r="BK272"/>
  <c r="J269"/>
  <c r="J268"/>
  <c r="J265"/>
  <c r="BK263"/>
  <c r="BK262"/>
  <c r="J261"/>
  <c r="J260"/>
  <c r="BK259"/>
  <c r="BK258"/>
  <c r="J254"/>
  <c r="BK253"/>
  <c r="J252"/>
  <c r="BK250"/>
  <c r="J244"/>
  <c r="J243"/>
  <c r="J241"/>
  <c r="J239"/>
  <c r="BK237"/>
  <c r="J229"/>
  <c r="BK224"/>
  <c r="J221"/>
  <c r="J201"/>
  <c r="BK190"/>
  <c r="J185"/>
  <c r="J171"/>
  <c r="BK146"/>
  <c i="10" r="J225"/>
  <c r="BK217"/>
  <c r="BK211"/>
  <c r="BK190"/>
  <c r="BK186"/>
  <c r="BK181"/>
  <c r="BK169"/>
  <c r="J166"/>
  <c r="J162"/>
  <c r="J153"/>
  <c r="J140"/>
  <c r="J136"/>
  <c r="BK132"/>
  <c r="BK223"/>
  <c r="BK209"/>
  <c r="J196"/>
  <c r="BK185"/>
  <c r="BK174"/>
  <c r="BK150"/>
  <c r="BK215"/>
  <c r="J208"/>
  <c i="12" r="BK189"/>
  <c r="J185"/>
  <c r="BK171"/>
  <c r="J213"/>
  <c r="BK199"/>
  <c r="J192"/>
  <c r="BK181"/>
  <c r="J179"/>
  <c r="BK161"/>
  <c r="J137"/>
  <c r="J206"/>
  <c r="BK154"/>
  <c r="BK146"/>
  <c r="BK135"/>
  <c r="BK184"/>
  <c r="BK173"/>
  <c r="BK166"/>
  <c r="J174"/>
  <c r="J168"/>
  <c r="J156"/>
  <c r="J195"/>
  <c r="BK210"/>
  <c r="J158"/>
  <c r="J149"/>
  <c r="BK193"/>
  <c r="BK145"/>
  <c i="13" r="J125"/>
  <c r="BK127"/>
  <c i="2" r="BK262"/>
  <c r="BK238"/>
  <c r="BK231"/>
  <c r="J226"/>
  <c r="BK196"/>
  <c r="J189"/>
  <c r="J187"/>
  <c r="J166"/>
  <c r="J150"/>
  <c r="J136"/>
  <c r="J34"/>
  <c i="3" r="J435"/>
  <c r="BK353"/>
  <c r="J295"/>
  <c r="BK264"/>
  <c r="J516"/>
  <c r="BK405"/>
  <c r="J354"/>
  <c r="BK154"/>
  <c r="J389"/>
  <c r="J350"/>
  <c r="J303"/>
  <c r="J275"/>
  <c r="BK249"/>
  <c r="J218"/>
  <c r="J284"/>
  <c r="J267"/>
  <c r="BK441"/>
  <c r="BK314"/>
  <c r="BK301"/>
  <c r="J203"/>
  <c r="J432"/>
  <c r="BK386"/>
  <c r="BK350"/>
  <c r="J286"/>
  <c r="J230"/>
  <c r="BK378"/>
  <c r="J226"/>
  <c i="4" r="J129"/>
  <c r="BK144"/>
  <c r="BK180"/>
  <c r="BK173"/>
  <c r="J131"/>
  <c i="5" r="BK416"/>
  <c r="BK241"/>
  <c r="BK138"/>
  <c r="J410"/>
  <c r="BK302"/>
  <c r="J160"/>
  <c r="J142"/>
  <c r="BK380"/>
  <c r="BK288"/>
  <c r="BK228"/>
  <c r="BK177"/>
  <c r="J311"/>
  <c r="J202"/>
  <c r="BK291"/>
  <c r="J288"/>
  <c r="BK217"/>
  <c r="BK411"/>
  <c r="J306"/>
  <c i="6" r="BK228"/>
  <c r="J164"/>
  <c r="BK202"/>
  <c r="J183"/>
  <c r="BK189"/>
  <c r="J154"/>
  <c i="7" r="BK253"/>
  <c r="J438"/>
  <c r="BK336"/>
  <c r="BK268"/>
  <c r="BK221"/>
  <c r="BK204"/>
  <c r="BK310"/>
  <c r="BK435"/>
  <c r="J233"/>
  <c r="J250"/>
  <c r="J416"/>
  <c r="J201"/>
  <c r="BK297"/>
  <c i="8" r="BK126"/>
  <c i="9" r="J278"/>
  <c r="BK316"/>
  <c r="BK297"/>
  <c r="BK275"/>
  <c r="BK234"/>
  <c r="BK217"/>
  <c r="J160"/>
  <c r="J291"/>
  <c r="J242"/>
  <c r="BK222"/>
  <c r="J214"/>
  <c r="BK198"/>
  <c r="BK183"/>
  <c r="J142"/>
  <c r="BK255"/>
  <c r="BK225"/>
  <c r="BK196"/>
  <c r="J176"/>
  <c r="BK273"/>
  <c r="BK264"/>
  <c r="BK247"/>
  <c r="J264"/>
  <c r="J203"/>
  <c r="BK192"/>
  <c r="BK166"/>
  <c r="BK303"/>
  <c r="J198"/>
  <c r="J311"/>
  <c i="10" r="BK148"/>
  <c r="J211"/>
  <c r="BK195"/>
  <c r="J179"/>
  <c r="J164"/>
  <c r="J135"/>
  <c r="BK218"/>
  <c r="J199"/>
  <c r="J172"/>
  <c r="J151"/>
  <c r="J133"/>
  <c r="J175"/>
  <c r="J165"/>
  <c r="BK210"/>
  <c r="BK172"/>
  <c r="J142"/>
  <c r="BK191"/>
  <c r="BK145"/>
  <c i="11" r="J220"/>
  <c r="J192"/>
  <c r="BK176"/>
  <c r="J158"/>
  <c r="J141"/>
  <c r="J235"/>
  <c r="BK210"/>
  <c r="BK170"/>
  <c r="J146"/>
  <c r="J132"/>
  <c r="BK217"/>
  <c r="BK190"/>
  <c r="J175"/>
  <c r="BK149"/>
  <c r="BK234"/>
  <c r="J219"/>
  <c r="J205"/>
  <c r="J198"/>
  <c r="BK175"/>
  <c r="J160"/>
  <c r="BK150"/>
  <c r="BK131"/>
  <c r="BK199"/>
  <c r="J150"/>
  <c r="J171"/>
  <c r="BK220"/>
  <c r="BK141"/>
  <c r="BK205"/>
  <c r="BK133"/>
  <c i="12" r="J199"/>
  <c r="J186"/>
  <c r="BK156"/>
  <c r="J203"/>
  <c r="BK187"/>
  <c r="J176"/>
  <c r="BK160"/>
  <c r="J208"/>
  <c r="BK153"/>
  <c r="BK208"/>
  <c r="BK183"/>
  <c r="BK159"/>
  <c r="J171"/>
  <c r="BK139"/>
  <c r="J175"/>
  <c r="BK165"/>
  <c r="BK141"/>
  <c r="BK150"/>
  <c i="2" r="J262"/>
  <c r="BK253"/>
  <c r="J231"/>
  <c r="BK223"/>
  <c r="BK199"/>
  <c r="BK192"/>
  <c r="J188"/>
  <c r="BK178"/>
  <c r="BK161"/>
  <c r="J138"/>
  <c r="BK132"/>
  <c i="3" r="BK521"/>
  <c r="J496"/>
  <c r="J476"/>
  <c r="BK398"/>
  <c r="BK359"/>
  <c r="BK294"/>
  <c r="BK225"/>
  <c r="BK203"/>
  <c r="J455"/>
  <c r="J397"/>
  <c r="J305"/>
  <c r="BK270"/>
  <c r="BK209"/>
  <c r="BK416"/>
  <c r="BK362"/>
  <c r="J225"/>
  <c r="BK461"/>
  <c i="5" r="BK441"/>
  <c r="BK285"/>
  <c r="J212"/>
  <c i="6" r="J139"/>
  <c r="J220"/>
  <c r="BK160"/>
  <c r="BK206"/>
  <c r="BK159"/>
  <c r="J134"/>
  <c r="BK205"/>
  <c i="7" r="J477"/>
  <c r="J374"/>
  <c r="BK335"/>
  <c r="BK258"/>
  <c r="J220"/>
  <c r="BK171"/>
  <c r="J415"/>
  <c r="J342"/>
  <c r="J216"/>
  <c r="J156"/>
  <c r="BK350"/>
  <c r="BK316"/>
  <c r="BK237"/>
  <c r="BK186"/>
  <c r="J262"/>
  <c r="BK141"/>
  <c r="J268"/>
  <c r="J237"/>
  <c r="BK374"/>
  <c r="BK216"/>
  <c r="J444"/>
  <c r="BK156"/>
  <c i="8" r="J130"/>
  <c i="9" r="J314"/>
  <c r="J237"/>
  <c r="J179"/>
  <c r="J299"/>
  <c r="J287"/>
  <c r="J246"/>
  <c r="BK228"/>
  <c r="BK197"/>
  <c r="J296"/>
  <c r="BK260"/>
  <c r="BK240"/>
  <c r="BK226"/>
  <c r="J215"/>
  <c r="BK205"/>
  <c r="J190"/>
  <c r="J150"/>
  <c r="J256"/>
  <c r="BK246"/>
  <c r="J207"/>
  <c r="BK188"/>
  <c r="J162"/>
  <c r="J277"/>
  <c r="J259"/>
  <c r="J219"/>
  <c r="BK212"/>
  <c r="BK170"/>
  <c r="J141"/>
  <c r="BK298"/>
  <c r="BK278"/>
  <c r="J267"/>
  <c r="J213"/>
  <c r="J197"/>
  <c r="BK185"/>
  <c r="BK319"/>
  <c r="J306"/>
  <c r="J257"/>
  <c r="BK164"/>
  <c i="10" r="BK175"/>
  <c r="J217"/>
  <c r="J203"/>
  <c r="J190"/>
  <c r="J174"/>
  <c r="J160"/>
  <c r="BK225"/>
  <c r="J205"/>
  <c r="BK182"/>
  <c r="BK163"/>
  <c r="J149"/>
  <c r="BK213"/>
  <c r="J212"/>
  <c r="BK143"/>
  <c r="BK194"/>
  <c r="BK168"/>
  <c r="BK197"/>
  <c r="J146"/>
  <c i="11" r="BK214"/>
  <c r="J194"/>
  <c r="J179"/>
  <c r="J157"/>
  <c r="BK130"/>
  <c r="BK219"/>
  <c r="J183"/>
  <c r="BK151"/>
  <c r="BK129"/>
  <c r="J214"/>
  <c r="BK188"/>
  <c r="BK179"/>
  <c r="J155"/>
  <c r="J135"/>
  <c r="BK226"/>
  <c r="BK212"/>
  <c r="J202"/>
  <c r="BK196"/>
  <c r="BK177"/>
  <c r="BK162"/>
  <c r="J152"/>
  <c r="J136"/>
  <c r="BK195"/>
  <c r="BK232"/>
  <c r="J144"/>
  <c r="BK166"/>
  <c r="J232"/>
  <c r="BK158"/>
  <c i="12" r="BK211"/>
  <c r="J196"/>
  <c r="BK177"/>
  <c r="BK142"/>
  <c r="BK196"/>
  <c r="BK185"/>
  <c r="J167"/>
  <c r="J148"/>
  <c r="J212"/>
  <c r="BK170"/>
  <c r="J141"/>
  <c r="BK202"/>
  <c r="J172"/>
  <c r="BK157"/>
  <c r="J160"/>
  <c r="BK213"/>
  <c r="J194"/>
  <c r="J153"/>
  <c r="J135"/>
  <c i="13" r="BK123"/>
  <c i="2" r="J275"/>
  <c r="J257"/>
  <c r="J253"/>
  <c r="BK237"/>
  <c r="J228"/>
  <c r="J223"/>
  <c r="J211"/>
  <c r="J196"/>
  <c r="J193"/>
  <c r="BK189"/>
  <c r="BK187"/>
  <c r="J182"/>
  <c r="BK166"/>
  <c r="J165"/>
  <c r="BK150"/>
  <c r="BK137"/>
  <c i="1" r="AS94"/>
  <c i="3" r="BK458"/>
  <c r="BK394"/>
  <c r="BK379"/>
  <c r="BK354"/>
  <c r="BK292"/>
  <c r="BK288"/>
  <c r="BK219"/>
  <c r="J206"/>
  <c r="J178"/>
  <c r="BK525"/>
  <c r="BK496"/>
  <c r="J472"/>
  <c r="BK411"/>
  <c r="J359"/>
  <c r="J314"/>
  <c r="J294"/>
  <c r="BK258"/>
  <c r="BK206"/>
  <c r="J209"/>
  <c r="J326"/>
  <c r="BK246"/>
  <c r="J222"/>
  <c r="J441"/>
  <c r="BK397"/>
  <c r="J358"/>
  <c r="J322"/>
  <c r="BK303"/>
  <c r="J249"/>
  <c r="BK190"/>
  <c i="4" r="J180"/>
  <c r="BK160"/>
  <c r="J173"/>
  <c r="BK177"/>
  <c r="BK146"/>
  <c r="J160"/>
  <c r="BK131"/>
  <c r="BK145"/>
  <c i="5" r="J454"/>
  <c r="J350"/>
  <c r="BK237"/>
  <c r="J227"/>
  <c r="BK199"/>
  <c r="J416"/>
  <c r="J360"/>
  <c r="BK319"/>
  <c r="J285"/>
  <c r="BK196"/>
  <c r="BK447"/>
  <c r="J138"/>
  <c r="BK390"/>
  <c r="J343"/>
  <c r="J289"/>
  <c r="J267"/>
  <c r="J235"/>
  <c r="BK223"/>
  <c r="BK419"/>
  <c r="J291"/>
  <c r="J233"/>
  <c r="BK286"/>
  <c r="BK303"/>
  <c r="BK267"/>
  <c r="BK225"/>
  <c r="J196"/>
  <c r="J490"/>
  <c r="BK358"/>
  <c r="BK305"/>
  <c r="J220"/>
  <c r="BK210"/>
  <c i="6" r="J212"/>
  <c r="J174"/>
  <c r="BK164"/>
  <c r="J203"/>
  <c r="J186"/>
  <c r="BK154"/>
  <c r="BK178"/>
  <c r="BK174"/>
  <c r="BK135"/>
  <c r="J207"/>
  <c r="J163"/>
  <c i="7" r="BK442"/>
  <c r="J394"/>
  <c r="BK342"/>
  <c r="J317"/>
  <c r="J244"/>
  <c r="BK229"/>
  <c r="BK206"/>
  <c r="J195"/>
  <c r="BK477"/>
  <c r="J435"/>
  <c r="BK409"/>
  <c r="BK371"/>
  <c r="J339"/>
  <c r="BK280"/>
  <c r="BK189"/>
  <c r="BK139"/>
  <c r="BK397"/>
  <c r="BK345"/>
  <c r="BK319"/>
  <c r="J294"/>
  <c r="BK233"/>
  <c r="J218"/>
  <c r="BK192"/>
  <c r="BK322"/>
  <c r="J253"/>
  <c r="BK195"/>
  <c r="J322"/>
  <c r="J223"/>
  <c r="BK277"/>
  <c r="BK219"/>
  <c r="BK367"/>
  <c r="J141"/>
  <c r="J422"/>
  <c r="J171"/>
  <c i="8" r="BK124"/>
  <c i="9" r="J251"/>
  <c r="J236"/>
  <c r="J187"/>
  <c r="J310"/>
  <c r="J300"/>
  <c r="J292"/>
  <c r="BK286"/>
  <c r="BK276"/>
  <c r="BK242"/>
  <c r="J231"/>
  <c r="BK218"/>
  <c r="J200"/>
  <c r="J134"/>
  <c r="BK290"/>
  <c r="BK257"/>
  <c r="J249"/>
  <c r="BK238"/>
  <c r="J228"/>
  <c r="J220"/>
  <c r="J210"/>
  <c r="J204"/>
  <c r="J191"/>
  <c r="J186"/>
  <c r="J166"/>
  <c r="J146"/>
  <c r="J263"/>
  <c r="BK249"/>
  <c r="BK232"/>
  <c r="BK213"/>
  <c r="J189"/>
  <c r="J177"/>
  <c r="J167"/>
  <c r="BK145"/>
  <c r="J271"/>
  <c r="BK265"/>
  <c r="J255"/>
  <c r="BK221"/>
  <c r="BK214"/>
  <c r="J192"/>
  <c r="BK177"/>
  <c r="BK160"/>
  <c r="J313"/>
  <c r="J305"/>
  <c r="J301"/>
  <c r="J288"/>
  <c r="J274"/>
  <c r="BK266"/>
  <c r="BK220"/>
  <c r="J212"/>
  <c r="BK201"/>
  <c r="J193"/>
  <c r="BK181"/>
  <c r="J164"/>
  <c r="BK317"/>
  <c r="BK299"/>
  <c r="J281"/>
  <c r="J225"/>
  <c r="BK167"/>
  <c r="BK307"/>
  <c r="BK231"/>
  <c r="J226"/>
  <c r="J222"/>
  <c r="BK210"/>
  <c r="J194"/>
  <c r="BK178"/>
  <c r="J165"/>
  <c r="BK141"/>
  <c i="10" r="J219"/>
  <c r="BK206"/>
  <c r="J189"/>
  <c r="J183"/>
  <c r="J170"/>
  <c r="J167"/>
  <c r="J163"/>
  <c r="BK155"/>
  <c r="BK149"/>
  <c r="J139"/>
  <c r="J134"/>
  <c r="BK130"/>
  <c r="BK222"/>
  <c r="J194"/>
  <c r="BK177"/>
  <c r="J152"/>
  <c r="J218"/>
  <c r="BK207"/>
  <c r="BK202"/>
  <c r="J193"/>
  <c r="J176"/>
  <c r="J169"/>
  <c r="BK161"/>
  <c r="J138"/>
  <c r="J222"/>
  <c r="J209"/>
  <c r="J202"/>
  <c r="J187"/>
  <c r="J171"/>
  <c r="J157"/>
  <c r="BK147"/>
  <c r="BK134"/>
  <c r="BK204"/>
  <c r="BK166"/>
  <c r="J155"/>
  <c r="J131"/>
  <c r="J200"/>
  <c r="BK184"/>
  <c r="J148"/>
  <c r="BK131"/>
  <c r="BK200"/>
  <c r="BK189"/>
  <c r="BK129"/>
  <c i="11" r="J229"/>
  <c r="J207"/>
  <c r="J197"/>
  <c r="J188"/>
  <c r="BK181"/>
  <c r="J174"/>
  <c r="BK159"/>
  <c r="BK154"/>
  <c r="BK136"/>
  <c r="J234"/>
  <c r="BK221"/>
  <c r="BK192"/>
  <c r="BK180"/>
  <c r="J161"/>
  <c r="BK147"/>
  <c r="BK139"/>
  <c r="BK235"/>
  <c r="BK224"/>
  <c r="BK204"/>
  <c r="J185"/>
  <c r="J181"/>
  <c r="J164"/>
  <c r="BK152"/>
  <c r="J143"/>
  <c r="BK132"/>
  <c r="BK229"/>
  <c i="3" r="J525"/>
  <c r="BK486"/>
  <c r="BK455"/>
  <c r="BK375"/>
  <c r="BK295"/>
  <c r="BK261"/>
  <c r="J215"/>
  <c r="J142"/>
  <c r="J492"/>
  <c r="BK409"/>
  <c r="BK351"/>
  <c r="J289"/>
  <c r="J227"/>
  <c r="BK476"/>
  <c r="BK358"/>
  <c r="BK310"/>
  <c r="J452"/>
  <c r="J362"/>
  <c r="BK317"/>
  <c r="BK291"/>
  <c r="BK267"/>
  <c r="BK238"/>
  <c r="J493"/>
  <c r="J272"/>
  <c r="J258"/>
  <c r="J317"/>
  <c r="BK305"/>
  <c r="BK289"/>
  <c r="BK175"/>
  <c r="BK419"/>
  <c r="J375"/>
  <c r="BK340"/>
  <c r="BK255"/>
  <c r="BK227"/>
  <c r="J411"/>
  <c r="BK352"/>
  <c r="BK275"/>
  <c r="BK222"/>
  <c i="4" r="J145"/>
  <c r="BK136"/>
  <c r="J144"/>
  <c r="J146"/>
  <c r="J128"/>
  <c i="5" r="J229"/>
  <c r="J485"/>
  <c r="J390"/>
  <c r="J308"/>
  <c r="BK203"/>
  <c r="BK249"/>
  <c r="BK375"/>
  <c i="11" r="BK206"/>
  <c r="BK191"/>
  <c r="J184"/>
  <c r="J177"/>
  <c r="BK160"/>
  <c r="J156"/>
  <c r="J139"/>
  <c r="J129"/>
  <c r="BK227"/>
  <c r="J216"/>
  <c r="BK187"/>
  <c r="J165"/>
  <c r="J153"/>
  <c r="BK144"/>
  <c r="J140"/>
  <c r="J233"/>
  <c r="J223"/>
  <c r="J193"/>
  <c r="BK184"/>
  <c r="BK182"/>
  <c r="J167"/>
  <c r="J154"/>
  <c r="J227"/>
  <c r="J224"/>
  <c r="J215"/>
  <c r="BK207"/>
  <c r="J204"/>
  <c r="BK201"/>
  <c r="BK197"/>
  <c r="J190"/>
  <c r="J180"/>
  <c r="BK174"/>
  <c r="BK156"/>
  <c r="BK142"/>
  <c r="BK135"/>
  <c r="BK208"/>
  <c r="BK185"/>
  <c r="J151"/>
  <c r="J210"/>
  <c r="BK137"/>
  <c r="BK164"/>
  <c r="BK140"/>
  <c r="J211"/>
  <c r="BK186"/>
  <c r="J131"/>
  <c i="12" r="J205"/>
  <c r="J198"/>
  <c r="J184"/>
  <c r="J169"/>
  <c r="BK212"/>
  <c r="J207"/>
  <c r="BK195"/>
  <c r="J183"/>
  <c r="BK180"/>
  <c r="J165"/>
  <c r="J157"/>
  <c r="BK147"/>
  <c r="J134"/>
  <c r="BK204"/>
  <c r="J155"/>
  <c r="BK149"/>
  <c r="BK136"/>
  <c r="BK205"/>
  <c r="J180"/>
  <c r="J170"/>
  <c r="J139"/>
  <c r="BK169"/>
  <c r="BK158"/>
  <c r="BK137"/>
  <c r="J166"/>
  <c r="BK186"/>
  <c r="BK155"/>
  <c r="BK151"/>
  <c r="J181"/>
  <c r="J147"/>
  <c i="13" r="BK126"/>
  <c r="BK125"/>
  <c r="BK121"/>
  <c i="2" r="F37"/>
  <c r="F34"/>
  <c i="8" l="1" r="R122"/>
  <c r="R121"/>
  <c i="2" r="BK135"/>
  <c r="J135"/>
  <c r="J99"/>
  <c r="R186"/>
  <c r="BK236"/>
  <c r="J236"/>
  <c r="J106"/>
  <c r="R252"/>
  <c i="4" r="R127"/>
  <c r="R153"/>
  <c r="R165"/>
  <c i="5" r="P211"/>
  <c r="T221"/>
  <c r="BK307"/>
  <c r="J307"/>
  <c r="J110"/>
  <c r="T359"/>
  <c r="R440"/>
  <c i="6" r="P132"/>
  <c r="T182"/>
  <c r="P211"/>
  <c i="7" r="P137"/>
  <c r="P205"/>
  <c r="P236"/>
  <c r="R375"/>
  <c r="P443"/>
  <c i="9" r="BK133"/>
  <c r="BK159"/>
  <c r="J159"/>
  <c r="J100"/>
  <c r="R180"/>
  <c r="R209"/>
  <c r="BK245"/>
  <c r="J245"/>
  <c r="J106"/>
  <c r="T245"/>
  <c r="BK284"/>
  <c r="J284"/>
  <c r="J109"/>
  <c r="T312"/>
  <c i="10" r="T128"/>
  <c r="T144"/>
  <c r="BK192"/>
  <c r="J192"/>
  <c r="J103"/>
  <c r="P216"/>
  <c r="T220"/>
  <c i="11" r="P128"/>
  <c i="3" r="P141"/>
  <c r="BK153"/>
  <c r="J153"/>
  <c r="J99"/>
  <c r="BK245"/>
  <c r="J245"/>
  <c r="J104"/>
  <c r="BK287"/>
  <c r="J287"/>
  <c r="J107"/>
  <c r="P360"/>
  <c r="BK410"/>
  <c r="J410"/>
  <c r="J115"/>
  <c r="T410"/>
  <c r="P480"/>
  <c i="6" r="BK157"/>
  <c r="J157"/>
  <c r="J99"/>
  <c r="BK173"/>
  <c r="J173"/>
  <c r="J102"/>
  <c r="P182"/>
  <c r="T185"/>
  <c r="R197"/>
  <c r="R204"/>
  <c r="T211"/>
  <c i="7" r="BK140"/>
  <c r="T205"/>
  <c r="T236"/>
  <c r="T323"/>
  <c r="R338"/>
  <c r="P365"/>
  <c r="T365"/>
  <c r="R370"/>
  <c r="T448"/>
  <c i="9" r="P180"/>
  <c r="T209"/>
  <c r="R245"/>
  <c r="P284"/>
  <c i="10" r="BK128"/>
  <c r="R158"/>
  <c r="BK180"/>
  <c r="J180"/>
  <c r="J102"/>
  <c r="T180"/>
  <c r="BK216"/>
  <c r="J216"/>
  <c r="J104"/>
  <c r="BK220"/>
  <c r="J220"/>
  <c r="J105"/>
  <c i="11" r="R128"/>
  <c r="P163"/>
  <c r="T163"/>
  <c r="R169"/>
  <c r="P203"/>
  <c r="BK213"/>
  <c r="J213"/>
  <c r="J104"/>
  <c r="T222"/>
  <c i="3" r="T160"/>
  <c r="T237"/>
  <c r="R271"/>
  <c r="T306"/>
  <c r="R382"/>
  <c r="T420"/>
  <c r="R480"/>
  <c i="4" r="BK127"/>
  <c r="J127"/>
  <c r="J98"/>
  <c r="P143"/>
  <c r="BK165"/>
  <c r="J165"/>
  <c r="J103"/>
  <c r="T176"/>
  <c i="5" r="P141"/>
  <c r="P136"/>
  <c r="BK221"/>
  <c r="T240"/>
  <c r="T290"/>
  <c r="P349"/>
  <c r="R349"/>
  <c r="P354"/>
  <c i="6" r="T132"/>
  <c r="P173"/>
  <c r="P168"/>
  <c r="BK211"/>
  <c r="J211"/>
  <c r="J108"/>
  <c i="10" r="P144"/>
  <c r="T192"/>
  <c r="P220"/>
  <c i="11" r="T173"/>
  <c r="P213"/>
  <c r="BK230"/>
  <c r="J230"/>
  <c r="J106"/>
  <c i="12" r="R133"/>
  <c i="2" r="P135"/>
  <c r="P130"/>
  <c r="P222"/>
  <c r="P236"/>
  <c r="T252"/>
  <c i="3" r="BK160"/>
  <c r="J160"/>
  <c r="J100"/>
  <c r="P237"/>
  <c r="P271"/>
  <c r="R360"/>
  <c r="P410"/>
  <c r="BK415"/>
  <c r="J415"/>
  <c r="J116"/>
  <c r="T415"/>
  <c r="T491"/>
  <c i="4" r="T143"/>
  <c r="R176"/>
  <c i="5" r="R141"/>
  <c r="R221"/>
  <c r="P290"/>
  <c r="BK349"/>
  <c r="J349"/>
  <c r="J111"/>
  <c r="T349"/>
  <c r="T354"/>
  <c r="P453"/>
  <c i="6" r="T157"/>
  <c r="R182"/>
  <c r="T204"/>
  <c i="7" r="P140"/>
  <c r="P136"/>
  <c r="P217"/>
  <c r="P214"/>
  <c r="P338"/>
  <c r="BK365"/>
  <c r="J365"/>
  <c r="J111"/>
  <c r="P370"/>
  <c r="BK443"/>
  <c r="J443"/>
  <c r="J114"/>
  <c r="T443"/>
  <c i="9" r="BK180"/>
  <c r="R248"/>
  <c r="R279"/>
  <c r="R312"/>
  <c i="10" r="R128"/>
  <c r="T158"/>
  <c r="R180"/>
  <c r="R216"/>
  <c i="11" r="BK128"/>
  <c r="J128"/>
  <c r="J98"/>
  <c r="BK163"/>
  <c r="J163"/>
  <c r="J99"/>
  <c r="BK169"/>
  <c r="J169"/>
  <c r="J100"/>
  <c r="BK203"/>
  <c r="J203"/>
  <c r="J102"/>
  <c r="T209"/>
  <c r="R222"/>
  <c i="12" r="BK138"/>
  <c r="J138"/>
  <c r="J102"/>
  <c i="2" r="T135"/>
  <c r="BK222"/>
  <c r="J222"/>
  <c r="J104"/>
  <c r="T222"/>
  <c r="T227"/>
  <c r="P252"/>
  <c i="3" r="BK141"/>
  <c r="R141"/>
  <c r="P153"/>
  <c r="R153"/>
  <c r="BK237"/>
  <c r="J237"/>
  <c r="J101"/>
  <c r="T245"/>
  <c r="T287"/>
  <c r="R306"/>
  <c r="BK382"/>
  <c r="J382"/>
  <c r="J114"/>
  <c r="R420"/>
  <c r="P491"/>
  <c i="4" r="T127"/>
  <c r="T126"/>
  <c r="BK153"/>
  <c r="T153"/>
  <c r="BK176"/>
  <c r="J176"/>
  <c r="J104"/>
  <c i="5" r="BK141"/>
  <c r="J141"/>
  <c r="J99"/>
  <c r="T211"/>
  <c r="P240"/>
  <c r="P307"/>
  <c r="R359"/>
  <c r="T453"/>
  <c i="6" r="R132"/>
  <c r="T173"/>
  <c r="R185"/>
  <c r="P197"/>
  <c r="BK204"/>
  <c r="J204"/>
  <c r="J107"/>
  <c r="R211"/>
  <c r="R219"/>
  <c i="7" r="T140"/>
  <c r="BK236"/>
  <c r="J236"/>
  <c r="J108"/>
  <c r="P323"/>
  <c r="P375"/>
  <c r="BK448"/>
  <c r="J448"/>
  <c r="J115"/>
  <c i="9" r="P159"/>
  <c r="P209"/>
  <c r="P245"/>
  <c r="R284"/>
  <c i="10" r="R144"/>
  <c r="P192"/>
  <c r="T216"/>
  <c i="11" r="R173"/>
  <c r="R213"/>
  <c r="P230"/>
  <c i="12" r="P133"/>
  <c r="T138"/>
  <c r="P164"/>
  <c r="R178"/>
  <c i="2" r="BK186"/>
  <c r="J186"/>
  <c r="J100"/>
  <c r="R222"/>
  <c r="R197"/>
  <c r="P227"/>
  <c r="T236"/>
  <c i="3" r="P160"/>
  <c r="P245"/>
  <c r="T271"/>
  <c r="BK306"/>
  <c r="J306"/>
  <c r="J111"/>
  <c r="BK360"/>
  <c r="J360"/>
  <c r="J112"/>
  <c r="T382"/>
  <c r="R410"/>
  <c r="P415"/>
  <c r="R415"/>
  <c r="BK480"/>
  <c r="J480"/>
  <c r="J118"/>
  <c r="T480"/>
  <c i="4" r="R143"/>
  <c r="T165"/>
  <c i="5" r="BK211"/>
  <c r="J211"/>
  <c r="J100"/>
  <c r="R240"/>
  <c r="R307"/>
  <c r="P359"/>
  <c r="R453"/>
  <c i="7" r="R140"/>
  <c r="T217"/>
  <c r="T214"/>
  <c r="BK323"/>
  <c r="J323"/>
  <c r="J109"/>
  <c r="T375"/>
  <c r="R443"/>
  <c i="9" r="R133"/>
  <c r="P175"/>
  <c r="T175"/>
  <c r="BK248"/>
  <c r="J248"/>
  <c r="J107"/>
  <c r="P279"/>
  <c r="BK312"/>
  <c r="J312"/>
  <c r="J110"/>
  <c i="10" r="BK158"/>
  <c r="J158"/>
  <c r="J101"/>
  <c r="R192"/>
  <c r="R220"/>
  <c i="11" r="P173"/>
  <c r="BK209"/>
  <c r="J209"/>
  <c r="J103"/>
  <c r="P222"/>
  <c i="12" r="BK133"/>
  <c r="J133"/>
  <c r="J101"/>
  <c r="R138"/>
  <c r="R152"/>
  <c r="P178"/>
  <c i="2" r="T186"/>
  <c r="R227"/>
  <c i="3" r="T141"/>
  <c r="T153"/>
  <c r="R245"/>
  <c r="P287"/>
  <c r="T360"/>
  <c r="BK420"/>
  <c r="J420"/>
  <c r="J117"/>
  <c r="R491"/>
  <c i="4" r="P127"/>
  <c r="P126"/>
  <c r="P153"/>
  <c r="P176"/>
  <c i="5" r="R211"/>
  <c r="BK240"/>
  <c r="J240"/>
  <c r="J108"/>
  <c r="T307"/>
  <c r="BK354"/>
  <c r="J354"/>
  <c r="J112"/>
  <c r="R354"/>
  <c r="BK440"/>
  <c r="J440"/>
  <c r="J114"/>
  <c r="T440"/>
  <c i="6" r="BK132"/>
  <c r="J132"/>
  <c r="J98"/>
  <c r="R157"/>
  <c r="R173"/>
  <c r="R168"/>
  <c r="BK185"/>
  <c r="J185"/>
  <c r="J104"/>
  <c r="P204"/>
  <c r="P219"/>
  <c r="T219"/>
  <c i="7" r="BK137"/>
  <c r="J137"/>
  <c r="J98"/>
  <c r="R137"/>
  <c r="BK205"/>
  <c r="J205"/>
  <c r="J100"/>
  <c r="BK217"/>
  <c r="J217"/>
  <c r="J104"/>
  <c r="R217"/>
  <c r="R214"/>
  <c r="R323"/>
  <c r="BK375"/>
  <c r="J375"/>
  <c r="J113"/>
  <c r="R448"/>
  <c i="9" r="T133"/>
  <c r="T159"/>
  <c r="R175"/>
  <c r="R174"/>
  <c r="BK209"/>
  <c r="J209"/>
  <c r="J105"/>
  <c r="T248"/>
  <c r="BK279"/>
  <c r="J279"/>
  <c r="J108"/>
  <c r="T279"/>
  <c r="P312"/>
  <c i="10" r="P128"/>
  <c r="P158"/>
  <c r="P180"/>
  <c i="11" r="T128"/>
  <c r="T127"/>
  <c r="T126"/>
  <c r="R163"/>
  <c r="P169"/>
  <c r="T169"/>
  <c r="T203"/>
  <c r="R209"/>
  <c r="T213"/>
  <c r="T230"/>
  <c i="12" r="P138"/>
  <c r="P152"/>
  <c r="BK164"/>
  <c r="J164"/>
  <c r="J104"/>
  <c r="R164"/>
  <c r="BK178"/>
  <c r="J178"/>
  <c r="J105"/>
  <c r="T178"/>
  <c r="BK188"/>
  <c r="J188"/>
  <c r="J106"/>
  <c r="P188"/>
  <c r="R188"/>
  <c r="T188"/>
  <c r="BK200"/>
  <c r="J200"/>
  <c r="J107"/>
  <c r="P200"/>
  <c r="R200"/>
  <c r="T200"/>
  <c r="BK209"/>
  <c r="J209"/>
  <c r="J108"/>
  <c r="P209"/>
  <c r="R209"/>
  <c r="T209"/>
  <c i="2" r="R135"/>
  <c r="R130"/>
  <c r="P186"/>
  <c r="BK227"/>
  <c r="J227"/>
  <c r="J105"/>
  <c r="R236"/>
  <c r="BK252"/>
  <c r="J252"/>
  <c r="J107"/>
  <c i="3" r="R160"/>
  <c r="R237"/>
  <c r="BK271"/>
  <c r="J271"/>
  <c r="J105"/>
  <c r="R287"/>
  <c r="P306"/>
  <c r="P382"/>
  <c r="P420"/>
  <c r="BK491"/>
  <c r="J491"/>
  <c r="J119"/>
  <c i="4" r="BK143"/>
  <c r="J143"/>
  <c r="J99"/>
  <c r="P165"/>
  <c i="5" r="T141"/>
  <c r="T136"/>
  <c r="P221"/>
  <c r="P218"/>
  <c r="BK290"/>
  <c r="J290"/>
  <c r="J109"/>
  <c r="R290"/>
  <c r="BK359"/>
  <c r="J359"/>
  <c r="J113"/>
  <c r="P440"/>
  <c r="BK453"/>
  <c r="J453"/>
  <c r="J115"/>
  <c i="6" r="P157"/>
  <c r="BK182"/>
  <c r="J182"/>
  <c r="J103"/>
  <c r="P185"/>
  <c r="BK197"/>
  <c r="J197"/>
  <c r="J106"/>
  <c r="T197"/>
  <c r="BK219"/>
  <c r="J219"/>
  <c r="J109"/>
  <c i="7" r="T137"/>
  <c r="R205"/>
  <c r="R236"/>
  <c r="BK338"/>
  <c r="J338"/>
  <c r="J110"/>
  <c r="T338"/>
  <c r="R365"/>
  <c r="BK370"/>
  <c r="J370"/>
  <c r="J112"/>
  <c r="T370"/>
  <c r="P448"/>
  <c i="9" r="P133"/>
  <c r="P132"/>
  <c r="R159"/>
  <c r="BK175"/>
  <c r="J175"/>
  <c r="J103"/>
  <c r="T180"/>
  <c r="P248"/>
  <c r="T284"/>
  <c i="10" r="BK144"/>
  <c r="J144"/>
  <c r="J100"/>
  <c i="11" r="BK173"/>
  <c r="J173"/>
  <c r="J101"/>
  <c r="R203"/>
  <c r="P209"/>
  <c r="BK222"/>
  <c r="J222"/>
  <c r="J105"/>
  <c r="R230"/>
  <c i="12" r="T133"/>
  <c r="BK152"/>
  <c r="J152"/>
  <c r="J103"/>
  <c r="T152"/>
  <c r="T164"/>
  <c i="13" r="BK124"/>
  <c r="J124"/>
  <c r="J99"/>
  <c r="P124"/>
  <c r="P120"/>
  <c r="P119"/>
  <c i="1" r="AU106"/>
  <c i="13" r="R124"/>
  <c r="R120"/>
  <c r="R119"/>
  <c r="T124"/>
  <c r="T120"/>
  <c r="T119"/>
  <c i="2" r="BK210"/>
  <c r="J210"/>
  <c r="J103"/>
  <c i="3" r="BK380"/>
  <c r="J380"/>
  <c r="J113"/>
  <c i="8" r="BK127"/>
  <c r="J127"/>
  <c r="J100"/>
  <c i="9" r="BK153"/>
  <c r="J153"/>
  <c r="J99"/>
  <c r="BK172"/>
  <c r="J172"/>
  <c r="J101"/>
  <c i="3" r="BK300"/>
  <c r="J300"/>
  <c r="J108"/>
  <c i="2" r="BK198"/>
  <c i="3" r="BK242"/>
  <c r="J242"/>
  <c r="J102"/>
  <c r="BK285"/>
  <c r="J285"/>
  <c r="J106"/>
  <c r="BK304"/>
  <c r="J304"/>
  <c r="J110"/>
  <c i="5" r="BK236"/>
  <c r="J236"/>
  <c r="J106"/>
  <c r="BK238"/>
  <c r="J238"/>
  <c r="J107"/>
  <c i="7" r="BK212"/>
  <c r="J212"/>
  <c r="J101"/>
  <c r="BK215"/>
  <c r="J215"/>
  <c r="J103"/>
  <c r="BK230"/>
  <c r="J230"/>
  <c r="J105"/>
  <c r="BK234"/>
  <c r="J234"/>
  <c r="J107"/>
  <c i="5" r="BK219"/>
  <c r="J219"/>
  <c r="J103"/>
  <c i="6" r="BK169"/>
  <c r="J169"/>
  <c r="J101"/>
  <c i="2" r="BK274"/>
  <c r="J274"/>
  <c r="J109"/>
  <c i="4" r="BK159"/>
  <c r="J159"/>
  <c r="J102"/>
  <c i="5" r="BK137"/>
  <c r="J137"/>
  <c r="J98"/>
  <c i="2" r="BK131"/>
  <c r="J131"/>
  <c r="J98"/>
  <c r="BK261"/>
  <c r="J261"/>
  <c r="J108"/>
  <c i="3" r="BK302"/>
  <c r="J302"/>
  <c r="J109"/>
  <c i="6" r="BK193"/>
  <c r="J193"/>
  <c r="J105"/>
  <c i="7" r="BK232"/>
  <c r="J232"/>
  <c r="J106"/>
  <c i="4" r="BK186"/>
  <c r="J186"/>
  <c r="J105"/>
  <c i="5" r="BK216"/>
  <c r="J216"/>
  <c r="J101"/>
  <c r="BK234"/>
  <c r="J234"/>
  <c r="J105"/>
  <c i="6" r="BK231"/>
  <c r="J231"/>
  <c r="J110"/>
  <c i="8" r="BK123"/>
  <c r="J123"/>
  <c r="J98"/>
  <c r="BK125"/>
  <c r="J125"/>
  <c r="J99"/>
  <c r="BK129"/>
  <c r="J129"/>
  <c r="J101"/>
  <c i="9" r="BK318"/>
  <c r="J318"/>
  <c r="J111"/>
  <c i="13" r="BK120"/>
  <c r="J120"/>
  <c r="J97"/>
  <c r="BK122"/>
  <c r="J122"/>
  <c r="J98"/>
  <c r="F116"/>
  <c r="F115"/>
  <c r="E109"/>
  <c r="J115"/>
  <c r="BE126"/>
  <c i="12" r="J130"/>
  <c r="J98"/>
  <c i="13" r="J89"/>
  <c r="J116"/>
  <c r="BE125"/>
  <c r="BE127"/>
  <c r="BE121"/>
  <c r="BE123"/>
  <c i="12" r="E85"/>
  <c r="J92"/>
  <c r="BE139"/>
  <c r="BE144"/>
  <c r="BE146"/>
  <c r="BE149"/>
  <c r="BE157"/>
  <c r="BE170"/>
  <c r="BE174"/>
  <c r="BE179"/>
  <c r="BE191"/>
  <c r="BE197"/>
  <c r="BE201"/>
  <c i="11" r="BK127"/>
  <c r="J127"/>
  <c r="J97"/>
  <c i="12" r="F91"/>
  <c r="BE140"/>
  <c r="BE142"/>
  <c r="BE145"/>
  <c r="BE148"/>
  <c r="BE150"/>
  <c r="BE153"/>
  <c r="BE154"/>
  <c r="BE167"/>
  <c r="BE176"/>
  <c r="BE196"/>
  <c r="J124"/>
  <c r="BE137"/>
  <c r="BE159"/>
  <c r="BE163"/>
  <c r="BE169"/>
  <c r="BE186"/>
  <c r="BE189"/>
  <c r="BE204"/>
  <c r="BE207"/>
  <c r="BE160"/>
  <c r="BE161"/>
  <c r="BE165"/>
  <c r="BE166"/>
  <c r="BE172"/>
  <c r="BE173"/>
  <c r="BE177"/>
  <c r="BE180"/>
  <c r="BE208"/>
  <c r="J122"/>
  <c r="BE135"/>
  <c r="BE158"/>
  <c r="BE181"/>
  <c r="BE183"/>
  <c r="BE187"/>
  <c r="BE190"/>
  <c r="BE192"/>
  <c r="BE195"/>
  <c r="BE199"/>
  <c r="BE210"/>
  <c r="BE212"/>
  <c r="F92"/>
  <c r="BE147"/>
  <c r="BE151"/>
  <c r="BE155"/>
  <c r="BE168"/>
  <c r="BE171"/>
  <c r="BE175"/>
  <c r="BE134"/>
  <c r="BE141"/>
  <c r="BE143"/>
  <c r="BE156"/>
  <c r="BE182"/>
  <c r="BE194"/>
  <c r="BE202"/>
  <c r="BE205"/>
  <c r="BE206"/>
  <c r="BE136"/>
  <c r="BE162"/>
  <c r="BE184"/>
  <c r="BE185"/>
  <c r="BE193"/>
  <c r="BE198"/>
  <c r="BE203"/>
  <c r="BE211"/>
  <c r="BE213"/>
  <c i="11" r="J120"/>
  <c r="BE135"/>
  <c r="BE148"/>
  <c r="BE151"/>
  <c r="BE159"/>
  <c r="BE166"/>
  <c r="BE175"/>
  <c r="BE176"/>
  <c r="BE181"/>
  <c r="BE182"/>
  <c r="BE208"/>
  <c r="BE225"/>
  <c r="BE226"/>
  <c r="BE234"/>
  <c r="BE235"/>
  <c r="BE150"/>
  <c r="BE152"/>
  <c r="BE154"/>
  <c r="BE185"/>
  <c r="BE221"/>
  <c r="BE227"/>
  <c r="BE229"/>
  <c i="10" r="J128"/>
  <c r="J99"/>
  <c i="11" r="J123"/>
  <c r="BE138"/>
  <c r="BE161"/>
  <c r="BE164"/>
  <c r="BE174"/>
  <c r="BE197"/>
  <c r="BE202"/>
  <c r="BE205"/>
  <c r="BE211"/>
  <c r="BE220"/>
  <c r="BE139"/>
  <c r="BE145"/>
  <c r="BE153"/>
  <c r="BE162"/>
  <c r="BE165"/>
  <c r="BE167"/>
  <c r="BE170"/>
  <c r="BE178"/>
  <c r="BE212"/>
  <c r="BE217"/>
  <c r="BE219"/>
  <c r="F91"/>
  <c r="E116"/>
  <c r="BE129"/>
  <c r="BE130"/>
  <c r="BE134"/>
  <c r="BE140"/>
  <c r="BE149"/>
  <c r="BE171"/>
  <c r="BE172"/>
  <c r="BE179"/>
  <c r="BE187"/>
  <c r="BE189"/>
  <c r="BE194"/>
  <c r="BE195"/>
  <c r="BE210"/>
  <c r="BE214"/>
  <c r="BE218"/>
  <c r="BE228"/>
  <c r="BE233"/>
  <c r="F92"/>
  <c r="BE131"/>
  <c r="BE136"/>
  <c r="BE141"/>
  <c r="BE147"/>
  <c r="BE156"/>
  <c r="BE157"/>
  <c r="BE158"/>
  <c r="BE180"/>
  <c r="BE186"/>
  <c r="BE191"/>
  <c r="BE200"/>
  <c r="BE206"/>
  <c r="BE216"/>
  <c r="BE231"/>
  <c r="BE232"/>
  <c r="J91"/>
  <c r="BE133"/>
  <c r="BE137"/>
  <c r="BE160"/>
  <c r="BE177"/>
  <c r="BE184"/>
  <c r="BE190"/>
  <c r="BE201"/>
  <c r="BE204"/>
  <c r="BE207"/>
  <c r="BE215"/>
  <c r="BE223"/>
  <c r="BE236"/>
  <c r="BE132"/>
  <c r="BE142"/>
  <c r="BE143"/>
  <c r="BE144"/>
  <c r="BE146"/>
  <c r="BE155"/>
  <c r="BE168"/>
  <c r="BE183"/>
  <c r="BE188"/>
  <c r="BE192"/>
  <c r="BE193"/>
  <c r="BE196"/>
  <c r="BE198"/>
  <c r="BE199"/>
  <c r="BE224"/>
  <c i="10" r="BE134"/>
  <c r="BE136"/>
  <c r="BE181"/>
  <c r="BE185"/>
  <c r="BE190"/>
  <c r="BE205"/>
  <c r="J92"/>
  <c r="BE129"/>
  <c r="BE155"/>
  <c r="BE169"/>
  <c i="9" r="J133"/>
  <c r="J98"/>
  <c r="J180"/>
  <c r="J104"/>
  <c i="10" r="J91"/>
  <c r="J119"/>
  <c r="BE137"/>
  <c r="BE139"/>
  <c r="BE147"/>
  <c r="BE151"/>
  <c r="BE163"/>
  <c r="BE167"/>
  <c r="BE173"/>
  <c r="BE174"/>
  <c r="BE176"/>
  <c r="BE183"/>
  <c r="F91"/>
  <c r="BE132"/>
  <c r="BE143"/>
  <c r="BE171"/>
  <c r="BE198"/>
  <c r="BE200"/>
  <c r="E85"/>
  <c r="F92"/>
  <c r="BE130"/>
  <c r="BE131"/>
  <c r="BE133"/>
  <c r="BE135"/>
  <c r="BE142"/>
  <c r="BE146"/>
  <c r="BE148"/>
  <c r="BE156"/>
  <c r="BE159"/>
  <c r="BE165"/>
  <c r="BE178"/>
  <c r="BE179"/>
  <c r="BE186"/>
  <c r="BE188"/>
  <c r="BE189"/>
  <c r="BE196"/>
  <c r="BE204"/>
  <c r="BE214"/>
  <c r="BE221"/>
  <c r="BE224"/>
  <c r="BE225"/>
  <c r="BE140"/>
  <c r="BE152"/>
  <c r="BE153"/>
  <c r="BE162"/>
  <c r="BE168"/>
  <c r="BE170"/>
  <c r="BE172"/>
  <c r="BE175"/>
  <c r="BE177"/>
  <c r="BE184"/>
  <c r="BE187"/>
  <c r="BE191"/>
  <c r="BE194"/>
  <c r="BE197"/>
  <c r="BE209"/>
  <c r="BE210"/>
  <c r="BE211"/>
  <c r="BE222"/>
  <c r="BE145"/>
  <c r="BE149"/>
  <c r="BE154"/>
  <c r="BE157"/>
  <c r="BE160"/>
  <c r="BE161"/>
  <c r="BE164"/>
  <c r="BE166"/>
  <c r="BE193"/>
  <c r="BE206"/>
  <c r="BE217"/>
  <c r="BE219"/>
  <c r="BE138"/>
  <c r="BE141"/>
  <c r="BE150"/>
  <c r="BE182"/>
  <c r="BE195"/>
  <c r="BE199"/>
  <c r="BE201"/>
  <c r="BE202"/>
  <c r="BE203"/>
  <c r="BE207"/>
  <c r="BE208"/>
  <c r="BE212"/>
  <c r="BE213"/>
  <c r="BE215"/>
  <c r="BE218"/>
  <c r="BE223"/>
  <c i="9" r="J91"/>
  <c r="F127"/>
  <c r="BE145"/>
  <c r="BE164"/>
  <c r="BE166"/>
  <c r="BE170"/>
  <c r="BE176"/>
  <c r="BE188"/>
  <c r="BE203"/>
  <c r="BE205"/>
  <c r="BE211"/>
  <c r="BE218"/>
  <c r="BE227"/>
  <c r="BE228"/>
  <c r="BE230"/>
  <c r="BE234"/>
  <c r="BE236"/>
  <c r="BE247"/>
  <c r="BE256"/>
  <c r="BE257"/>
  <c r="BE260"/>
  <c r="BE264"/>
  <c r="BE265"/>
  <c r="BE266"/>
  <c r="BE267"/>
  <c r="BE292"/>
  <c r="BE297"/>
  <c r="BE299"/>
  <c r="BE303"/>
  <c r="BE314"/>
  <c r="F92"/>
  <c r="J128"/>
  <c r="BE173"/>
  <c r="BE177"/>
  <c r="BE178"/>
  <c r="BE184"/>
  <c r="BE185"/>
  <c r="BE193"/>
  <c r="BE195"/>
  <c r="BE199"/>
  <c r="BE202"/>
  <c r="BE235"/>
  <c r="BE237"/>
  <c r="BE246"/>
  <c r="BE254"/>
  <c r="BE259"/>
  <c r="BE261"/>
  <c r="BE262"/>
  <c r="BE269"/>
  <c r="BE286"/>
  <c r="BE287"/>
  <c r="BE290"/>
  <c r="BE305"/>
  <c r="BE310"/>
  <c r="BE311"/>
  <c r="BE316"/>
  <c r="BE317"/>
  <c r="BE319"/>
  <c r="BE150"/>
  <c r="BE161"/>
  <c r="BE163"/>
  <c r="BE165"/>
  <c r="BE167"/>
  <c r="BE171"/>
  <c r="BE181"/>
  <c r="BE183"/>
  <c r="BE191"/>
  <c r="BE210"/>
  <c r="BE215"/>
  <c r="BE219"/>
  <c r="BE223"/>
  <c r="BE251"/>
  <c r="BE255"/>
  <c r="BE268"/>
  <c r="BE270"/>
  <c r="BE271"/>
  <c r="BE280"/>
  <c r="BE281"/>
  <c r="BE285"/>
  <c r="BE288"/>
  <c r="BE293"/>
  <c r="BE296"/>
  <c r="BE300"/>
  <c r="BE307"/>
  <c r="BE315"/>
  <c r="BE179"/>
  <c r="BE186"/>
  <c r="BE201"/>
  <c r="BE204"/>
  <c r="BE217"/>
  <c r="BE222"/>
  <c r="BE225"/>
  <c r="BE238"/>
  <c r="BE239"/>
  <c r="BE242"/>
  <c r="BE250"/>
  <c r="BE263"/>
  <c r="BE278"/>
  <c r="E85"/>
  <c r="J125"/>
  <c r="BE134"/>
  <c r="BE198"/>
  <c r="BE214"/>
  <c r="BE216"/>
  <c r="BE220"/>
  <c r="BE243"/>
  <c r="BE253"/>
  <c r="BE272"/>
  <c r="BE274"/>
  <c r="BE276"/>
  <c r="BE282"/>
  <c r="BE294"/>
  <c r="BE298"/>
  <c r="BE301"/>
  <c r="BE302"/>
  <c r="BE154"/>
  <c r="BE160"/>
  <c r="BE162"/>
  <c r="BE182"/>
  <c r="BE187"/>
  <c r="BE189"/>
  <c r="BE197"/>
  <c r="BE206"/>
  <c r="BE208"/>
  <c r="BE213"/>
  <c r="BE221"/>
  <c r="BE224"/>
  <c r="BE231"/>
  <c r="BE232"/>
  <c r="BE241"/>
  <c r="BE258"/>
  <c r="BE313"/>
  <c r="BE141"/>
  <c r="BE142"/>
  <c r="BE146"/>
  <c r="BE149"/>
  <c r="BE226"/>
  <c r="BE229"/>
  <c r="BE233"/>
  <c r="BE240"/>
  <c r="BE244"/>
  <c r="BE273"/>
  <c r="BE275"/>
  <c r="BE277"/>
  <c r="BE283"/>
  <c r="BE291"/>
  <c r="BE295"/>
  <c r="BE304"/>
  <c r="BE306"/>
  <c r="BE190"/>
  <c r="BE192"/>
  <c r="BE194"/>
  <c r="BE196"/>
  <c r="BE200"/>
  <c r="BE207"/>
  <c r="BE212"/>
  <c r="BE249"/>
  <c r="BE252"/>
  <c r="BE289"/>
  <c i="8" r="BE126"/>
  <c r="F92"/>
  <c r="E85"/>
  <c i="7" r="J140"/>
  <c r="J99"/>
  <c i="8" r="J91"/>
  <c r="BE124"/>
  <c r="BE128"/>
  <c r="J92"/>
  <c r="J115"/>
  <c r="F91"/>
  <c r="BE130"/>
  <c i="7" r="J91"/>
  <c r="BE213"/>
  <c r="BE219"/>
  <c r="BE235"/>
  <c r="BE322"/>
  <c r="BE337"/>
  <c r="BE364"/>
  <c r="BE394"/>
  <c r="E85"/>
  <c r="BE206"/>
  <c i="6" r="BK131"/>
  <c r="J131"/>
  <c r="J97"/>
  <c i="7" r="J92"/>
  <c r="BE141"/>
  <c r="BE201"/>
  <c r="BE208"/>
  <c r="BE223"/>
  <c r="BE231"/>
  <c r="BE422"/>
  <c r="F132"/>
  <c r="BE156"/>
  <c r="BE189"/>
  <c r="BE310"/>
  <c r="BE313"/>
  <c r="BE336"/>
  <c r="J89"/>
  <c r="BE139"/>
  <c r="BE216"/>
  <c r="BE221"/>
  <c r="BE240"/>
  <c r="BE244"/>
  <c r="BE258"/>
  <c r="BE271"/>
  <c r="BE316"/>
  <c r="BE317"/>
  <c r="BE318"/>
  <c r="BE319"/>
  <c r="BE320"/>
  <c r="BE321"/>
  <c r="BE196"/>
  <c r="BE220"/>
  <c r="BE222"/>
  <c r="BE229"/>
  <c r="BE253"/>
  <c r="BE262"/>
  <c r="BE280"/>
  <c r="BE335"/>
  <c r="BE354"/>
  <c r="BE366"/>
  <c r="BE371"/>
  <c r="BE374"/>
  <c r="BE391"/>
  <c r="BE415"/>
  <c r="BE435"/>
  <c r="BE447"/>
  <c r="BE449"/>
  <c r="BE477"/>
  <c r="BE138"/>
  <c r="BE171"/>
  <c r="BE192"/>
  <c r="BE209"/>
  <c r="BE218"/>
  <c r="BE250"/>
  <c r="BE277"/>
  <c r="BE281"/>
  <c r="BE294"/>
  <c r="BE297"/>
  <c r="BE324"/>
  <c r="BE334"/>
  <c r="BE342"/>
  <c r="BE345"/>
  <c r="BE353"/>
  <c r="BE409"/>
  <c r="BE416"/>
  <c r="BE438"/>
  <c r="BE439"/>
  <c r="BE442"/>
  <c r="BE444"/>
  <c r="BE468"/>
  <c r="F91"/>
  <c r="BE186"/>
  <c r="BE195"/>
  <c r="BE204"/>
  <c r="BE207"/>
  <c r="BE224"/>
  <c r="BE225"/>
  <c r="BE233"/>
  <c r="BE237"/>
  <c r="BE268"/>
  <c r="BE333"/>
  <c r="BE339"/>
  <c r="BE350"/>
  <c r="BE361"/>
  <c r="BE367"/>
  <c r="BE376"/>
  <c r="BE388"/>
  <c r="BE397"/>
  <c r="BE419"/>
  <c r="BE450"/>
  <c r="BE453"/>
  <c r="BE480"/>
  <c i="5" r="J221"/>
  <c r="J104"/>
  <c i="6" r="J127"/>
  <c r="BE159"/>
  <c r="BE160"/>
  <c r="BE178"/>
  <c r="BE183"/>
  <c r="BE198"/>
  <c r="BE206"/>
  <c r="BE220"/>
  <c r="J89"/>
  <c i="5" r="BK136"/>
  <c r="J136"/>
  <c r="J97"/>
  <c i="6" r="E85"/>
  <c r="F127"/>
  <c r="BE154"/>
  <c r="BE158"/>
  <c r="BE134"/>
  <c r="BE164"/>
  <c r="BE189"/>
  <c r="BE192"/>
  <c r="BE202"/>
  <c r="BE207"/>
  <c r="J91"/>
  <c r="BE135"/>
  <c r="BE139"/>
  <c r="BE167"/>
  <c r="BE203"/>
  <c r="BE133"/>
  <c r="BE150"/>
  <c r="BE163"/>
  <c r="BE170"/>
  <c r="BE174"/>
  <c r="BE184"/>
  <c r="BE186"/>
  <c r="BE194"/>
  <c r="BE205"/>
  <c r="BE212"/>
  <c r="F91"/>
  <c r="BE143"/>
  <c r="BE146"/>
  <c r="BE216"/>
  <c r="BE224"/>
  <c r="BE228"/>
  <c r="BE232"/>
  <c i="4" r="BK126"/>
  <c r="J126"/>
  <c r="J97"/>
  <c i="5" r="BE276"/>
  <c r="BE286"/>
  <c r="BE351"/>
  <c r="BE490"/>
  <c r="BE494"/>
  <c i="4" r="J153"/>
  <c r="J101"/>
  <c i="5" r="J92"/>
  <c r="F131"/>
  <c r="BE138"/>
  <c r="BE142"/>
  <c r="BE160"/>
  <c r="BE207"/>
  <c r="BE210"/>
  <c r="BE226"/>
  <c r="BE233"/>
  <c r="BE235"/>
  <c r="BE249"/>
  <c r="BE360"/>
  <c r="BE375"/>
  <c r="BE385"/>
  <c r="BE404"/>
  <c r="BE411"/>
  <c r="BE435"/>
  <c r="J91"/>
  <c r="J129"/>
  <c r="BE229"/>
  <c r="BE239"/>
  <c r="BE262"/>
  <c r="BE282"/>
  <c r="BE287"/>
  <c r="BE355"/>
  <c r="BE416"/>
  <c r="BE228"/>
  <c r="BE244"/>
  <c r="BE273"/>
  <c r="BE285"/>
  <c r="BE324"/>
  <c r="BE380"/>
  <c r="BE390"/>
  <c r="BE439"/>
  <c r="BE447"/>
  <c r="BE203"/>
  <c r="BE213"/>
  <c r="BE220"/>
  <c r="BE237"/>
  <c r="BE241"/>
  <c r="BE302"/>
  <c r="BE305"/>
  <c r="BE319"/>
  <c r="BE350"/>
  <c r="BE432"/>
  <c r="BE454"/>
  <c r="E85"/>
  <c r="BE196"/>
  <c r="BE199"/>
  <c r="BE202"/>
  <c r="BE217"/>
  <c r="BE223"/>
  <c r="BE224"/>
  <c r="BE256"/>
  <c r="BE259"/>
  <c r="BE279"/>
  <c r="BE301"/>
  <c r="BE455"/>
  <c r="BE485"/>
  <c r="F92"/>
  <c r="BE212"/>
  <c r="BE267"/>
  <c r="BE289"/>
  <c r="BE291"/>
  <c r="BE303"/>
  <c r="BE304"/>
  <c r="BE343"/>
  <c r="BE358"/>
  <c r="BE410"/>
  <c r="BE436"/>
  <c r="BE458"/>
  <c r="BE177"/>
  <c r="BE193"/>
  <c r="BE222"/>
  <c r="BE225"/>
  <c r="BE227"/>
  <c r="BE288"/>
  <c r="BE306"/>
  <c r="BE308"/>
  <c r="BE311"/>
  <c r="BE314"/>
  <c r="BE331"/>
  <c r="BE348"/>
  <c r="BE419"/>
  <c r="BE441"/>
  <c r="BE474"/>
  <c i="3" r="J141"/>
  <c r="J98"/>
  <c r="BK244"/>
  <c r="J244"/>
  <c r="J103"/>
  <c i="4" r="E85"/>
  <c r="J121"/>
  <c r="BE129"/>
  <c r="J122"/>
  <c r="BE136"/>
  <c r="BE145"/>
  <c r="BE151"/>
  <c r="BE177"/>
  <c r="J89"/>
  <c r="BE130"/>
  <c r="BE131"/>
  <c r="BE154"/>
  <c r="BE180"/>
  <c r="BE128"/>
  <c r="F91"/>
  <c r="BE144"/>
  <c r="BE146"/>
  <c r="BE147"/>
  <c r="BE158"/>
  <c r="BE160"/>
  <c r="BE173"/>
  <c r="F92"/>
  <c r="BE139"/>
  <c r="BE148"/>
  <c r="BE166"/>
  <c r="BE187"/>
  <c i="3" r="J91"/>
  <c r="F135"/>
  <c r="BE238"/>
  <c r="BE267"/>
  <c r="BE301"/>
  <c r="BE359"/>
  <c r="BE435"/>
  <c r="J89"/>
  <c r="E129"/>
  <c r="J136"/>
  <c r="BE190"/>
  <c r="BE203"/>
  <c r="BE206"/>
  <c r="BE209"/>
  <c r="BE215"/>
  <c r="BE249"/>
  <c r="BE258"/>
  <c r="BE455"/>
  <c r="BE154"/>
  <c r="BE278"/>
  <c r="BE281"/>
  <c r="BE386"/>
  <c r="BE432"/>
  <c r="BE476"/>
  <c r="BE270"/>
  <c r="BE272"/>
  <c r="BE284"/>
  <c r="BE286"/>
  <c r="BE288"/>
  <c r="BE421"/>
  <c r="BE458"/>
  <c r="BE475"/>
  <c r="BE525"/>
  <c i="2" r="J198"/>
  <c r="J102"/>
  <c i="3" r="BE219"/>
  <c r="BE225"/>
  <c r="BE227"/>
  <c r="BE231"/>
  <c r="BE246"/>
  <c r="BE252"/>
  <c r="BE264"/>
  <c r="BE303"/>
  <c r="BE305"/>
  <c r="BE307"/>
  <c r="BE314"/>
  <c r="BE326"/>
  <c r="BE331"/>
  <c r="BE343"/>
  <c r="BE349"/>
  <c r="BE376"/>
  <c r="BE379"/>
  <c r="BE409"/>
  <c r="BE416"/>
  <c r="BE496"/>
  <c r="BE504"/>
  <c r="F92"/>
  <c r="BE142"/>
  <c r="BE157"/>
  <c r="BE175"/>
  <c r="BE218"/>
  <c r="BE311"/>
  <c r="BE317"/>
  <c r="BE336"/>
  <c r="BE355"/>
  <c r="BE373"/>
  <c r="BE375"/>
  <c r="BE383"/>
  <c r="BE397"/>
  <c r="BE398"/>
  <c r="BE411"/>
  <c r="BE412"/>
  <c r="BE419"/>
  <c r="BE461"/>
  <c r="BE479"/>
  <c r="BE481"/>
  <c r="BE493"/>
  <c r="BE145"/>
  <c r="BE212"/>
  <c r="BE222"/>
  <c r="BE226"/>
  <c r="BE230"/>
  <c r="BE236"/>
  <c r="BE243"/>
  <c r="BE255"/>
  <c r="BE261"/>
  <c r="BE275"/>
  <c r="BE292"/>
  <c r="BE293"/>
  <c r="BE294"/>
  <c r="BE295"/>
  <c r="BE310"/>
  <c r="BE322"/>
  <c r="BE340"/>
  <c r="BE346"/>
  <c r="BE352"/>
  <c r="BE353"/>
  <c r="BE354"/>
  <c r="BE362"/>
  <c r="BE377"/>
  <c r="BE381"/>
  <c r="BE394"/>
  <c r="BE405"/>
  <c r="BE441"/>
  <c r="BE486"/>
  <c r="BE516"/>
  <c r="BE149"/>
  <c r="BE161"/>
  <c r="BE178"/>
  <c r="BE239"/>
  <c r="BE289"/>
  <c r="BE290"/>
  <c r="BE291"/>
  <c r="BE299"/>
  <c r="BE350"/>
  <c r="BE351"/>
  <c r="BE358"/>
  <c r="BE361"/>
  <c r="BE374"/>
  <c r="BE378"/>
  <c r="BE389"/>
  <c r="BE438"/>
  <c r="BE452"/>
  <c r="BE472"/>
  <c r="BE492"/>
  <c r="BE521"/>
  <c i="1" r="BC95"/>
  <c i="2" r="E85"/>
  <c r="J89"/>
  <c r="F91"/>
  <c r="J91"/>
  <c r="F92"/>
  <c r="J92"/>
  <c r="BE132"/>
  <c r="BE136"/>
  <c r="BE137"/>
  <c r="BE138"/>
  <c r="BE150"/>
  <c r="BE161"/>
  <c r="BE165"/>
  <c r="BE166"/>
  <c r="BE178"/>
  <c r="BE182"/>
  <c r="BE187"/>
  <c r="BE188"/>
  <c r="BE189"/>
  <c r="BE192"/>
  <c r="BE193"/>
  <c r="BE196"/>
  <c r="BE199"/>
  <c r="BE211"/>
  <c r="BE223"/>
  <c r="BE226"/>
  <c r="BE228"/>
  <c r="BE231"/>
  <c r="BE237"/>
  <c r="BE238"/>
  <c r="BE253"/>
  <c r="BE257"/>
  <c r="BE262"/>
  <c r="BE275"/>
  <c i="1" r="AW95"/>
  <c r="BA95"/>
  <c r="BB95"/>
  <c r="BD95"/>
  <c i="3" r="F36"/>
  <c i="1" r="BC96"/>
  <c i="5" r="F37"/>
  <c i="1" r="BD98"/>
  <c i="8" r="J34"/>
  <c i="1" r="AW101"/>
  <c i="9" r="F35"/>
  <c i="1" r="BB102"/>
  <c i="10" r="F34"/>
  <c i="1" r="BA103"/>
  <c i="11" r="F37"/>
  <c i="1" r="BD104"/>
  <c i="13" r="J34"/>
  <c i="1" r="AW106"/>
  <c i="13" r="F35"/>
  <c i="1" r="BB106"/>
  <c i="13" r="F37"/>
  <c i="1" r="BD106"/>
  <c i="3" r="J34"/>
  <c i="1" r="AW96"/>
  <c i="6" r="F34"/>
  <c i="1" r="BA99"/>
  <c i="7" r="F36"/>
  <c i="1" r="BC100"/>
  <c i="11" r="F34"/>
  <c i="1" r="BA104"/>
  <c i="12" r="F35"/>
  <c i="1" r="BB105"/>
  <c i="4" r="F37"/>
  <c i="1" r="BD97"/>
  <c i="4" r="F36"/>
  <c i="1" r="BC97"/>
  <c i="5" r="F35"/>
  <c i="1" r="BB98"/>
  <c i="7" r="F35"/>
  <c i="1" r="BB100"/>
  <c i="10" r="F37"/>
  <c i="1" r="BD103"/>
  <c i="12" r="F37"/>
  <c i="1" r="BD105"/>
  <c i="3" r="F37"/>
  <c i="1" r="BD96"/>
  <c i="6" r="J34"/>
  <c i="1" r="AW99"/>
  <c i="7" r="J34"/>
  <c i="1" r="AW100"/>
  <c i="10" r="F36"/>
  <c i="1" r="BC103"/>
  <c i="11" r="F36"/>
  <c i="1" r="BC104"/>
  <c i="13" r="F36"/>
  <c i="1" r="BC106"/>
  <c i="13" r="F34"/>
  <c i="1" r="BA106"/>
  <c i="4" r="J34"/>
  <c i="1" r="AW97"/>
  <c i="4" r="F35"/>
  <c i="1" r="BB97"/>
  <c i="5" r="F36"/>
  <c i="1" r="BC98"/>
  <c i="6" r="F37"/>
  <c i="1" r="BD99"/>
  <c i="8" r="F34"/>
  <c i="1" r="BA101"/>
  <c i="8" r="F37"/>
  <c i="1" r="BD101"/>
  <c i="9" r="F34"/>
  <c i="1" r="BA102"/>
  <c i="9" r="J34"/>
  <c i="1" r="AW102"/>
  <c i="10" r="J34"/>
  <c i="1" r="AW103"/>
  <c i="11" r="F35"/>
  <c i="1" r="BB104"/>
  <c i="12" r="F36"/>
  <c i="1" r="BC105"/>
  <c i="4" r="F34"/>
  <c i="1" r="BA97"/>
  <c i="5" r="F34"/>
  <c i="1" r="BA98"/>
  <c i="7" r="F34"/>
  <c i="1" r="BA100"/>
  <c i="10" r="F35"/>
  <c i="1" r="BB103"/>
  <c i="12" r="F34"/>
  <c i="1" r="BA105"/>
  <c i="3" r="F34"/>
  <c i="1" r="BA96"/>
  <c i="5" r="J34"/>
  <c i="1" r="AW98"/>
  <c i="6" r="F35"/>
  <c i="1" r="BB99"/>
  <c i="8" r="F36"/>
  <c i="1" r="BC101"/>
  <c i="8" r="F35"/>
  <c i="1" r="BB101"/>
  <c i="9" r="F36"/>
  <c i="1" r="BC102"/>
  <c i="9" r="F37"/>
  <c i="1" r="BD102"/>
  <c i="3" r="F35"/>
  <c i="1" r="BB96"/>
  <c i="6" r="F36"/>
  <c i="1" r="BC99"/>
  <c i="7" r="F37"/>
  <c i="1" r="BD100"/>
  <c i="11" r="J34"/>
  <c i="1" r="AW104"/>
  <c i="12" r="J34"/>
  <c i="1" r="AW105"/>
  <c i="9" l="1" r="T174"/>
  <c i="6" r="T131"/>
  <c r="P131"/>
  <c r="P130"/>
  <c i="1" r="AU99"/>
  <c i="10" r="P125"/>
  <c i="1" r="AU103"/>
  <c i="9" r="T132"/>
  <c r="T131"/>
  <c r="R132"/>
  <c r="R131"/>
  <c i="12" r="P128"/>
  <c i="1" r="AU105"/>
  <c i="7" r="T136"/>
  <c r="T135"/>
  <c i="6" r="R131"/>
  <c r="R130"/>
  <c i="3" r="R140"/>
  <c i="2" r="T197"/>
  <c i="9" r="BK174"/>
  <c r="J174"/>
  <c r="J102"/>
  <c i="5" r="R218"/>
  <c i="3" r="T140"/>
  <c i="11" r="P127"/>
  <c r="P126"/>
  <c i="1" r="AU104"/>
  <c i="2" r="R129"/>
  <c i="7" r="R136"/>
  <c r="R135"/>
  <c i="4" r="T152"/>
  <c r="T125"/>
  <c i="2" r="T130"/>
  <c r="T129"/>
  <c i="5" r="R136"/>
  <c r="R135"/>
  <c i="12" r="T128"/>
  <c i="10" r="R125"/>
  <c i="12" r="R128"/>
  <c i="7" r="BK136"/>
  <c r="J136"/>
  <c r="J97"/>
  <c i="3" r="T244"/>
  <c i="5" r="P135"/>
  <c i="1" r="AU98"/>
  <c i="11" r="R127"/>
  <c r="R126"/>
  <c i="9" r="BK132"/>
  <c r="BK131"/>
  <c r="J131"/>
  <c r="J96"/>
  <c i="4" r="R126"/>
  <c i="10" r="BK125"/>
  <c r="J125"/>
  <c r="J96"/>
  <c i="3" r="P140"/>
  <c i="4" r="R152"/>
  <c i="2" r="BK197"/>
  <c r="J197"/>
  <c r="J101"/>
  <c i="3" r="R244"/>
  <c r="R139"/>
  <c i="9" r="P174"/>
  <c r="P131"/>
  <c i="1" r="AU102"/>
  <c i="3" r="P244"/>
  <c r="P139"/>
  <c i="1" r="AU96"/>
  <c i="7" r="P135"/>
  <c i="1" r="AU100"/>
  <c i="2" r="P197"/>
  <c r="P129"/>
  <c i="1" r="AU95"/>
  <c i="5" r="BK218"/>
  <c r="J218"/>
  <c r="J102"/>
  <c i="10" r="T125"/>
  <c i="5" r="T218"/>
  <c r="T135"/>
  <c i="4" r="P152"/>
  <c r="P125"/>
  <c i="1" r="AU97"/>
  <c i="6" r="T168"/>
  <c i="4" r="BK152"/>
  <c r="J152"/>
  <c r="J100"/>
  <c i="3" r="BK140"/>
  <c r="J140"/>
  <c r="J97"/>
  <c i="8" r="BK122"/>
  <c r="J122"/>
  <c r="J97"/>
  <c i="2" r="BK130"/>
  <c r="J130"/>
  <c r="J97"/>
  <c i="7" r="BK214"/>
  <c r="J214"/>
  <c r="J102"/>
  <c i="13" r="BK119"/>
  <c r="J119"/>
  <c r="J96"/>
  <c i="6" r="BK168"/>
  <c r="J168"/>
  <c r="J100"/>
  <c i="12" r="BK128"/>
  <c r="J128"/>
  <c r="J96"/>
  <c i="11" r="BK126"/>
  <c r="J126"/>
  <c i="6" r="BK130"/>
  <c r="J130"/>
  <c r="J96"/>
  <c i="5" r="BK135"/>
  <c r="J135"/>
  <c r="J96"/>
  <c i="4" r="BK125"/>
  <c r="J125"/>
  <c r="J96"/>
  <c i="3" r="BK139"/>
  <c r="J139"/>
  <c r="J96"/>
  <c i="2" r="F33"/>
  <c i="1" r="AZ95"/>
  <c i="6" r="F33"/>
  <c i="1" r="AZ99"/>
  <c i="7" r="J33"/>
  <c i="1" r="AV100"/>
  <c r="AT100"/>
  <c i="12" r="J33"/>
  <c i="1" r="AV105"/>
  <c r="AT105"/>
  <c i="3" r="F33"/>
  <c i="1" r="AZ96"/>
  <c i="8" r="J33"/>
  <c i="1" r="AV101"/>
  <c r="AT101"/>
  <c i="9" r="F33"/>
  <c i="1" r="AZ102"/>
  <c i="2" r="J33"/>
  <c i="1" r="AV95"/>
  <c r="AT95"/>
  <c i="7" r="F33"/>
  <c i="1" r="AZ100"/>
  <c i="11" r="J30"/>
  <c i="1" r="AG104"/>
  <c i="12" r="F33"/>
  <c i="1" r="AZ105"/>
  <c i="4" r="F33"/>
  <c i="1" r="AZ97"/>
  <c i="5" r="J33"/>
  <c i="1" r="AV98"/>
  <c r="AT98"/>
  <c i="10" r="F33"/>
  <c i="1" r="AZ103"/>
  <c r="BC94"/>
  <c r="W32"/>
  <c i="5" r="F33"/>
  <c i="1" r="AZ98"/>
  <c i="10" r="J33"/>
  <c i="1" r="AV103"/>
  <c r="AT103"/>
  <c r="BA94"/>
  <c r="W30"/>
  <c i="4" r="J33"/>
  <c i="1" r="AV97"/>
  <c r="AT97"/>
  <c i="6" r="J33"/>
  <c i="1" r="AV99"/>
  <c r="AT99"/>
  <c i="8" r="F33"/>
  <c i="1" r="AZ101"/>
  <c i="9" r="J33"/>
  <c i="1" r="AV102"/>
  <c r="AT102"/>
  <c i="3" r="J33"/>
  <c i="1" r="AV96"/>
  <c r="AT96"/>
  <c i="11" r="J33"/>
  <c i="1" r="AV104"/>
  <c r="AT104"/>
  <c i="13" r="F33"/>
  <c i="1" r="AZ106"/>
  <c r="BB94"/>
  <c r="W31"/>
  <c i="11" r="F33"/>
  <c i="1" r="AZ104"/>
  <c i="13" r="J33"/>
  <c i="1" r="AV106"/>
  <c r="AT106"/>
  <c r="BD94"/>
  <c r="W33"/>
  <c i="3" l="1" r="T139"/>
  <c i="6" r="T130"/>
  <c i="4" r="R125"/>
  <c i="9" r="J132"/>
  <c r="J97"/>
  <c i="8" r="BK121"/>
  <c r="J121"/>
  <c r="J96"/>
  <c i="2" r="BK129"/>
  <c r="J129"/>
  <c i="7" r="BK135"/>
  <c r="J135"/>
  <c r="J96"/>
  <c i="1" r="AN104"/>
  <c i="11" r="J96"/>
  <c r="J39"/>
  <c i="12" r="J30"/>
  <c i="1" r="AG105"/>
  <c i="9" r="J30"/>
  <c i="1" r="AG102"/>
  <c i="13" r="J30"/>
  <c i="1" r="AG106"/>
  <c i="2" r="J30"/>
  <c i="1" r="AG95"/>
  <c r="AU94"/>
  <c i="6" r="J30"/>
  <c i="1" r="AG99"/>
  <c r="AN99"/>
  <c r="AW94"/>
  <c r="AK30"/>
  <c i="10" r="J30"/>
  <c i="1" r="AG103"/>
  <c i="3" r="J30"/>
  <c i="1" r="AG96"/>
  <c r="AX94"/>
  <c i="5" r="J30"/>
  <c i="1" r="AG98"/>
  <c r="AN98"/>
  <c r="AY94"/>
  <c i="4" r="J30"/>
  <c i="1" r="AG97"/>
  <c r="AN97"/>
  <c r="AZ94"/>
  <c r="W29"/>
  <c i="9" l="1" r="J39"/>
  <c i="13" r="J39"/>
  <c i="10" r="J39"/>
  <c i="12" r="J39"/>
  <c i="2" r="J39"/>
  <c r="J96"/>
  <c i="6" r="J39"/>
  <c i="5" r="J39"/>
  <c i="4" r="J39"/>
  <c i="3" r="J39"/>
  <c i="1" r="AN96"/>
  <c r="AN105"/>
  <c r="AN95"/>
  <c r="AN103"/>
  <c r="AN102"/>
  <c r="AN106"/>
  <c i="8" r="J30"/>
  <c i="1" r="AG101"/>
  <c r="AN101"/>
  <c r="AV94"/>
  <c r="AK29"/>
  <c i="7" r="J30"/>
  <c i="1" r="AG100"/>
  <c r="AN100"/>
  <c i="8" l="1" r="J39"/>
  <c i="7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<sst xmlns="http://schemas.openxmlformats.org/spreadsheetml/2006/main">
  <si>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</si>
  <si>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</si>
  <si>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</si>
  <si>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</si>
  <si>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</si>
  <si>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{66255f8c-da70-45e6-a1a6-4ce52ab53d00}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</si>
  <si>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</si>
  <si>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</si>
  <si>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</si>
  <si>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</si>
  <si>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</si>
  <si>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</si>
  <si>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</si>
  <si>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</si>
  <si>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</si>
  <si>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</si>
  <si>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</si>
  <si>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Rozpočet - SPŠ Trutnov - rekonstrukce sociálních zařízení Mladé Buky</t>
  </si>
  <si>
    <t>KSO:</t>
  </si>
  <si>
    <t>CC-CZ:</t>
  </si>
  <si>
    <t>Místo:</t>
  </si>
  <si>
    <t xml:space="preserve"> </t>
  </si>
  <si>
    <t>Datum:</t>
  </si>
  <si>
    <t>14. 1. 2025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</si>
  <si>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</si>
  <si>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</si>
  <si>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</si>
  <si>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</si>
  <si>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</si>
  <si>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</si>
  <si>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</si>
  <si>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</si>
  <si>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</si>
  <si>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</si>
  <si>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</si>
  <si>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</si>
  <si>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</si>
  <si>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</si>
  <si>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</si>
  <si>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</si>
  <si>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</si>
  <si>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</si>
  <si>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</si>
  <si>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</si>
  <si>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</si>
  <si>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</si>
  <si>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</si>
  <si>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</si>
  <si>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</si>
  <si>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</si>
  <si>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</si>
  <si>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</si>
  <si>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</si>
  <si>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</si>
  <si>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</si>
  <si>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</si>
  <si>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</si>
  <si>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</si>
  <si>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</si>
  <si>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</si>
  <si>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</si>
  <si>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</si>
  <si>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</si>
  <si>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</si>
  <si>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</si>
  <si>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</si>
  <si>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</si>
  <si>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</si>
  <si>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</si>
  <si>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</si>
  <si>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</si>
  <si>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</si>
  <si>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</si>
  <si>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</si>
  <si>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</si>
  <si>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</si>
  <si>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</si>
  <si>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764-01</t>
  </si>
  <si>
    <t>bourací práce 1.np</t>
  </si>
  <si>
    <t>STA</t>
  </si>
  <si>
    <t>1</t>
  </si>
  <si>
    <t>{41bfa366-5b41-4031-969d-7a137fa4b1a4}</t>
  </si>
  <si>
    <t>2</t>
  </si>
  <si>
    <t>764-02</t>
  </si>
  <si>
    <t>stavební práce 1.np</t>
  </si>
  <si>
    <t>{8d3e0c1c-9e92-4a5e-bdc5-f4b3e3a69d4f}</t>
  </si>
  <si>
    <t>764-03</t>
  </si>
  <si>
    <t>bourací práce 2.np</t>
  </si>
  <si>
    <t>{c38d6485-82b7-42d8-be21-482414b6f894}</t>
  </si>
  <si>
    <t>764-04</t>
  </si>
  <si>
    <t>stavební práce 2.np</t>
  </si>
  <si>
    <t>{cb976668-1bd4-487f-ab12-9f1516f05e60}</t>
  </si>
  <si>
    <t>764-05</t>
  </si>
  <si>
    <t>bourací práce 3.np</t>
  </si>
  <si>
    <t>{4775a583-6bc0-41d1-a4dd-0afc43888a88}</t>
  </si>
  <si>
    <t>764-06</t>
  </si>
  <si>
    <t>stavební práce 3.np</t>
  </si>
  <si>
    <t>{2f25c82c-3da1-48b3-b49e-6c23ade509c9}</t>
  </si>
  <si>
    <t>764-07</t>
  </si>
  <si>
    <t>Technika prostře...</t>
  </si>
  <si>
    <t>{091d3ed9-9dae-42f9-b24e-d6f34ff7d01e}</t>
  </si>
  <si>
    <t>764-07a</t>
  </si>
  <si>
    <t>Zdravotechnika</t>
  </si>
  <si>
    <t>{48017285-469c-4577-8180-94d1d15ec7be}</t>
  </si>
  <si>
    <t>764-07b</t>
  </si>
  <si>
    <t>Vytápění</t>
  </si>
  <si>
    <t>{1aeac677-3aa3-4f1d-9448-2036c28fa885}</t>
  </si>
  <si>
    <t>764-07c</t>
  </si>
  <si>
    <t>Vzduchotechnika</t>
  </si>
  <si>
    <t>{3dbaf8e5-40da-4dbc-a984-9227a314cdcc}</t>
  </si>
  <si>
    <t>764-07d</t>
  </si>
  <si>
    <t>Elektroinstalace</t>
  </si>
  <si>
    <t>{2a0f4267-3df0-4f5e-ad73-1d83ab4c2a0a}</t>
  </si>
  <si>
    <t>764-08</t>
  </si>
  <si>
    <t>VRN</t>
  </si>
  <si>
    <t>{f41faf55-6b08-4e1e-a3ec-0dfea014a5ae}</t>
  </si>
  <si>
    <t>KRYCÍ LIST SOUPISU PRACÍ</t>
  </si>
  <si>
    <t>Objekt:</t>
  </si>
  <si>
    <t>764-01 - bourací práce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</si>
  <si>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</si>
  <si>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</si>
  <si>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</si>
  <si>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</si>
  <si>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</si>
  <si>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</si>
  <si>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</si>
  <si>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</si>
  <si>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</si>
  <si>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</si>
  <si>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</si>
  <si>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</si>
  <si>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</si>
  <si>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</si>
  <si>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</si>
  <si>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</si>
  <si>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</si>
  <si>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</si>
  <si>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</si>
  <si>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</si>
  <si>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</si>
  <si>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</si>
  <si>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</si>
  <si>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</si>
  <si>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</si>
  <si>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</si>
  <si>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</si>
  <si>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</si>
  <si>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</si>
  <si>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</si>
  <si>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</si>
  <si>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</si>
  <si>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</si>
  <si>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</si>
  <si>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</si>
  <si>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</si>
  <si>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35</t>
  </si>
  <si>
    <t>K</t>
  </si>
  <si>
    <t>619991005</t>
  </si>
  <si>
    <t>Zakrytí stěny fólií</t>
  </si>
  <si>
    <t>m2</t>
  </si>
  <si>
    <t>4</t>
  </si>
  <si>
    <t>VV</t>
  </si>
  <si>
    <t>"oken"2*0,725*1,46+1,245*1,46</t>
  </si>
  <si>
    <t>Součet</t>
  </si>
  <si>
    <t>9</t>
  </si>
  <si>
    <t>Ostatní konstrukce a práce, bourání</t>
  </si>
  <si>
    <t>9001</t>
  </si>
  <si>
    <t>Vyklizení prostor(nábytek, šatní skříňky..) na místo určené investorem</t>
  </si>
  <si>
    <t>hod</t>
  </si>
  <si>
    <t>31</t>
  </si>
  <si>
    <t>9002</t>
  </si>
  <si>
    <t>Uvedení prostor do původního stavu (nábytek, šatní skříňky..) z místa určeného investorem</t>
  </si>
  <si>
    <t>3</t>
  </si>
  <si>
    <t>961044111</t>
  </si>
  <si>
    <t>Bourání základů z betonu prostého</t>
  </si>
  <si>
    <t>m3</t>
  </si>
  <si>
    <t>8</t>
  </si>
  <si>
    <t>"podkladní beton tl.150mm"</t>
  </si>
  <si>
    <t>"mč.1.08"5,56*0,15</t>
  </si>
  <si>
    <t>"mč.1.09"7,54*0,15</t>
  </si>
  <si>
    <t>"mč.1.11"1,07*0,15</t>
  </si>
  <si>
    <t>"mč.1.12"1,21*0,15</t>
  </si>
  <si>
    <t>"mč.1.13"1,06*0,15</t>
  </si>
  <si>
    <t>"mč.1.14"1,19*0,15</t>
  </si>
  <si>
    <t>"mč.1.15"5,05*0,15</t>
  </si>
  <si>
    <t>"mč.1.16"7,42*0,15</t>
  </si>
  <si>
    <t>"mč.1.17"0,93*0,15</t>
  </si>
  <si>
    <t>965043341</t>
  </si>
  <si>
    <t>Bourání podkladů pod dlažby betonových s potěrem nebo teracem tl do 100 mm pl přes 4 m2</t>
  </si>
  <si>
    <t>10</t>
  </si>
  <si>
    <t>"mč.1.08"5,56*0,1</t>
  </si>
  <si>
    <t>"mč.1.09"7,54*0,1</t>
  </si>
  <si>
    <t>"mč.1.11"1,07*0,1</t>
  </si>
  <si>
    <t>"mč.1.12"1,21*0,1</t>
  </si>
  <si>
    <t>"mč.1.13"1,06*0,1</t>
  </si>
  <si>
    <t>"mč.1.14"1,19*0,1</t>
  </si>
  <si>
    <t>"mč.1.15"5,05*0,1</t>
  </si>
  <si>
    <t>"mč.1.16"7,42*0,1</t>
  </si>
  <si>
    <t>"mč.1.17"0,93*0,1</t>
  </si>
  <si>
    <t>5</t>
  </si>
  <si>
    <t>965043421</t>
  </si>
  <si>
    <t>Bourání podkladů pod dlažby betonových s potěrem nebo teracem tl do 150 mm pl do 1 m2</t>
  </si>
  <si>
    <t>"mč.1.12 schod pod WC mísou"0,125*0,815*0,7</t>
  </si>
  <si>
    <t>"mč.1.16"0,11*1,225*1,89</t>
  </si>
  <si>
    <t>965049111</t>
  </si>
  <si>
    <t>Příplatek k bourání betonových mazanin za bourání mazanin se svařovanou sítí tl do 100 mm</t>
  </si>
  <si>
    <t>14</t>
  </si>
  <si>
    <t>28</t>
  </si>
  <si>
    <t>965082923</t>
  </si>
  <si>
    <t>Odstranění násypů pod podlahami tl do 100 mm pl přes 2 m2</t>
  </si>
  <si>
    <t>16</t>
  </si>
  <si>
    <t>"pod podkladní beton tl.100mm"</t>
  </si>
  <si>
    <t>7</t>
  </si>
  <si>
    <t>968072455</t>
  </si>
  <si>
    <t>Vybourání kovových dveřních zárubní pl do 2 m2</t>
  </si>
  <si>
    <t>18</t>
  </si>
  <si>
    <t>"mč.1.10,17"2*(0,7*2,2)</t>
  </si>
  <si>
    <t>"mč.1.16"0,9*2,2</t>
  </si>
  <si>
    <t>22</t>
  </si>
  <si>
    <t>978013191</t>
  </si>
  <si>
    <t>Otlučení (osekání) vnitřní vápenné nebo vápenocementové omítky stěn v rozsahu přes 50 do 100 %</t>
  </si>
  <si>
    <t>20</t>
  </si>
  <si>
    <t>"pro lokální opravy v ploše"40</t>
  </si>
  <si>
    <t>"pro nové sanační omítky"5</t>
  </si>
  <si>
    <t>997</t>
  </si>
  <si>
    <t>Přesun sutě</t>
  </si>
  <si>
    <t>997013211</t>
  </si>
  <si>
    <t>Vnitrostaveništní doprava suti a vybouraných hmot pro budovy v do 6 m ručně</t>
  </si>
  <si>
    <t>t</t>
  </si>
  <si>
    <t>29</t>
  </si>
  <si>
    <t>997013311</t>
  </si>
  <si>
    <t>Montáž a demontáž shozu suti v do 10 m</t>
  </si>
  <si>
    <t>m</t>
  </si>
  <si>
    <t>24</t>
  </si>
  <si>
    <t>30</t>
  </si>
  <si>
    <t>997013321</t>
  </si>
  <si>
    <t>Příplatek k shozu suti v do 10 m za první a ZKD den použití</t>
  </si>
  <si>
    <t>26</t>
  </si>
  <si>
    <t>4*30 "Přepočtené koeficientem množství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</si>
  <si>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</si>
  <si>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</si>
  <si>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</si>
  <si>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</si>
  <si>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37,837*16 "Přepočtené koeficientem množství</t>
  </si>
  <si>
    <t>11</t>
  </si>
  <si>
    <t>997013631</t>
  </si>
  <si>
    <t>Poplatek za uložení na skládce (skládkovné) stavebního odpadu směsného kód odpadu 17 09 04</t>
  </si>
  <si>
    <t>32</t>
  </si>
  <si>
    <t>PSV</t>
  </si>
  <si>
    <t>Práce a dodávky PSV</t>
  </si>
  <si>
    <t>711</t>
  </si>
  <si>
    <t>Izolace proti vodě, vlhkosti a plynům</t>
  </si>
  <si>
    <t>711131812</t>
  </si>
  <si>
    <t>Odstranění izolace proti vodě, vlhkosti a plynům z pásů samolepicích na sucho z plochy vodorovné</t>
  </si>
  <si>
    <t>34</t>
  </si>
  <si>
    <t>"mč.1.08"5,56</t>
  </si>
  <si>
    <t>"mč.1.09"7,54</t>
  </si>
  <si>
    <t>"mč.1.11"1,07</t>
  </si>
  <si>
    <t>"mč.1.12"1,21</t>
  </si>
  <si>
    <t>"mč.1.13"1,06</t>
  </si>
  <si>
    <t>"mč.1.14"1,19</t>
  </si>
  <si>
    <t>"mč.1.15"5,05</t>
  </si>
  <si>
    <t>"mč.1.16"7,42</t>
  </si>
  <si>
    <t>"mč.1.17"0,93</t>
  </si>
  <si>
    <t>713</t>
  </si>
  <si>
    <t>Izolace tepelné</t>
  </si>
  <si>
    <t>13</t>
  </si>
  <si>
    <t>713120821</t>
  </si>
  <si>
    <t>Odstranění tepelné izolace podlah volně kladené z polystyrenu suchého tl do 100 mm</t>
  </si>
  <si>
    <t>36</t>
  </si>
  <si>
    <t>766</t>
  </si>
  <si>
    <t>Konstrukce truhlářské</t>
  </si>
  <si>
    <t>19</t>
  </si>
  <si>
    <t>766691914</t>
  </si>
  <si>
    <t>Vyvěšení nebo zavěšení dřevěných křídel dveří pl do 2 m2</t>
  </si>
  <si>
    <t>kus</t>
  </si>
  <si>
    <t>38</t>
  </si>
  <si>
    <t>"stávající"10</t>
  </si>
  <si>
    <t>766699/R</t>
  </si>
  <si>
    <t>Uložení stávajících dveřních křídel pro zpětné použití na místo určené investorem a zpětné zavěšení po dokončení rekonstrukce</t>
  </si>
  <si>
    <t>40</t>
  </si>
  <si>
    <t>767</t>
  </si>
  <si>
    <t>Konstrukce zámečnické</t>
  </si>
  <si>
    <t>767114811</t>
  </si>
  <si>
    <t>Demontáž stěn a příček rámových zasklených vnitřních plochy do 6 m2</t>
  </si>
  <si>
    <t>42</t>
  </si>
  <si>
    <t>"prosklená stěna vrátnice"2,73*2,76</t>
  </si>
  <si>
    <t>767132812</t>
  </si>
  <si>
    <t>Demontáž příček svařovaných do suti</t>
  </si>
  <si>
    <t>44</t>
  </si>
  <si>
    <t>"sanitární příčky"</t>
  </si>
  <si>
    <t>"mč.09"2*(1,875+1,25)</t>
  </si>
  <si>
    <t>"mč.16"2*(1,89+1,25)</t>
  </si>
  <si>
    <t>771</t>
  </si>
  <si>
    <t>Podlahy z dlaždic</t>
  </si>
  <si>
    <t>771471810</t>
  </si>
  <si>
    <t>Demontáž soklíků z dlaždic keramických kladených do malty rovných</t>
  </si>
  <si>
    <t>46</t>
  </si>
  <si>
    <t>15</t>
  </si>
  <si>
    <t>771571810</t>
  </si>
  <si>
    <t>Demontáž podlah z dlaždic keramických kladených do malty</t>
  </si>
  <si>
    <t>48</t>
  </si>
  <si>
    <t>"mč.1.01"18,97</t>
  </si>
  <si>
    <t>"mč.1.04"11,46</t>
  </si>
  <si>
    <t>"mč.1.04"10,5</t>
  </si>
  <si>
    <t>776</t>
  </si>
  <si>
    <t>Podlahy povlakové</t>
  </si>
  <si>
    <t>776201811</t>
  </si>
  <si>
    <t>Demontáž lepených povlakových podlah bez podložky ručně</t>
  </si>
  <si>
    <t>50</t>
  </si>
  <si>
    <t>"mč.1.02"13,08</t>
  </si>
  <si>
    <t>"mč.1.03"38,1</t>
  </si>
  <si>
    <t>17</t>
  </si>
  <si>
    <t>776410811</t>
  </si>
  <si>
    <t>Odstranění soklíků a lišt pryžových nebo plastových</t>
  </si>
  <si>
    <t>52</t>
  </si>
  <si>
    <t>"mč.1.02"4,085+2,955+0,865+0,865+4,085+2,955+1,5</t>
  </si>
  <si>
    <t>"mč.1.03"2,045+1,82+5,955+9,28+1,47+0,91+2,44</t>
  </si>
  <si>
    <t>781</t>
  </si>
  <si>
    <t>Dokončovací práce - obklady</t>
  </si>
  <si>
    <t>781471810</t>
  </si>
  <si>
    <t>Demontáž obkladů z obkladaček keramických kladených do malty</t>
  </si>
  <si>
    <t>54</t>
  </si>
  <si>
    <t>"mč.1.02"1,45*(0,86+0,865+1,35)</t>
  </si>
  <si>
    <t>"mč.1.04"2*(0,87+1,895+0,87)+1,5*(0,08+0,585+2,37+0,5)</t>
  </si>
  <si>
    <t>"mč.1.09+parapet"1,5*(3,955+1,225+1,415+1,875+1,415)+0,5*0,735</t>
  </si>
  <si>
    <t>"mč.1.08 umydlo"1,5*(0,88+0,75+0,965)</t>
  </si>
  <si>
    <t>"mč.1.11+1.12"1,5*(1,05+2*1,48+0,815)</t>
  </si>
  <si>
    <t>"mč.1.13+1.14"1,5*(1,05+2*1,48+0,815)</t>
  </si>
  <si>
    <t>"mč.1.15"1,5*(0,855+0,75+1,015)</t>
  </si>
  <si>
    <t>"mč.1.16+parapety"1,5*(3,955+2,615+1,89+1,415)+0,5*(1,245+0,725)</t>
  </si>
  <si>
    <t>"mč.1.17"1,5*(1,26*2+0,74)</t>
  </si>
  <si>
    <t>"mč.1.18 za umyvadlem"1,5*0,6</t>
  </si>
  <si>
    <t>784</t>
  </si>
  <si>
    <t>Dokončovací práce - malby a tapety</t>
  </si>
  <si>
    <t>33</t>
  </si>
  <si>
    <t>784121001</t>
  </si>
  <si>
    <t>Oškrabání malby v místnostech v do 3,80 m</t>
  </si>
  <si>
    <t>56</t>
  </si>
  <si>
    <t>"pod nový obklad"</t>
  </si>
  <si>
    <t>"mč.1.04"1,8*(2,72+1,05+0,955+0,75+0,25)+2,5*0,75</t>
  </si>
  <si>
    <t>"mč.1.09"1,8*(0,15+2,08)</t>
  </si>
  <si>
    <t>"mč.1.11"1,8*(0,1+1,05+0,1)</t>
  </si>
  <si>
    <t>"mč.1.13"1,8*(0,1+1,05+0,1)</t>
  </si>
  <si>
    <t>"mč.1.16"1,8*(0,2+2,065)</t>
  </si>
  <si>
    <t>"mč.1.18 za umyvadlem"1,5*0,75</t>
  </si>
  <si>
    <t>764-02 - stavební práce 1.np</t>
  </si>
  <si>
    <t xml:space="preserve">    2 - Zakládání</t>
  </si>
  <si>
    <t xml:space="preserve">    3 - Svislé a kompletní konstrukce</t>
  </si>
  <si>
    <t xml:space="preserve">    998 - Přesun hmot</t>
  </si>
  <si>
    <t xml:space="preserve">    721 - Zdravotechnika  </t>
  </si>
  <si>
    <t xml:space="preserve">    725 - Zdravotechnika - zařizovací předměty</t>
  </si>
  <si>
    <t xml:space="preserve">    731 - Ústřední vytápění  </t>
  </si>
  <si>
    <t xml:space="preserve">    741 - Elektroinstalace </t>
  </si>
  <si>
    <t xml:space="preserve">    751 - Vzduchotechnika</t>
  </si>
  <si>
    <t xml:space="preserve">    763 - Konstrukce suché výstavby</t>
  </si>
  <si>
    <t xml:space="preserve">    777 - Podlahy lité</t>
  </si>
  <si>
    <t xml:space="preserve">    783 - Dokončovací práce - nátěry</t>
  </si>
  <si>
    <t>Zakládání</t>
  </si>
  <si>
    <t>71</t>
  </si>
  <si>
    <t>271532213/R</t>
  </si>
  <si>
    <t>Podsyp pod základové konstrukce se zhutněním z hrubého kameniva frakce 0 až 32 mm</t>
  </si>
  <si>
    <t>"podlahy mč.1.08-1.17"0,1*(5,56+7,54+0,39+1,07+1,21+1,06+1,19+5,05+7,42+0,93)</t>
  </si>
  <si>
    <t>72</t>
  </si>
  <si>
    <t>273321411</t>
  </si>
  <si>
    <t>Základové desky ze ŽB bez zvýšených nároků na prostředí tř. C 20/25</t>
  </si>
  <si>
    <t>"podlahy mč.1.08-1.17"0,15*(5,56+7,54+0,39+1,07+1,21+1,06+1,19+5,05+7,42+0,93)</t>
  </si>
  <si>
    <t>"prolev"0,437</t>
  </si>
  <si>
    <t>73</t>
  </si>
  <si>
    <t>273362021</t>
  </si>
  <si>
    <t>Výztuž základových desek svařovanými sítěmi Kari</t>
  </si>
  <si>
    <t>"kari 150/150/6"</t>
  </si>
  <si>
    <t>"podlahy mč.1.08-1.17"(5,56+7,54+0,39+1,07+1,21+1,06+1,19+5,05+7,42+0,93)*0,00804*1,2</t>
  </si>
  <si>
    <t>Svislé a kompletní konstrukce</t>
  </si>
  <si>
    <t>310217851</t>
  </si>
  <si>
    <t>Zazdívka otvorů pl přes 0,09 do 0,25 m2 ve zdivu nadzákladovém kamenem tl do 450 mm</t>
  </si>
  <si>
    <t>"dozdívky okolo zárubní mč.1.15,1.16"2</t>
  </si>
  <si>
    <t>342272225</t>
  </si>
  <si>
    <t>Příčka z pórobetonových hladkých tvárnic na tenkovrstvou maltu tl 100 mm</t>
  </si>
  <si>
    <t>"mč1.04"2,75*0,87</t>
  </si>
  <si>
    <t>612131121</t>
  </si>
  <si>
    <t>Penetrační disperzní nátěr vnitřních stěn nanášený ručně</t>
  </si>
  <si>
    <t>"mč.1.17 po otlučených obkladech pod vyrovnání"1,5*(1,26*2+0,74)</t>
  </si>
  <si>
    <t>"mč.1.17 po otlučených obkladech pod štuk"1,5*(1,26*2+0,74)</t>
  </si>
  <si>
    <t>Mezisoučet</t>
  </si>
  <si>
    <t>"mč.1.02 za umyvadlem"1,5*(0,6+0,86+0,6)</t>
  </si>
  <si>
    <t>"mč.1.04"1,8*(2,72+2,37+2,125+0,75+1,05+1,05)+2,5*(4*0,87+0,1+2*0,9)</t>
  </si>
  <si>
    <t>"mč.1.09+parapet"1,8*(3,955+1,1+2,08+1,415+1,875+1,415)+0,435*(0,735+2*0,15)</t>
  </si>
  <si>
    <t>"mč.1.08 umyvadlo"1,8*(3*0,75)</t>
  </si>
  <si>
    <t>"mč.1.11+1.12"1,8*(1,05*2+2*1,48+4*0,815-4*0,6)</t>
  </si>
  <si>
    <t>"mč.1.13+1.14"1,8*(1,05*2+2*1,48+4*0,855-4*0,6)</t>
  </si>
  <si>
    <t>"mč.1.15"1,8*(0,59+0,75+0,75)</t>
  </si>
  <si>
    <t>"mč.1.16+parapety"1,8*(3,955+2,615+1,89+0,75+1,1+2,065+1,2-0,9)+0,435*(1,245+0,725)+0,15*(4*0,435)</t>
  </si>
  <si>
    <t>"mč.1.18 za umyvadlem"1,5*1,35</t>
  </si>
  <si>
    <t>612131151</t>
  </si>
  <si>
    <t>Sanační postřik vnitřních stěn nanášený celoplošně ručně</t>
  </si>
  <si>
    <t>"mč.1.01"5</t>
  </si>
  <si>
    <t>39</t>
  </si>
  <si>
    <t>612142001</t>
  </si>
  <si>
    <t>Pletivo sklovláknité vnitřních stěn vtlačené do tmelu</t>
  </si>
  <si>
    <t>612135095</t>
  </si>
  <si>
    <t>Příplatek k vyrovnání vnitřních stěn tmelem za každý dalších 1 mm tl</t>
  </si>
  <si>
    <t>"mč.1.17 po otlučených obkladech"1,5*(1,26*2+0,74)</t>
  </si>
  <si>
    <t>612311131</t>
  </si>
  <si>
    <t>Vápenný štuk vnitřních stěn tloušťky do 3 mm</t>
  </si>
  <si>
    <t>612325131</t>
  </si>
  <si>
    <t>Omítka sanační jádrová vnitřních stěn nanášená ručně</t>
  </si>
  <si>
    <t>612325225</t>
  </si>
  <si>
    <t>Vápenocementová štuková omítka malých ploch přes 1 do 4 m2 na stěnách</t>
  </si>
  <si>
    <t>"předpoklad"10</t>
  </si>
  <si>
    <t>612328131</t>
  </si>
  <si>
    <t>Sanační štuk vnitřních stěn tloušťky do 3 mm</t>
  </si>
  <si>
    <t>619996117</t>
  </si>
  <si>
    <t>Ochrana podlahy obedněním z OSB desek</t>
  </si>
  <si>
    <t>"provizorní zakrytí podlah mč.1.06+1.07+1.18"27,65+13,56+11,9</t>
  </si>
  <si>
    <t>619996145</t>
  </si>
  <si>
    <t>Ochrana samostatných konstrukcí a prvků geotextilií</t>
  </si>
  <si>
    <t>87</t>
  </si>
  <si>
    <t>631311125</t>
  </si>
  <si>
    <t>Mazanina tl přes 80 do 120 mm z betonu prostého bez zvýšených nároků na prostředí tř. C 20/25</t>
  </si>
  <si>
    <t>"podlahy mč.1.08-1.17"0,059*(5,56+7,54+0,39+1,07+1,21+1,06+1,19+5,05+7,42+0,93)</t>
  </si>
  <si>
    <t>115</t>
  </si>
  <si>
    <t>631311121</t>
  </si>
  <si>
    <t>Doplnění dosavadních mazanin betonem prostým plochy do 1 m2 tloušťky do 80 mm</t>
  </si>
  <si>
    <t>"mč.1.04 podlahy sprchy dorovnání"2*0,9*0,9*0,08</t>
  </si>
  <si>
    <t>88</t>
  </si>
  <si>
    <t>631319011</t>
  </si>
  <si>
    <t>Příplatek k mazanině tl přes 50 do 80 mm za přehlazení povrchu</t>
  </si>
  <si>
    <t>89</t>
  </si>
  <si>
    <t>631319195</t>
  </si>
  <si>
    <t>Příplatek k mazanině tl přes 50 do 80 mm za plochu do 5 m2</t>
  </si>
  <si>
    <t>90</t>
  </si>
  <si>
    <t>631362021</t>
  </si>
  <si>
    <t>Výztuž mazanin svařovanými sítěmi Kari</t>
  </si>
  <si>
    <t>"kari 100/100/4 podlahy mč.1.08-1.17"0,003*(5,56+7,54+0,39+1,07+1,21+1,06+1,19+5,05+7,42+0,93)*1,2</t>
  </si>
  <si>
    <t>82</t>
  </si>
  <si>
    <t>634112113</t>
  </si>
  <si>
    <t>Obvodová dilatace podlahovým páskem z pěnového PE mezi stěnou a mazaninou nebo potěrem v 80 mm</t>
  </si>
  <si>
    <t>642944121</t>
  </si>
  <si>
    <t>Osazování ocelových zárubní dodatečné pl do 2,5 m2</t>
  </si>
  <si>
    <t>"ozn.02, mč.1.04"1</t>
  </si>
  <si>
    <t>"ozn.04 mč.1.16"1</t>
  </si>
  <si>
    <t>"ozn.06 mč.1.17"1</t>
  </si>
  <si>
    <t>M</t>
  </si>
  <si>
    <t>55331430</t>
  </si>
  <si>
    <t>zárubeň jednokřídlá ocelová pro dodatečnou montáž tl stěny 75-100mm rozměru 600/1970, 2100mm</t>
  </si>
  <si>
    <t>95290000/R</t>
  </si>
  <si>
    <t>Průběžný úklid</t>
  </si>
  <si>
    <t>952901111</t>
  </si>
  <si>
    <t>Vyčištění budov bytové a občanské výstavby při výšce podlaží do 4 m</t>
  </si>
  <si>
    <t>"mš.1.01-1.18"18,88+12,7+38,1+10,67+10,61+27,65+13,56+5,4+6,72+0,39+1,07+1,06+1,06+1,07+4,85+7,09+0,93+11,9</t>
  </si>
  <si>
    <t>998</t>
  </si>
  <si>
    <t>Přesun hmot</t>
  </si>
  <si>
    <t>106</t>
  </si>
  <si>
    <t>998011001</t>
  </si>
  <si>
    <t>Přesun hmot pro budovy zděné v do 6 m</t>
  </si>
  <si>
    <t>74</t>
  </si>
  <si>
    <t>711111001</t>
  </si>
  <si>
    <t>Provedení izolace proti zemní vlhkosti vodorovné za studena nátěrem penetračním</t>
  </si>
  <si>
    <t>"podlahy mč.1.08-1.17"(5,56+7,54+0,39+1,07+1,21+1,06+1,19+5,05+7,42+0,93)</t>
  </si>
  <si>
    <t>75</t>
  </si>
  <si>
    <t>11163150</t>
  </si>
  <si>
    <t>lak penetrační asfaltový</t>
  </si>
  <si>
    <t>31,42*0,0003 "Přepočtené koeficientem množství</t>
  </si>
  <si>
    <t>76</t>
  </si>
  <si>
    <t>711112001</t>
  </si>
  <si>
    <t>Provedení izolace proti zemní vlhkosti svislé za studena nátěrem penetračním</t>
  </si>
  <si>
    <t>58</t>
  </si>
  <si>
    <t>"podlahy mč.1.08-1.17"5,68</t>
  </si>
  <si>
    <t>77</t>
  </si>
  <si>
    <t>60</t>
  </si>
  <si>
    <t>5,68*0,00034 "Přepočtené koeficientem množství</t>
  </si>
  <si>
    <t>78</t>
  </si>
  <si>
    <t>711141559</t>
  </si>
  <si>
    <t>Provedení izolace proti zemní vlhkosti pásy přitavením vodorovné NAIP</t>
  </si>
  <si>
    <t>62</t>
  </si>
  <si>
    <t>"2 vrstvy podlahy mč.1.08-1.17"2*(5,56+7,54+0,39+1,07+1,21+1,06+1,19+5,05+7,42+0,93)</t>
  </si>
  <si>
    <t>79</t>
  </si>
  <si>
    <t>62832001</t>
  </si>
  <si>
    <t>pás asfaltový natavitelný oxidovaný s vložkou ze skleněné rohože typu V60 s jemnozrnným minerálním posypem tl 3,5mm</t>
  </si>
  <si>
    <t>64</t>
  </si>
  <si>
    <t>62,84*1,1655 "Přepočtené koeficientem množství</t>
  </si>
  <si>
    <t>80</t>
  </si>
  <si>
    <t>711142559</t>
  </si>
  <si>
    <t>Provedení izolace proti zemní vlhkosti pásy přitavením svislé NAIP</t>
  </si>
  <si>
    <t>66</t>
  </si>
  <si>
    <t>" 2 vrstvy podlahy mč 1.17"2*5,68</t>
  </si>
  <si>
    <t>81</t>
  </si>
  <si>
    <t>68</t>
  </si>
  <si>
    <t>11,36*1,221 "Přepočtené koeficientem množství</t>
  </si>
  <si>
    <t>127</t>
  </si>
  <si>
    <t>998711201</t>
  </si>
  <si>
    <t>Přesun hmot procentní pro izolace proti vodě, vlhkosti a plynům v objektech v do 6 m</t>
  </si>
  <si>
    <t>%</t>
  </si>
  <si>
    <t>70</t>
  </si>
  <si>
    <t>83</t>
  </si>
  <si>
    <t>713121111</t>
  </si>
  <si>
    <t>Montáž izolace tepelné podlah volně kladenými rohožemi, pásy, dílci, deskami 1 vrstva</t>
  </si>
  <si>
    <t>84</t>
  </si>
  <si>
    <t>28372305</t>
  </si>
  <si>
    <t>deska EPS 100 pro konstrukce s běžným zatížením λ=0,037 tl 50mm</t>
  </si>
  <si>
    <t>31,42*1,05 "Přepočtené koeficientem množství</t>
  </si>
  <si>
    <t>85</t>
  </si>
  <si>
    <t>713191132</t>
  </si>
  <si>
    <t>Montáž izolace tepelné podlah, stropů vrchem nebo střech překrytí separační fólií z PE</t>
  </si>
  <si>
    <t>86</t>
  </si>
  <si>
    <t>28329274</t>
  </si>
  <si>
    <t>fólie PE vyztužená pro parotěsnou vrstvu (reakce na oheň - třída E) 110g/m2</t>
  </si>
  <si>
    <t>31,42*1,1655 "Přepočtené koeficientem množství</t>
  </si>
  <si>
    <t>128</t>
  </si>
  <si>
    <t>998713201</t>
  </si>
  <si>
    <t>Přesun hmot procentní pro izolace tepelné v objektech v do 6 m</t>
  </si>
  <si>
    <t>721</t>
  </si>
  <si>
    <t xml:space="preserve">Zdravotechnika  </t>
  </si>
  <si>
    <t>108</t>
  </si>
  <si>
    <t>72102</t>
  </si>
  <si>
    <t>Zdravotechnika - zednické přípomoce</t>
  </si>
  <si>
    <t>725</t>
  </si>
  <si>
    <t>Zdravotechnika - zařizovací předměty</t>
  </si>
  <si>
    <t>725-01</t>
  </si>
  <si>
    <t>D+M háček na oděvy kulatý, nerez ozn. 02 dle specifilace výkres 1.np</t>
  </si>
  <si>
    <t>ks</t>
  </si>
  <si>
    <t>72502</t>
  </si>
  <si>
    <t>D+M nástěnného zásobníku toaletního papíru ozn. 03 dle specifilace výkres 1.np</t>
  </si>
  <si>
    <t>23</t>
  </si>
  <si>
    <t>72503</t>
  </si>
  <si>
    <t>D+M nástěnného zásobníku na skládané papírové ubrousky ozn. 04 dle specifilace výkres 1.np</t>
  </si>
  <si>
    <t>72504</t>
  </si>
  <si>
    <t>D+M nástěnného odpadkového koše ozn. 05 dle specifilace výkres 1.np</t>
  </si>
  <si>
    <t>25</t>
  </si>
  <si>
    <t>72505</t>
  </si>
  <si>
    <t>D+M nástěnného manuálního dávkovače tekutého mýdla ozn. 06 dle specifilace výkres 1.np</t>
  </si>
  <si>
    <t>92</t>
  </si>
  <si>
    <t>72506</t>
  </si>
  <si>
    <t>D+M zrcadla do nerez mat rámu 400x600mm ozn. 07 dle specifilace výkres 1.np</t>
  </si>
  <si>
    <t>94</t>
  </si>
  <si>
    <t>27</t>
  </si>
  <si>
    <t>72507</t>
  </si>
  <si>
    <t>D+M nástěnného zásobníku na hygienické sáčky ozn. 08 dle specifilace výkres 1.np</t>
  </si>
  <si>
    <t>96</t>
  </si>
  <si>
    <t>72508</t>
  </si>
  <si>
    <t>D+M sanitárních příček ozn. 09 dle specifilace výkres 1.np</t>
  </si>
  <si>
    <t>98</t>
  </si>
  <si>
    <t>"mč.1.09"2*(1,1+1,875)</t>
  </si>
  <si>
    <t>"mč.1.16"2*(1,1+1,89)</t>
  </si>
  <si>
    <t>133</t>
  </si>
  <si>
    <t>72509</t>
  </si>
  <si>
    <t>D+M odpadkový koš na hygienické potřeby dle specifilace výkres 1.np</t>
  </si>
  <si>
    <t>100</t>
  </si>
  <si>
    <t>731</t>
  </si>
  <si>
    <t xml:space="preserve">Ústřední vytápění  </t>
  </si>
  <si>
    <t>110</t>
  </si>
  <si>
    <t>73102</t>
  </si>
  <si>
    <t>Vytápění - zednické přípomoce</t>
  </si>
  <si>
    <t>102</t>
  </si>
  <si>
    <t>741</t>
  </si>
  <si>
    <t xml:space="preserve">Elektroinstalace </t>
  </si>
  <si>
    <t>112</t>
  </si>
  <si>
    <t>74102</t>
  </si>
  <si>
    <t xml:space="preserve">Elektroinstalace  - zednické přípomoce</t>
  </si>
  <si>
    <t>104</t>
  </si>
  <si>
    <t>751</t>
  </si>
  <si>
    <t>114</t>
  </si>
  <si>
    <t>75102</t>
  </si>
  <si>
    <t>Vzduchotechnika - zednické přípomoce</t>
  </si>
  <si>
    <t>763</t>
  </si>
  <si>
    <t>Konstrukce suché výstavby</t>
  </si>
  <si>
    <t>763111333</t>
  </si>
  <si>
    <t>SDK příčka tl 100 mm profil CW+UW 75 desky 1xH2 12,5 s izolací EI 30 Rw do 45 dB</t>
  </si>
  <si>
    <t>"mč.1.04"3*(1,05+0,955+0,75+0,25)</t>
  </si>
  <si>
    <t>7631115/R</t>
  </si>
  <si>
    <t>Příplatek za montáž desek tl 12,5 mm SDK příčka jednostranně</t>
  </si>
  <si>
    <t>53</t>
  </si>
  <si>
    <t>59030025</t>
  </si>
  <si>
    <t>deska SDK impregnovaná H2 tl 12,5mm</t>
  </si>
  <si>
    <t>9,015*1,05 "Přepočtené koeficientem množství</t>
  </si>
  <si>
    <t>49</t>
  </si>
  <si>
    <t>763111717</t>
  </si>
  <si>
    <t>SDK příčka základní penetrační nátěr (oboustranně)</t>
  </si>
  <si>
    <t>9,015+37,264+17,121</t>
  </si>
  <si>
    <t>51</t>
  </si>
  <si>
    <t>763111764</t>
  </si>
  <si>
    <t>Příplatek k SDK příčce s dvojitou nosnou konstrukcí za zahuštění profilů na vzdálenost 41 mm</t>
  </si>
  <si>
    <t>116</t>
  </si>
  <si>
    <t>"mč.1.04 za umyvadly"1,2*2,37</t>
  </si>
  <si>
    <t>"mč.1.11,1.13 za umyvadly"2*1,2*0,815</t>
  </si>
  <si>
    <t>"mč.1.08,1.15 za umyvadly"2*1,2*0,75</t>
  </si>
  <si>
    <t>763111723</t>
  </si>
  <si>
    <t>SDK příčka Al úhelník k ochraně rohů</t>
  </si>
  <si>
    <t>118</t>
  </si>
  <si>
    <t>"mč.1.04"4*3</t>
  </si>
  <si>
    <t>"mč.1.16"1,5</t>
  </si>
  <si>
    <t>59</t>
  </si>
  <si>
    <t>763121473/R</t>
  </si>
  <si>
    <t>SDK stěna předsazená tl 105 mm profil CW+UW 75 desky 2xH2 12,5 bez izolace EI 60</t>
  </si>
  <si>
    <t>120</t>
  </si>
  <si>
    <t>"mč.1.12,1.14"4,2*(0,805+0,815)</t>
  </si>
  <si>
    <t>"mč.1.09 "4,2*(3,955+1,875)</t>
  </si>
  <si>
    <t>"mč.1.16 a za WC"1,65*0,935+4,2*(0,1+0,955)</t>
  </si>
  <si>
    <t>763121590</t>
  </si>
  <si>
    <t>SDK stěna předsazená pro osazení závěšení umyvadel tl 150 - 250 mm profil CW+UW 50 desky 2xH2 12,5 bez TI</t>
  </si>
  <si>
    <t>122</t>
  </si>
  <si>
    <t>"mč.1.02"3,35*0,86</t>
  </si>
  <si>
    <t>"mč.1.04"3,35*2,37</t>
  </si>
  <si>
    <t>"mč.1.08,1.15 "4,2*2*0,75</t>
  </si>
  <si>
    <t>763131411.KNF</t>
  </si>
  <si>
    <t>SDK podhled D 112 desky 1x WHITE (A) 12,5 bez izolace dvouvrstvá spodní kce profil CD+UD</t>
  </si>
  <si>
    <t>124</t>
  </si>
  <si>
    <t>"mč.1.01,1.03"18,88+38,1</t>
  </si>
  <si>
    <t>"mč.1.08-09,1.11-17"5,4+6,72+1,07+1,06+1,06+1,07+4,85+7,09+0,93</t>
  </si>
  <si>
    <t>57</t>
  </si>
  <si>
    <t>763131451.KNF</t>
  </si>
  <si>
    <t>SDK podhled D 112 deska 1x GREEN (H2) 12,5 bez izolace dvouvrstvá spodní kce profil CD+UD</t>
  </si>
  <si>
    <t>126</t>
  </si>
  <si>
    <t xml:space="preserve">"mč.1.04 "10,67 </t>
  </si>
  <si>
    <t>763131714</t>
  </si>
  <si>
    <t>SDK podhled základní penetrační nátěr</t>
  </si>
  <si>
    <t>56,98+39,92</t>
  </si>
  <si>
    <t>763164541</t>
  </si>
  <si>
    <t>SDK obklad kcí tvaru L š do 0,8 m desky 1xH2 12,5</t>
  </si>
  <si>
    <t>130</t>
  </si>
  <si>
    <t>"SDK kastlík mč.1.02"4,2</t>
  </si>
  <si>
    <t>763172352</t>
  </si>
  <si>
    <t>Montáž dvířek revizních jednoplášťových SDK kcí vel. 300 x 300 mm pro podhledy</t>
  </si>
  <si>
    <t>132</t>
  </si>
  <si>
    <t>65</t>
  </si>
  <si>
    <t>RGS.KB510320</t>
  </si>
  <si>
    <t>RD 300x300 univerzální</t>
  </si>
  <si>
    <t>134</t>
  </si>
  <si>
    <t>763172353</t>
  </si>
  <si>
    <t>Montáž dvířek revizních jednoplášťových SDK kcí vel. 400 x 400 mm pro podhledy</t>
  </si>
  <si>
    <t>136</t>
  </si>
  <si>
    <t>67</t>
  </si>
  <si>
    <t>RGS.KB510322</t>
  </si>
  <si>
    <t>RD 400x400 univerzální</t>
  </si>
  <si>
    <t>138</t>
  </si>
  <si>
    <t>763173111</t>
  </si>
  <si>
    <t>Montáž úchytu pro umyvadlo v SDK kci</t>
  </si>
  <si>
    <t>140</t>
  </si>
  <si>
    <t>69</t>
  </si>
  <si>
    <t>59030729</t>
  </si>
  <si>
    <t>konstrukce pro uchycení umyvadla s nástěnnými bateriemi osová rozteč CW profilů 450-625mm</t>
  </si>
  <si>
    <t>142</t>
  </si>
  <si>
    <t>61</t>
  </si>
  <si>
    <t>763181311</t>
  </si>
  <si>
    <t>Montáž jednokřídlové kovové zárubně do SDK příčky</t>
  </si>
  <si>
    <t>144</t>
  </si>
  <si>
    <t>"mč.1.04"1</t>
  </si>
  <si>
    <t>55331588</t>
  </si>
  <si>
    <t>zárubeň jednokřídlá ocelová pro sádrokartonové příčky tl stěny 75-100mm rozměru 600/1970, 2100mm</t>
  </si>
  <si>
    <t>146</t>
  </si>
  <si>
    <t>129</t>
  </si>
  <si>
    <t>998763331</t>
  </si>
  <si>
    <t>Přesun hmot tonážní pro konstrukce montované z desek ruční v objektech v do 6 m</t>
  </si>
  <si>
    <t>148</t>
  </si>
  <si>
    <t>76601</t>
  </si>
  <si>
    <t>D+M dřevěné vestavěné skříně ozn. 01 mč. 1.10 dle specifikace výkres D.1.1.b.21</t>
  </si>
  <si>
    <t>sou</t>
  </si>
  <si>
    <t>150</t>
  </si>
  <si>
    <t>766660001</t>
  </si>
  <si>
    <t>Montáž dveřních křídel otvíravých jednokřídlových š do 0,8 m do ocelové zárubně</t>
  </si>
  <si>
    <t>152</t>
  </si>
  <si>
    <t>"do stávajících zárubní"</t>
  </si>
  <si>
    <t>"ozn. 01 mč.1.01,1.04,1.05"3</t>
  </si>
  <si>
    <t>"ozn. 03 mč.1.03"1</t>
  </si>
  <si>
    <t>"ozn. 05 mč.1.12,1.14"2</t>
  </si>
  <si>
    <t>MSN.0001</t>
  </si>
  <si>
    <t>dveře interiérové jednokřídlé plné dle specifikace ozn.01- 80x197</t>
  </si>
  <si>
    <t>154</t>
  </si>
  <si>
    <t>MSN.0027212.URS</t>
  </si>
  <si>
    <t xml:space="preserve">dveře interiérové jednokřídlé plné dle specifikace ozn.02  60x197</t>
  </si>
  <si>
    <t>156</t>
  </si>
  <si>
    <t>MSN.003/R</t>
  </si>
  <si>
    <t xml:space="preserve">dveře interiérové jednokřídlé plné dle specifikace ozn.03  80x197</t>
  </si>
  <si>
    <t>158</t>
  </si>
  <si>
    <t>MSN.004/R</t>
  </si>
  <si>
    <t xml:space="preserve">dveře interiérové jednokřídlé plné dle specifikace ozn.04  80x197</t>
  </si>
  <si>
    <t>160</t>
  </si>
  <si>
    <t>MSN.005/R</t>
  </si>
  <si>
    <t xml:space="preserve">dveře interiérové jednokřídlé plné dle specifikace ozn.05  60x197</t>
  </si>
  <si>
    <t>162</t>
  </si>
  <si>
    <t>MSN.006/R</t>
  </si>
  <si>
    <t xml:space="preserve">dveře interiérové jednokřídlé plné dle specifikace ozn.06  60x197</t>
  </si>
  <si>
    <t>164</t>
  </si>
  <si>
    <t>998766101</t>
  </si>
  <si>
    <t>Přesun hmot tonážní pro kce truhlářské v objektech v do 6 m</t>
  </si>
  <si>
    <t>166</t>
  </si>
  <si>
    <t>121</t>
  </si>
  <si>
    <t>76701</t>
  </si>
  <si>
    <t>D+M hliníkové prosklené stěny ozn. PS dle výkazu dveří 2730x2600mm</t>
  </si>
  <si>
    <t>168</t>
  </si>
  <si>
    <t>771121011</t>
  </si>
  <si>
    <t>Nátěr penetrační na podlahu</t>
  </si>
  <si>
    <t>170</t>
  </si>
  <si>
    <t>"mč.1.04 včetně soklíku u sprch,1.08-09,1.11-17"(10,67+2*0,15*(0,9+0,1+0,9))+5,4+6,72+1,07+1,06+1,06+1,07+4,85+7,09+0,93</t>
  </si>
  <si>
    <t>105</t>
  </si>
  <si>
    <t>771151012</t>
  </si>
  <si>
    <t>Samonivelační stěrka podlah pevnosti 20 MPa tl přes 3 do 5 mm</t>
  </si>
  <si>
    <t>172</t>
  </si>
  <si>
    <t>"po vybourání dlažby mč.1.04, 1.08-09,1.11-17"10,67+5,4+6,72+1,07+1,06+1,06+1,07+4,85+7,09+0,93</t>
  </si>
  <si>
    <t>771474111</t>
  </si>
  <si>
    <t>Montáž soklů z dlaždic keramických rovných lepených cementovým flexibilním lepidlem v do 65 mm</t>
  </si>
  <si>
    <t>174</t>
  </si>
  <si>
    <t>"mč.1.08"4,56*2+0,11-0,75+1+1,42-2*0,8-0,7</t>
  </si>
  <si>
    <t>"mč.1.15"4,56*2+1,2+1-0,8-2*0,6</t>
  </si>
  <si>
    <t>"mč.1.17"2*1,26+2*0,74-0,6</t>
  </si>
  <si>
    <t>771574416</t>
  </si>
  <si>
    <t>Montáž podlah keramických hladkých lepených cementovým flexibilním lepidlem přes 9 do 12 ks/m2</t>
  </si>
  <si>
    <t>176</t>
  </si>
  <si>
    <t>101</t>
  </si>
  <si>
    <t>59761160</t>
  </si>
  <si>
    <t>dlažba keramická slinutá 298x298x8 mm V ANTRACITOVĚ ŠEDÉ BARVĚ, VZOR GRANIT SE SVĚTLE ŠEDÝM A ČERNÝM PIGMENTEM, POVRCH HLADKÝ MATNÝ, PROTISKLUZNOST R10/B, PROBARVENÝ STŘEP, DLAŽBA BUDE NALEPENA NA DVĚ VRSTVY - viz popis výkres 1.np</t>
  </si>
  <si>
    <t>178</t>
  </si>
  <si>
    <t>59761160/R1</t>
  </si>
  <si>
    <t>dlažba keramická slinutá 298x298x8 mm ROZMĚRU 298x298x8 mm VE SVĚTLE ZELENÉ BARVĚ, VZOR GRANIT SE SVĚTLE ŠEDÝM A ANTRACITOVÝM PIGMENTEM, POVRCH HLADKÝ MATNÝ, PROTISKLUZNOST R10/B, PROBARVENÝ STŘEP- viz popis výkres 1.np</t>
  </si>
  <si>
    <t>180</t>
  </si>
  <si>
    <t>"mč.1.04 sprchy"-2*0,9*0,87+2*(2*0,15*0,87)</t>
  </si>
  <si>
    <t>"sokly mč.1.08,1.15,1.17"2,5</t>
  </si>
  <si>
    <t>41,946*1,1 "Přepočtené koeficientem množství</t>
  </si>
  <si>
    <t>99</t>
  </si>
  <si>
    <t>771591112</t>
  </si>
  <si>
    <t>Izolace pod dlažbu nátěrem nebo stěrkou ve dvou vrstvách</t>
  </si>
  <si>
    <t>182</t>
  </si>
  <si>
    <t>"mč.1.04+ svisle 100mm"10,67+0,1*(2,37+2,72+1,05+1,05+0,25+0,57+2,125)</t>
  </si>
  <si>
    <t>"mč.1.09"6,72+0,1*(2*3,955+1,1+2,35)</t>
  </si>
  <si>
    <t>131</t>
  </si>
  <si>
    <t>998771101</t>
  </si>
  <si>
    <t>Přesun hmot tonážní pro podlahy z dlaždic v objektech v do 6 m</t>
  </si>
  <si>
    <t>184</t>
  </si>
  <si>
    <t>123</t>
  </si>
  <si>
    <t>776421312</t>
  </si>
  <si>
    <t>Montáž přechodových šroubovaných lišt</t>
  </si>
  <si>
    <t>186</t>
  </si>
  <si>
    <t>55343110</t>
  </si>
  <si>
    <t>profil přechodový Al narážecí 30mm stříbro</t>
  </si>
  <si>
    <t>188</t>
  </si>
  <si>
    <t>10*1,02 "Přepočtené koeficientem množství</t>
  </si>
  <si>
    <t>777</t>
  </si>
  <si>
    <t>Podlahy lité</t>
  </si>
  <si>
    <t>77751199/R</t>
  </si>
  <si>
    <t>D+M kompletní provedení podlahové epoxi-křěmičité stěrky dle specifikace v TZ</t>
  </si>
  <si>
    <t>190</t>
  </si>
  <si>
    <t>"mč.1.01-1.03"18,88+12,7+38,1</t>
  </si>
  <si>
    <t>998777101</t>
  </si>
  <si>
    <t>Přesun hmot tonážní pro podlahy lité v objektech v do 6 m</t>
  </si>
  <si>
    <t>192</t>
  </si>
  <si>
    <t>781121011</t>
  </si>
  <si>
    <t>Nátěr penetrační na stěnu</t>
  </si>
  <si>
    <t>194</t>
  </si>
  <si>
    <t>781131112</t>
  </si>
  <si>
    <t>Izolace pod obklad nátěrem nebo stěrkou ve dvou vrstvách</t>
  </si>
  <si>
    <t>196</t>
  </si>
  <si>
    <t>"mč.1.04"2,5*(4*0,87+0,75+2*0,9+0,1)</t>
  </si>
  <si>
    <t>41</t>
  </si>
  <si>
    <t>781131241</t>
  </si>
  <si>
    <t>Izolace pod obklad těsnícími pásy vnitřní kout</t>
  </si>
  <si>
    <t>198</t>
  </si>
  <si>
    <t>"mč.1.04 sprchy"2*2</t>
  </si>
  <si>
    <t>781131242</t>
  </si>
  <si>
    <t>Izolace pod obklad těsnícími pásy vnější roh</t>
  </si>
  <si>
    <t>200</t>
  </si>
  <si>
    <t>"mč.1.04 sprchy"2+1</t>
  </si>
  <si>
    <t>37</t>
  </si>
  <si>
    <t>781472321</t>
  </si>
  <si>
    <t>Montáž obkladů vnitřních keramických hladkých lepených cementovým flexibilním rychletuhnoucím lepidlem přes 35 do 45 ks/m2</t>
  </si>
  <si>
    <t>202</t>
  </si>
  <si>
    <t>103</t>
  </si>
  <si>
    <t>59761706</t>
  </si>
  <si>
    <t>obklad keramický nemrazuvzdorný povrch hladký/lesklý tl do 10mm přes 35 do 45ks/m2</t>
  </si>
  <si>
    <t>204</t>
  </si>
  <si>
    <t>112,380952380952*1,05 "Přepočtené koeficientem množství</t>
  </si>
  <si>
    <t>45</t>
  </si>
  <si>
    <t>781492211</t>
  </si>
  <si>
    <t>Montáž profilů rohových lepených flexibilním cementovým lepidlem</t>
  </si>
  <si>
    <t>206</t>
  </si>
  <si>
    <t>"mč.1.04"1,8*7</t>
  </si>
  <si>
    <t>19416014</t>
  </si>
  <si>
    <t>lišta ukončovací nerezová 8mm</t>
  </si>
  <si>
    <t>208</t>
  </si>
  <si>
    <t>13,3333333333333*1,05 "Přepočtené koeficientem množství</t>
  </si>
  <si>
    <t>43</t>
  </si>
  <si>
    <t>781492251</t>
  </si>
  <si>
    <t>Montáž profilů ukončovacích lepených flexibilním cementovým lepidlem</t>
  </si>
  <si>
    <t>210</t>
  </si>
  <si>
    <t>"mč.1.02 za umyvadlem"(0,6+0,86+0,6)</t>
  </si>
  <si>
    <t>"mč.1.04"(2,72+2,37+2,125+0,75+1,05+1,05)+(4*0,87+0,1+2*0,9)</t>
  </si>
  <si>
    <t>"mč.1.09+parapet"(3,955+1,1+2,08+1,415+1,875+1,415)</t>
  </si>
  <si>
    <t>"mč.1.08 umyvadlo"(3*0,75)</t>
  </si>
  <si>
    <t>"mč.1.11+1.12"(1,05*2+2*1,48+4*0,815-4*0,6)</t>
  </si>
  <si>
    <t>"mč.1.13+1.14"(1,05*2+2*1,48+4*0,855-4*0,6)</t>
  </si>
  <si>
    <t>"mč.1.15"(0,59+0,75+0,75)</t>
  </si>
  <si>
    <t xml:space="preserve">"mč.1.16+parapety"(3,955+2,615+1,89+0,75+1,1+2,065+1,2-0,9) </t>
  </si>
  <si>
    <t>"mč.1.18 za umyvadlem"1,35</t>
  </si>
  <si>
    <t>212</t>
  </si>
  <si>
    <t>60,9523809523809*1,05 "Přepočtené koeficientem množství</t>
  </si>
  <si>
    <t>55</t>
  </si>
  <si>
    <t>781495116/R</t>
  </si>
  <si>
    <t>Příplatek za spárování vnitřních obkladů epoxidem</t>
  </si>
  <si>
    <t>214</t>
  </si>
  <si>
    <t>781495141</t>
  </si>
  <si>
    <t>Průnik obkladem kruhový do DN 30</t>
  </si>
  <si>
    <t>216</t>
  </si>
  <si>
    <t>"pro baterie a sifony u umyvadel a výlevky"9*2</t>
  </si>
  <si>
    <t>47</t>
  </si>
  <si>
    <t>998781101</t>
  </si>
  <si>
    <t>Přesun hmot tonážní pro obklady keramické v objektech v do 6 m</t>
  </si>
  <si>
    <t>218</t>
  </si>
  <si>
    <t>783</t>
  </si>
  <si>
    <t>Dokončovací práce - nátěry</t>
  </si>
  <si>
    <t>783315101</t>
  </si>
  <si>
    <t>Mezinátěr jednonásobný syntetický standardní zámečnických konstrukcí</t>
  </si>
  <si>
    <t>220</t>
  </si>
  <si>
    <t>"nátěr zárubní ozn. 01 mč.1.01,1.04,1.05"3*2</t>
  </si>
  <si>
    <t>"nátěr zárubní ozn. 03 mč.1.03"1*2</t>
  </si>
  <si>
    <t>"nátěr zárubní ozn. 05 mč.1.12,1.14"2*2</t>
  </si>
  <si>
    <t>783317101</t>
  </si>
  <si>
    <t>Krycí jednonásobný syntetický standardní nátěr zámečnických konstrukcí</t>
  </si>
  <si>
    <t>222</t>
  </si>
  <si>
    <t>78401</t>
  </si>
  <si>
    <t>Zakrývání schodišťových stupňů a zábradlí vč zpětného odkrytí</t>
  </si>
  <si>
    <t>224</t>
  </si>
  <si>
    <t>784111001</t>
  </si>
  <si>
    <t>Oprášení (ometení ) podkladu v místnostech v do 3,80 m</t>
  </si>
  <si>
    <t>226</t>
  </si>
  <si>
    <t>79,956+499,955+141,12</t>
  </si>
  <si>
    <t>784211101</t>
  </si>
  <si>
    <t>Dvojnásobné bílé malby ze směsí za mokra výborně oděruvzdorných v místnostech v do 3,80 m</t>
  </si>
  <si>
    <t>228</t>
  </si>
  <si>
    <t>"stěny a strop"</t>
  </si>
  <si>
    <t>"mč.1.04"(2,475-1,8)*(2,72+2,37+2,125+0,75+1,05+1,05)+(2,75-2,5)*(4*0,87+0,1+2*0,9)+10,69</t>
  </si>
  <si>
    <t>"mč.1.09+parapet"(3-1,8)*(3,955+1,1+2,08+1,415+1,875+1,415)+(1,46-0,15)*(0,435*2+0,735)+6,72</t>
  </si>
  <si>
    <t>"mč.1.11+1.12"(2,5-1,8)*(1,05*2+2*1,48+4*0,815-4*0,6)+1,07+1,06</t>
  </si>
  <si>
    <t>"mč.1.13+1.14"(2,5-1,8)*(1,05*2+2*1,48+4*0,855-4*0,6)+1,06+1,07</t>
  </si>
  <si>
    <t>"mč.1.16+parapety"(3-1,8)*(3,955+2,615+1,89+0,75+1,1+2,065+1,2-0,9)+0,435*(1,245+0,725)+(1,46-0,15)*(4*0,435)+7,09</t>
  </si>
  <si>
    <t>117</t>
  </si>
  <si>
    <t>784221101</t>
  </si>
  <si>
    <t>Dvojnásobné bílé malby ze směsí za sucha dobře otěruvzdorných v místnostech do 3,80 m</t>
  </si>
  <si>
    <t>230</t>
  </si>
  <si>
    <t>"mč.1.01"2,835*(6,61*2+2*2,7)-0,8*1,97-2,73*2,6+18,88</t>
  </si>
  <si>
    <t xml:space="preserve">"mč.1.02  "3,35*(2,955*2+2*4,085)-1,5*(0,6+0,86+0,6)-2,73*2,6+12,7</t>
  </si>
  <si>
    <t xml:space="preserve">"mč.1.03  " 3,5*(9,28+5,955+1,82+2,045+6,55+2,44+0,91+1,47)+1*(1,5+3,3+1,5)-3*0,8*1,97+38,1</t>
  </si>
  <si>
    <t xml:space="preserve">"mč.1.05  " 3,65*(2*1,855+2*5,16)-0,8*1,97+10,61</t>
  </si>
  <si>
    <t>"mč.1.06" 4,1*(2*4,7+2,75*2)+27,65</t>
  </si>
  <si>
    <t>"mč.1.07" 4,25*(2*4,05+3,45*2)13,56</t>
  </si>
  <si>
    <t>"mč.1.08 umyvadlo"(2,8-1,8)*(3*0,75)+2,8*(4,56+3,11+2*1)-2*0,8*1,97</t>
  </si>
  <si>
    <t>"mč.1.15"(2,8-1,8)*(0,59+0,75+0,75)+2,8*(4,56+3,81+0,86+1,2)-2*0,8*1,97</t>
  </si>
  <si>
    <t>"mč.1.18"4,2*(2*2,125+2*5,335)+11,9</t>
  </si>
  <si>
    <t>"odpočet soklu"-36,9</t>
  </si>
  <si>
    <t>125</t>
  </si>
  <si>
    <t>784221109</t>
  </si>
  <si>
    <t>Dvojnásobné bílé malby ze směsí za sucha dobře otěruvzdorných na schodišti přes 3,80 do 5,00 m</t>
  </si>
  <si>
    <t>232</t>
  </si>
  <si>
    <t>"schodiště 2.np mč.2.01 hala"4,38*(7,3*2+4,7*2)</t>
  </si>
  <si>
    <t>"schodiště 2.np mč.2.01"4,38*(6+1,5+5)</t>
  </si>
  <si>
    <t>"odpočet soklu"-18,75</t>
  </si>
  <si>
    <t>119</t>
  </si>
  <si>
    <t>784660131</t>
  </si>
  <si>
    <t>Jednonásobný obnovovací latexový nátěr linkrusty v místnosti v do 3,80 m</t>
  </si>
  <si>
    <t>234</t>
  </si>
  <si>
    <t>"mč.1.07"1,5*(3,45*2+4,05*2-4*0,8-2*0,6)</t>
  </si>
  <si>
    <t>"mč.1.06"1,5*(4,7+2,75*2+2,4+2*1,1-0,8)</t>
  </si>
  <si>
    <t>784660139</t>
  </si>
  <si>
    <t>Jednonásobný obnovovací latexový nátěr linkrusty na schodišti v přes 3,80 do 5,00 m</t>
  </si>
  <si>
    <t>236</t>
  </si>
  <si>
    <t>"mč.1.06"1,5*(6+1,5+5)</t>
  </si>
  <si>
    <t>764-03 - bourací práce 2.np</t>
  </si>
  <si>
    <t>962031132/R</t>
  </si>
  <si>
    <t>Ubourání příčky na výšku o 100mm</t>
  </si>
  <si>
    <t>"mč.2.05 podlaha ve sprše"0,15*0,87*1+0,1*0,1*0,92</t>
  </si>
  <si>
    <t>"mč.2.07 podlaha ve sprše"0,15*0,92*0,92+0,1*0,1*0,92</t>
  </si>
  <si>
    <t>"mč.2.09 podlaha ve sprše" 0,15*0,86*0,85+0,15*1,15*0,955+0,05*0,1*(0,955+0,86)</t>
  </si>
  <si>
    <t>"mč.2.18"0,7*2</t>
  </si>
  <si>
    <t>"předpoklad lokálních oprav"40</t>
  </si>
  <si>
    <t>"mč.2.05 sprcha"2*(1,15+0,92+1,15)</t>
  </si>
  <si>
    <t>20,689*16 "Přepočtené koeficientem množství</t>
  </si>
  <si>
    <t>"odstranění"8</t>
  </si>
  <si>
    <t>"stávající se vrátí"7</t>
  </si>
  <si>
    <t>"mč.2.17"2*(1,94+1,3)</t>
  </si>
  <si>
    <t>"mč.2.11"2*(1,875+1,35)</t>
  </si>
  <si>
    <t>"mč.2.10"4,56+0,96+2,9+0,6+1,03</t>
  </si>
  <si>
    <t>"mč.2.11"2,1</t>
  </si>
  <si>
    <t>"mč.2.12"0,815++0,815-2*0,6</t>
  </si>
  <si>
    <t>"mč.2.14"0,815++0,815-2*0,6</t>
  </si>
  <si>
    <t>"mč.2.16"0,98+4,56+0,98+0,19+2,85-2*0,8-0,6</t>
  </si>
  <si>
    <t>"mč.2.05,2.07,2.09-,2.18"4,04+5,8+9,42+5,94+8,06+0,93+1,13+0,93+1,16+5,5+7,47+1,15</t>
  </si>
  <si>
    <t>"mč.2.03,2.04,2.06,2.08"2,23+8,07+18,82+46,9</t>
  </si>
  <si>
    <t>"mč.2.03"2,115*2-2*0,8+2*0,98</t>
  </si>
  <si>
    <t>"mč.2.04"2*3,245+1,15+1,161+2,18</t>
  </si>
  <si>
    <t>"mč.2.06"4,325+2+3,04+5,45+2,97+0,95+3,97-2,08</t>
  </si>
  <si>
    <t>"mč. 2.08"2*3+1,175+4,09+0,5+0,915+7,345+6,18+6,815</t>
  </si>
  <si>
    <t>"mč.2.05"1,5*(1,65+1,845+2,805+0,87+1,155+0,975)</t>
  </si>
  <si>
    <t>"mč.2.07+ostění a parapet"1,5*(1,865+1,99)+0,75*1,75+2,25*(3*0,92+0,11+0,92+0,96+02)+0,5*2*2,1+1,75*0,5</t>
  </si>
  <si>
    <t>"mč.2.09"1,6*(2,78+2,82+2,16+0,895)+2,2*(1,115+0,955+0,95+0,11+0,95+0,86+0,95)</t>
  </si>
  <si>
    <t>"mč.2.10"1,5*(0,925+0,8+0,48)</t>
  </si>
  <si>
    <t>"mč.2.11+ostění a parapet"1,8*(3,965+1,295+1,525+1,875+2,82)-0,7*1,4+0,52*(1,44+1,44)+0,52*0,735</t>
  </si>
  <si>
    <t>"mč.2.12"1,5*(0,1+1+0,1)</t>
  </si>
  <si>
    <t>"mč.2.13"1,5*(2*1,38+0,1+0,815+0,1)</t>
  </si>
  <si>
    <t>"mč.2.14"1,5*(0,1+1+0,1)</t>
  </si>
  <si>
    <t>"mč.2.15"1,5*(2*1,44+0,1+0,805+0,1)</t>
  </si>
  <si>
    <t>"mč.2.16"1,5*(0,935+0,8+0,935)</t>
  </si>
  <si>
    <t>"mč.2.17+ ostění+parapet"1,5*(3,955+0,05+2,675+1,525+3,955+0,1)-1,225*1,44-0,725*1,44+1,08*(0,725+1,225)+0,52*(1,225+0,725)</t>
  </si>
  <si>
    <t>"mč.2.18"1,5*(2*1,285+2*0,84)-0,6*1,97</t>
  </si>
  <si>
    <t>764-04 - stavební práce 2.np</t>
  </si>
  <si>
    <t>"dozdívky okolo zárubní mč.2.18"1</t>
  </si>
  <si>
    <t>"mč.2.18 po otlučených obkladech pod vyrovnání"1,5*(1,285*2+0,84)</t>
  </si>
  <si>
    <t>"mč.2.18 po otlučených obkladech pod štuk"1,5*(1,285*2+0,84)</t>
  </si>
  <si>
    <t>"mč.2.05"1,8*(1,65+1,845+2,805+0,975)+2,25*(1,155*2+0,87)</t>
  </si>
  <si>
    <t>"mč.2.07+ostění a parapet"1,8*(1,865+1,99)+0,75*1,75+2,25*(3*0,92+0,11+0,92+0,96+02)+0,15*(1+1,75+0,7)+1*1,75</t>
  </si>
  <si>
    <t>"mč.2.09"1,8*(2,68+2,82+2,16+0,895)+2,1*(1,115+0,955+0,95+0,11+0,95+0,86+0,95)</t>
  </si>
  <si>
    <t>"mč.2.10"1,8*(0,75+0,82+0,75)</t>
  </si>
  <si>
    <t>"mč.2.11+ostění a parapet"1,8*(3,965+1,175+2,08+1,35+1,875+2,645)-0,7*1,4+0,495*0,735</t>
  </si>
  <si>
    <t>"mč.2.12"1,8*2*(0,1+1+0,1)</t>
  </si>
  <si>
    <t>"mč.2.13"1,8*(2*1,205+0,1+0,815+0,1)</t>
  </si>
  <si>
    <t>"mč.2.14"1,8*2*(0,1+1+0,1)</t>
  </si>
  <si>
    <t>"mč.2.15"1,8*(2*1,265+0,1+0,805+0,1)</t>
  </si>
  <si>
    <t>"mč.2.16"1,8*(0,69+0,8+0,69)</t>
  </si>
  <si>
    <t>"mč.2.17+ ostění+parapet"1,8*(3,955+0,05+2,5+1,525+3,955+0,1)-1,225*1,44-0,725*1,44+1,08*(0,725+1,225)+0,495*(1,225+0,725)</t>
  </si>
  <si>
    <t>"pod novou stěrku mč.2.18"1,5*(2*1,285+2*0,84)-0,6*1,97</t>
  </si>
  <si>
    <t>"pod novou stěrku po otlučených obkladech mč.2.18"1,5*(2*1,285+2*0,84)-0,6*1,97</t>
  </si>
  <si>
    <t>"provizorní zakrytí podlah mč.2.01+2.02+2.19"30,37+17,06+20,38</t>
  </si>
  <si>
    <t>"mč.2.07 podlahy sprchy dorovnání"0,92*0,82*0,08</t>
  </si>
  <si>
    <t>"mč.2.09 podlahy sprchy dorovnání"2*0,9*0,9*0,08</t>
  </si>
  <si>
    <t>"ozn.08, mč.2.18"1</t>
  </si>
  <si>
    <t>"mš.2.01-2.18"30,7+17,06+2,23+8,07+3,91+18,74+5,43+46,9+9,07+5,33+7,24+0,93+0,98+0,93+1,04+5,3+7,13+1,15</t>
  </si>
  <si>
    <t>"mč.2.11"2*(1,1+1,875)</t>
  </si>
  <si>
    <t>"mč.2.17"2*(1,1+1,89)</t>
  </si>
  <si>
    <t>D+M odpadkový koš na hygienické potřeby dle specifilace výkres 2.np</t>
  </si>
  <si>
    <t>6,46+33,395+34,672</t>
  </si>
  <si>
    <t>"mč.2.06"4</t>
  </si>
  <si>
    <t>"mč.2.10"4</t>
  </si>
  <si>
    <t>"mč.2.17"4</t>
  </si>
  <si>
    <t>"mč.2.05 za umyvadem"1,2*1,845</t>
  </si>
  <si>
    <t>"mč.2.07 za umyvadly"1,2*2,19</t>
  </si>
  <si>
    <t>"mč.2.09za umyvadly"1,2*2,82</t>
  </si>
  <si>
    <t>"mč.2.10,2.16 za umyvadly"2*1,2*0,815</t>
  </si>
  <si>
    <t>7631139/R</t>
  </si>
  <si>
    <t>SDK příčka instalační tl 100 - 650 mm zdvojený profil CW+UW 50 desky 2xH2 12,5 s izolací EI 60 Rw do 54 dB</t>
  </si>
  <si>
    <t>"mč.2.10"4*(0,35+1,03)</t>
  </si>
  <si>
    <t>763121211.KNF/R</t>
  </si>
  <si>
    <t>SDK stěna předsazená W 611 deska 1x (H2) tl 12,5 mm lepené celoplošně bez nosné kce</t>
  </si>
  <si>
    <t>"mč.2.05 sprcha"2*(1,155*2+0,92)</t>
  </si>
  <si>
    <t>"mč.2.11"4*(3,955+1,875)</t>
  </si>
  <si>
    <t>"mč.2.13+15"4*(0,815+0,805)</t>
  </si>
  <si>
    <t>"mč.2.17 a za WC"1,185*0,935+4,2*(0,1+0,955)</t>
  </si>
  <si>
    <t>"mč.2.10,2.16 "4*2*0,75</t>
  </si>
  <si>
    <t>"mč.2.05"4,05*1,845</t>
  </si>
  <si>
    <t>"mč.2.07"4*2,48</t>
  </si>
  <si>
    <t>"mč.2.09"4*2,82</t>
  </si>
  <si>
    <t>"mč.2.03,04,2.06,2.08,2.10-2.18"2,23+8,07+18,74+5,43+5,33+7,24+0,93+0,98+0,93+1,04+5,3+7,13+1,15</t>
  </si>
  <si>
    <t>"mč.2.05,2.07,2.09"3,91+5,43+9,07</t>
  </si>
  <si>
    <t>34,672+64,5</t>
  </si>
  <si>
    <t>"SDK kastlík mč.2.06"4,2</t>
  </si>
  <si>
    <t>"ozn. 01 mč.2.09"1</t>
  </si>
  <si>
    <t>"ozn. 03 mč.2.03,11,17"3</t>
  </si>
  <si>
    <t>"ozn. 05 mč.2.05,13,15"3</t>
  </si>
  <si>
    <t>"ozn. 07 mč.2.07"1</t>
  </si>
  <si>
    <t>"ozn.08 mč.2,18"1</t>
  </si>
  <si>
    <t xml:space="preserve">dveře interiérové jednokřídlé plné dle specifikace ozn.07  80x197</t>
  </si>
  <si>
    <t>MSN.007/R</t>
  </si>
  <si>
    <t xml:space="preserve">dveře interiérové jednokřídlé plné dle specifikace ozn.08  60x197</t>
  </si>
  <si>
    <t>91</t>
  </si>
  <si>
    <t>"po vybourání dlažby mč.2.05,2.07,2.09-,2.18"4,04+5,8+9,42+5,94+8,06+0,93+1,13+0,93+1,16+5,5+7,47+1,15</t>
  </si>
  <si>
    <t>"mč.2.10"4,56*2+0,11-0,75+1+1,42-2*0,8-0,7</t>
  </si>
  <si>
    <t>"mč.2.16"4,56*2+1,2+1-0,8-2*0,6</t>
  </si>
  <si>
    <t>"mč.2.18"2*1,495+2*0,88-0,6</t>
  </si>
  <si>
    <t>" včetně soklíku u sprch"</t>
  </si>
  <si>
    <t>"mč.2.07,2.05,2.09"(5,43+0,15*(2*0,92+0,1*0,92))+(3,91+0,15*(2*0,92+0,1*0,92))+9,07+(0,2*2*(0,955+0,86)+0,1*(0,92+0,86))</t>
  </si>
  <si>
    <t>"mč.2.10-,2.18"5,33+7,24+0,93+0,98+0,93+1,04+5,3+7,13+1,15</t>
  </si>
  <si>
    <t>93</t>
  </si>
  <si>
    <t>"mč.2.05 sprchy" 0,92*1,055+(0,15*2*0,92+0,1*0,92)</t>
  </si>
  <si>
    <t>"mč.2.07 sprchy" 0,92*0,82+(0,15*2*0,92+0,1*0,92)</t>
  </si>
  <si>
    <t>"mč.2.09 sprchy" 0,955*1,15+0,86*0,95+(0,15*2*0,955+0,1*0,955)+(0,15*2*0,86+0,4*0,86)</t>
  </si>
  <si>
    <t>5,36*1,1 "Přepočtené koeficientem množství</t>
  </si>
  <si>
    <t>"mč.2.05 sprchy" -(0,92*1,055+(0,15*2*0,92+0,1*0,92))</t>
  </si>
  <si>
    <t>"mč.2.07 sprchy" -(0,92*0,82+(0,15*2*0,92+0,1*0,92))</t>
  </si>
  <si>
    <t>"mč.2.09 sprchy"-( 0,955*1,15+0,86*0,95+(0,15*2*0,955+0,1*0,955)+(0,15*2*0,86+0,4*0,86))</t>
  </si>
  <si>
    <t>"sokly mč.2.10,2.16,2.18"2,5</t>
  </si>
  <si>
    <t>47,064*1,1 "Přepočtené koeficientem množství</t>
  </si>
  <si>
    <t>95</t>
  </si>
  <si>
    <t>"mč.2.05 plocha + soklík na stěny"3,91+0,1*(2*2,805+2*1,845)</t>
  </si>
  <si>
    <t>"mč.2.07 plocha + soklík na stěny"5,43+0,1*(2*2,709+2*2,2)</t>
  </si>
  <si>
    <t>"mč.2.09 plocha + soklík na stěny"5,43+0,1*(2*2,802+2*2,78)</t>
  </si>
  <si>
    <t>10,7843137254902*1,02 "Přepočtené koeficientem množství</t>
  </si>
  <si>
    <t>777511121</t>
  </si>
  <si>
    <t>"mč.2.03-2.04,2.06,2.08"2,23+8,07+18,74+46,9</t>
  </si>
  <si>
    <t>97</t>
  </si>
  <si>
    <t>"mč.2.05"2,25*(0,92*2+1,15)</t>
  </si>
  <si>
    <t>"mč.2.07"2,25*(0,82*2+0,92)</t>
  </si>
  <si>
    <t>"mč.2.09"2,25*2*(1,15*2+0,955)</t>
  </si>
  <si>
    <t>"mč.2.05 sprchy"1,95*2</t>
  </si>
  <si>
    <t>"mč.2.07 sprchy"2,25*2</t>
  </si>
  <si>
    <t>"mč.2.09 sprchy"2,1*2</t>
  </si>
  <si>
    <t>"mč.2.05 sprchy"1,95</t>
  </si>
  <si>
    <t>148,022*1,1</t>
  </si>
  <si>
    <t>"odpočet parapetů"-1,28</t>
  </si>
  <si>
    <t>161,544*1,05 "Přepočtené koeficientem množství</t>
  </si>
  <si>
    <t>59761160/R1a</t>
  </si>
  <si>
    <t>"mč.2.05"2,25</t>
  </si>
  <si>
    <t>"mč.2.07"2,25*2</t>
  </si>
  <si>
    <t xml:space="preserve">"mč.2.09"2,1*2 </t>
  </si>
  <si>
    <t>11,5873015873016*1,05 "Přepočtené koeficientem množství</t>
  </si>
  <si>
    <t>"mč.2.05"(1,65+1,845+2,805+0,975)+(1,155*2+0,87)</t>
  </si>
  <si>
    <t>"mč.2.07"(1,865+1,99)+0,75*1,75+(3*0,92+0,11+0,92+0,96+02)</t>
  </si>
  <si>
    <t>"mč.2.09"(2,68+2,82+2,16+0,895)+(1,115+0,955+0,95+0,11+0,95+0,86+0,95)</t>
  </si>
  <si>
    <t>"mč.2.10"(0,75+0,82+0,75)</t>
  </si>
  <si>
    <t xml:space="preserve">"mč.2.11 " (3,965+1,175+2,08+1,35+1,875+2,645) </t>
  </si>
  <si>
    <t>"mč.2.12" 2*(0,1+1+0,1)</t>
  </si>
  <si>
    <t>"mč.2.13"(2*1,205+0,1+0,815+0,1)</t>
  </si>
  <si>
    <t>"mč.2.14"2*(0,1+1+0,1)</t>
  </si>
  <si>
    <t>"mč.2.15"(2*1,265+0,1+0,805+0,1)</t>
  </si>
  <si>
    <t>"mč.2.16"(0,69+0,8+0,69)</t>
  </si>
  <si>
    <t xml:space="preserve">"mč.2.17 " (3,955+0,05+2,5+1,525+3,955+0,1) </t>
  </si>
  <si>
    <t>107</t>
  </si>
  <si>
    <t>78,253*1,05 "Přepočtené koeficientem množství</t>
  </si>
  <si>
    <t>109</t>
  </si>
  <si>
    <t>"pro baterie a sifony u umyvadel a výlevky"12*2</t>
  </si>
  <si>
    <t>111</t>
  </si>
  <si>
    <t>"ozn. 01 mč.2.09"1*2</t>
  </si>
  <si>
    <t>"ozn. 03 mč.2.03,11,17"3*2</t>
  </si>
  <si>
    <t>"ozn. 05 mč.2.05,13,15"3*2</t>
  </si>
  <si>
    <t>"ozn. 07 mč.2.07"1*2</t>
  </si>
  <si>
    <t>113</t>
  </si>
  <si>
    <t>133,42+459,417+178,62</t>
  </si>
  <si>
    <t>"stěny + strop"</t>
  </si>
  <si>
    <t>"mč.2.05"(3,35-1,8)*(1,65+1,845+2,805+0,975)+(3,35-2,25)*(1,155*2+0,87)+3,91</t>
  </si>
  <si>
    <t>"mč.2.07+ostění a parapet"(3,1-1,8)*(1,865+1,99)+0,75*1,75+(3,1-2,25)*(3*0,92+0,11+0,92+0,96+02) +5,43</t>
  </si>
  <si>
    <t>"mč.2.09"(3,2-1,8)*(2,68+2,82+2,16+0,895)+(3,2-2,1)*(1,115+0,955+0,95+0,11+0,95+0,86+0,95)+9,07</t>
  </si>
  <si>
    <t>"mč.2.10"(2,8-1,8)*(0,75+0,82+0,75)</t>
  </si>
  <si>
    <t>"mč.2.11+ostění a parapet"(2,8-1,8)*(3,965+1,175+2,08+1,35+1,875+2,645)+7,24</t>
  </si>
  <si>
    <t>"mč.2.12"(2,5-1,8)*2*(0,1+1+0,1)+0,93</t>
  </si>
  <si>
    <t>"mč.2.13"(2,5-1,8)*(2*1,205+0,1+0,815+0,1)+0,98</t>
  </si>
  <si>
    <t>"mč.2.14"(2,5-1,8)*2*(0,1+1+0,1)+0,93</t>
  </si>
  <si>
    <t>"mč.2.15"(2,5-1,8)*(2*1,265+0,1+0,805+0,1)+1,04</t>
  </si>
  <si>
    <t>"mč.2.16"(2,8-1,8)*(0,69+0,8+0,69)+5,3</t>
  </si>
  <si>
    <t>"mč.2.17+ ostění+parapet"(2,8-1,8)*(3,955+0,05+2,5+1,525+3,955+0,1)+7,13</t>
  </si>
  <si>
    <t>"nátěr luxfer"1*(2,34*3,53)</t>
  </si>
  <si>
    <t>"mč.2.02"4,25*(3,35*2+4,1*2)+17,06</t>
  </si>
  <si>
    <t>"mč.2.03"2,5*(2,115*2+0,98*2)+2,23</t>
  </si>
  <si>
    <t>"mč.2.04"3,35*(2,8*2+3,245*2)+8,07</t>
  </si>
  <si>
    <t>"mč.2.06"3,35*(3,04*2+4,325*2+2*3,97+2*0,95+2*1,2+2*0,95)+18,74</t>
  </si>
  <si>
    <t>"mč.2.08"3,6*(2*6,18+2*6,815)+2*0,8*(1,42+0,7+1,42)+0,8*(1,42+1,2+1,42)+46,9</t>
  </si>
  <si>
    <t>"mč.2.10 stěny bez obkladu"2,8*(4,56*2-0,75+1,065*2)-2*0,8*1,97+9,07</t>
  </si>
  <si>
    <t>"mč.2.16 stěny bez obkladu"2,8*(4,56*2-0,75+0,98*2)-2*0,8*1,97+5,3</t>
  </si>
  <si>
    <t>"mč.2.18"2,5*(1,285*2+2*0,84)+1,15</t>
  </si>
  <si>
    <t>"odpočet soklu"-30,225</t>
  </si>
  <si>
    <t>"schodiště 1.np mč.2.01 hala"4,38*(7,3*2+4,7*2)</t>
  </si>
  <si>
    <t>"schodiště 1.np mč.2.01 schody stěny"4,38*(5+1,5+6)</t>
  </si>
  <si>
    <t>"odpočet soklu"18,75</t>
  </si>
  <si>
    <t>"mč.2.01"1,5*(5,15+2,5*2-1,9+2*1,1-0,8)</t>
  </si>
  <si>
    <t>"mč.2.02"1,5*(3,35*2+4,1*2-4*0,8-2*0,6)</t>
  </si>
  <si>
    <t>"mč.2.01"1,5*(5+1,5+6)</t>
  </si>
  <si>
    <t>764-05 - bourací práce 3.np</t>
  </si>
  <si>
    <t xml:space="preserve">    712 - Povlakové krytiny</t>
  </si>
  <si>
    <t xml:space="preserve">    741 - Elektroinstalace - silnoproud</t>
  </si>
  <si>
    <t xml:space="preserve">    764 - Konstrukce klempířské</t>
  </si>
  <si>
    <t>96203/R</t>
  </si>
  <si>
    <t>Bourání šachty VZT na střeše na 200mm nad podlahu, včetně ŽB stropu a zajištění ochrany okolní folie střechy</t>
  </si>
  <si>
    <t>"šachta na střeše do výšky 200mm nad podlahu"1,5*0,2*(1,8*2+1,15*2)</t>
  </si>
  <si>
    <t>"strop"0,2*1,8*1,15</t>
  </si>
  <si>
    <t>962031132</t>
  </si>
  <si>
    <t>Bourání příček nebo přizdívek z cihel pálených tl do 100 mm</t>
  </si>
  <si>
    <t>"mč.3.02"2,1*1,23</t>
  </si>
  <si>
    <t>"mč.3.03"1,95*(2*0,9)</t>
  </si>
  <si>
    <t>962032230</t>
  </si>
  <si>
    <t>Bourání zdiva z cihel pálených nebo vápenopískových na MV nebo MVC do 1 m3</t>
  </si>
  <si>
    <t>"mč.3.03"3,5*0,2*(3,2+2)-0,8*1,97</t>
  </si>
  <si>
    <t>"mč.3.03 podlaha sprchy"0,15*(0,9*0,8+0,9*0,9)+0,2*0,1*(2*0,9)</t>
  </si>
  <si>
    <t>"mč.3.05 podlaha sprchy"0,15*(0,9*0,86+0,9*0,87)+0,15*0,1*(0,86*0,87)</t>
  </si>
  <si>
    <t>"mč.3.03"0,8*2</t>
  </si>
  <si>
    <t>"mč.3.14"0,6*2</t>
  </si>
  <si>
    <t>"předpoklad"40</t>
  </si>
  <si>
    <t>9*30 "Přepočtené koeficientem množství</t>
  </si>
  <si>
    <t>30,346*16 "Přepočtené koeficientem množství</t>
  </si>
  <si>
    <t>712</t>
  </si>
  <si>
    <t>Povlakové krytiny</t>
  </si>
  <si>
    <t>712361804</t>
  </si>
  <si>
    <t>Odstranění povlakové krytiny střech do 10° z fólií natavených do asfaltového podkladu</t>
  </si>
  <si>
    <t>"šachta na střeše"1,8*1,15</t>
  </si>
  <si>
    <t>713110/R</t>
  </si>
  <si>
    <t>Odstranění parozábrany stropů SDK</t>
  </si>
  <si>
    <t>"mč.3.03,3.05,3.08-3.14"8,24+8,87+1,26+1,28+1,3+1,32+5,97+1,39</t>
  </si>
  <si>
    <t>"mč.3.06,3.07,3.13"8,03+9,5+8,26</t>
  </si>
  <si>
    <t>713110813</t>
  </si>
  <si>
    <t>Odstranění tepelné izolace stropů volně kladené z vláknitých materiálů suchých tl přes 100 mm</t>
  </si>
  <si>
    <t>Elektroinstalace - silnoproud</t>
  </si>
  <si>
    <t>74101</t>
  </si>
  <si>
    <t xml:space="preserve">Příplatek za uložení demontovaného elektro zařízení na místo určené investorem  pro další použití</t>
  </si>
  <si>
    <t>Příplatek za omytí elektro zařízení ke zpětnému použití</t>
  </si>
  <si>
    <t>763131821</t>
  </si>
  <si>
    <t>Demontáž SDK podhledu s dvouvrstvou nosnou kcí z ocelových profilů opláštění jednoduché</t>
  </si>
  <si>
    <t>763132811</t>
  </si>
  <si>
    <t>Demontáž desek jednoduché opláštění SDK podhled</t>
  </si>
  <si>
    <t>763132811/R</t>
  </si>
  <si>
    <t>Příplatek za demontáže malých ploch</t>
  </si>
  <si>
    <t>764</t>
  </si>
  <si>
    <t>Konstrukce klempířské</t>
  </si>
  <si>
    <t>764002841</t>
  </si>
  <si>
    <t>Demontáž oplechování horních ploch zdí a nadezdívek do suti</t>
  </si>
  <si>
    <t>"šachta na střeše"1,15*2+1,8*2</t>
  </si>
  <si>
    <t>"odstranění"4</t>
  </si>
  <si>
    <t>"stávající na zpěštné použití"6</t>
  </si>
  <si>
    <t>766699/R1</t>
  </si>
  <si>
    <t>Příplatek za omytí křídel a případnou repasi křídel pro zpětné použití</t>
  </si>
  <si>
    <t>7671328/R</t>
  </si>
  <si>
    <t>Demontáž VZT na střeše šachty</t>
  </si>
  <si>
    <t>7671328/R1</t>
  </si>
  <si>
    <t>Demontáž žebříku na střeše vč likvidace</t>
  </si>
  <si>
    <t>"mč.3.07"2*(1,97+1,4)</t>
  </si>
  <si>
    <t>"mč.3.13"2*(1,75+1,35)</t>
  </si>
  <si>
    <t>"mč.3.06"1,32+4,68+1,31+1,06+3-2*0,8</t>
  </si>
  <si>
    <t>"mč.3.12"4,7+1,045+3,9+1,045-2*0,8-0,6</t>
  </si>
  <si>
    <t>"mč,.3.03,3.05-3.14"8,24+8,87+8,03+9,5+1,26+1,28+1,3+1,32+5,97+8,26+1,39</t>
  </si>
  <si>
    <t>"mč 3.01"37,91</t>
  </si>
  <si>
    <t>"mč 3.04"51,33</t>
  </si>
  <si>
    <t>"mč.3.02"6,58*2+6,475*2+1,23+1,23-2*0,8</t>
  </si>
  <si>
    <t>"mč.3.04"2*3,02+1,185+7,11*2+6,58*2+0,6-0,8</t>
  </si>
  <si>
    <t>77651/R</t>
  </si>
  <si>
    <t>Zpětné provedení souvrství snížené střešní konstrukce šachty na střeše vč tepelné izolace a oplechování</t>
  </si>
  <si>
    <t>1,8*1,15</t>
  </si>
  <si>
    <t>"mč.3.03"1,5*(1,88+3+1,88+0,9+0,98+0,9+0,11)+1,95*(6*0,9+0,11)</t>
  </si>
  <si>
    <t>"mč.3.05"1,5*(2*3,8+2*2,82)+2,1*(0,9+0,11+0,9)</t>
  </si>
  <si>
    <t>"mč.3.06"1,5*(1,395+0,78+0,765)</t>
  </si>
  <si>
    <t>"mč.3.07"1,8*(3,9*2+3,185*2)+0,52*(0,735*2+1,52*2)</t>
  </si>
  <si>
    <t>"mč.3.08-3.09"1,5*(1,18*2+1,38*2+0,2+0,925+0,2)</t>
  </si>
  <si>
    <t>"mč.3.10-3.11"1,5*(1,18*2+1,38*2+0,2+0,96+0,2)</t>
  </si>
  <si>
    <t>"mč.3.13"1,8*(3,9*2+2,97*2)+0,52*((0,725*2+1,52*2)+(1,2*2+1,52*2))</t>
  </si>
  <si>
    <t>"mč.3.14"1,5*(0,9+0,825+0,8)</t>
  </si>
  <si>
    <t>764-06 - stavební práce 3.np</t>
  </si>
  <si>
    <t xml:space="preserve">    4 - Vodorovné konstrukce</t>
  </si>
  <si>
    <t>Vodorovné konstrukce</t>
  </si>
  <si>
    <t>411121232</t>
  </si>
  <si>
    <t>Montáž prefabrikovaných ŽB stropů ze stropních desek dl přes 900 do 1800 mm</t>
  </si>
  <si>
    <t>59341120</t>
  </si>
  <si>
    <t>deska stropní plná PZD 1490x290x100mm</t>
  </si>
  <si>
    <t>"mč.3.14 po otlučených obkladech pod vyrovnání"1,5*(1,495*2+2*0,8)-0,6*1,97</t>
  </si>
  <si>
    <t>"mč.3.05"1,8*(3,675*2+1,922*2)+2,1*(0,8+0,86+0,8+0,1+0,8+0,6+0,8)</t>
  </si>
  <si>
    <t>"mč.3.06"1,8*(0,75+0,78+0,75)</t>
  </si>
  <si>
    <t>"mč.3.07+parapet"1,8*(3,9*2+2,885*2)-0,7*1,4+0,435*0,735</t>
  </si>
  <si>
    <t>"mč.3.08"1,8*(2*1,1+2*0,925)-2*0,6</t>
  </si>
  <si>
    <t>"mč.3.09"1,8*(2*1,205+2*0,925)-0,6</t>
  </si>
  <si>
    <t>"mč.3.10"1,8*(2*1,1+2*0,96)-2*0,6</t>
  </si>
  <si>
    <t>"mč.3.11"1,8*(2*1,23+2*0,96)-0,6</t>
  </si>
  <si>
    <t>"mč.3.12"1,8*(0,75+0,8+0,75)</t>
  </si>
  <si>
    <t>"mč.3.13+parapet"1,8*(3,9*2+2*2,97 )-1,225*1,44-0,725*1,44+0,435*(1,225+0,725)</t>
  </si>
  <si>
    <t>"provizorní zakrytí podlah mč.3.01+3.15" 48,84+26,98</t>
  </si>
  <si>
    <t>"mč.3.05 podlahy sprchy dorovnání"2*0,9*0,87*0,08</t>
  </si>
  <si>
    <t>"mč.3.02 doplnění drážek po vybouraných zdech"0,1*(0,2*(3,2+2)+0,11*2*0,9)</t>
  </si>
  <si>
    <t>"střecha na strop panely snížené šachty"0,1*(1,8*1,15)</t>
  </si>
  <si>
    <t>"ozn.08, mč.3.14"1</t>
  </si>
  <si>
    <t>95290000/R1</t>
  </si>
  <si>
    <t xml:space="preserve">Zřízení prostupu stropem šachty na střeše pro VZT  D 400mm (315mm+2x40mm izolace)</t>
  </si>
  <si>
    <t>95290000/R2</t>
  </si>
  <si>
    <t>D+M průchodky krytinou na střeše pro VZT</t>
  </si>
  <si>
    <t>"mš.3.01-3.14"48,84+47,42+51,33+8,852+7,19+8,66+1,26+1,11+1,3+1,18+5,79+7,95+1,45</t>
  </si>
  <si>
    <t>D+M odpadkový koš na hygienické potřeby dle specifilace výkres 3.np</t>
  </si>
  <si>
    <t>"stěny+kastlík"5,313+35,733+16,94+(4,2*4)</t>
  </si>
  <si>
    <t>"mč.3.06"4</t>
  </si>
  <si>
    <t>"mč.3.13"4</t>
  </si>
  <si>
    <t>"mč.3.06 za umyvadem"1,2*0,78</t>
  </si>
  <si>
    <t>"mč.3.12 za umyvadly"1,2*0,8</t>
  </si>
  <si>
    <t>"mč.3.05 za umyvadly"1,2*2,82</t>
  </si>
  <si>
    <t>"mč.3.08,3.10 za umyvadly"2*1,2*1,1</t>
  </si>
  <si>
    <t>"mč.3.06"3,85*(0,35+1,03)</t>
  </si>
  <si>
    <t>"mč.3.07"4*(3,9+1,98)</t>
  </si>
  <si>
    <t>"mč.3.09,3.11"3,85*(0,925+0,96)</t>
  </si>
  <si>
    <t>"mč.3.13 a za WC"1,4*0,9+3,85*(0,1+0,86)</t>
  </si>
  <si>
    <t>"mč.3.06,3.12 "3,85*(0,78+0,8)</t>
  </si>
  <si>
    <t>"mč.3.05"3,85*2,82</t>
  </si>
  <si>
    <t>"mč.3.08-3.09"1,26+1,11</t>
  </si>
  <si>
    <t>"mč.3.10-3.11"1,3+1,18</t>
  </si>
  <si>
    <t>"mč.3.12"5,79</t>
  </si>
  <si>
    <t>"mč.3.14"1,45</t>
  </si>
  <si>
    <t>"mč.3.05"8,52</t>
  </si>
  <si>
    <t>763131621</t>
  </si>
  <si>
    <t>Montáž desek tl. 12,5 mm SDK podhled</t>
  </si>
  <si>
    <t>"na stávající rastr"</t>
  </si>
  <si>
    <t>"mč.3.06"7,19</t>
  </si>
  <si>
    <t>"mč.3.07"8,66</t>
  </si>
  <si>
    <t>"mč.3.13"7,95</t>
  </si>
  <si>
    <t>59030021</t>
  </si>
  <si>
    <t>deska SDK A tl 12,5mm</t>
  </si>
  <si>
    <t>23,8095238095238*1,05 "Přepočtené koeficientem množství</t>
  </si>
  <si>
    <t>763131751</t>
  </si>
  <si>
    <t>Montáž parotěsné zábrany do SDK podhledu</t>
  </si>
  <si>
    <t>28329027</t>
  </si>
  <si>
    <t>fólie PE vyztužená Al vrstvou pro parotěsnou vrstvu 150g/m2</t>
  </si>
  <si>
    <t>44,5037828215398*1,1235 "Přepočtené koeficientem množství</t>
  </si>
  <si>
    <t>763131752</t>
  </si>
  <si>
    <t>Montáž jedné vrstvy tepelné izolace do SDK podhledu</t>
  </si>
  <si>
    <t>63152099</t>
  </si>
  <si>
    <t>pás tepelně izolační univerzální λ=0,032-0,033 tl 100mm</t>
  </si>
  <si>
    <t>45,7344702586917*1,02 "Přepočtené koeficientem množství</t>
  </si>
  <si>
    <t>"ozn. 01 mč.3.05"1</t>
  </si>
  <si>
    <t>"ozn. 03 mč.3.07,3.13"2</t>
  </si>
  <si>
    <t>"ozn. 05 mč.3.09,3.11"2</t>
  </si>
  <si>
    <t>"ozn.08 mč.3.14"1</t>
  </si>
  <si>
    <t>"mč.3.05 včetně soklíku u sprch,3.06-3.14"(8,52+2*0,15*(0,87+0,1+0,87))+7,19+8,66+1,26+1,11+1,3+1,18+5,79+7,95+1,45</t>
  </si>
  <si>
    <t>"mč.3.06"4,69*2+0,11-0,78+1,31+1,42-2*0,8</t>
  </si>
  <si>
    <t>"mč.3.12"4,7*2-0,8+2*1,045-2*0,8-0,6</t>
  </si>
  <si>
    <t>"mč.3.14"2*1,495+2*0,88-0,6</t>
  </si>
  <si>
    <t>"sokly 3,.06,3.12,3.14"2,5</t>
  </si>
  <si>
    <t>"mč.3.05 sprchy" -(0,87*0,9+0,8*0,9+(0,15*(0,87+0,1+0,87+0,9+0,1+0,9)))</t>
  </si>
  <si>
    <t>45,398*1,1 "Přepočtené koeficientem množství</t>
  </si>
  <si>
    <t>63</t>
  </si>
  <si>
    <t>"mč.3.05 plocha + soklík na stěny"8,52+0,1*(2*2,82+2*3,675)</t>
  </si>
  <si>
    <t>5,88235294117647*1,02 "Přepočtené koeficientem množství</t>
  </si>
  <si>
    <t>"mč.3.02,3.04"47,42+51,33</t>
  </si>
  <si>
    <t>"mč.3.08"1,8*(2*1,1+2*0,925-2*0,6)</t>
  </si>
  <si>
    <t>"mč.3.09"1,8*(2*1,205+2*0,925-0,6)</t>
  </si>
  <si>
    <t>"mč.3.10"1,8*(2*1,1+2*0,96-2*0,6)</t>
  </si>
  <si>
    <t>"mč.3.11"1,8*(2*1,23+2*0,96-0,6)</t>
  </si>
  <si>
    <t>"mč.3.05"2,1*(0,8*2+0,86+0,8*2+0,87)</t>
  </si>
  <si>
    <t>"mč.3.05 sprchy"2,1*4</t>
  </si>
  <si>
    <t>"mč.3.05 sprchy"2,1*2</t>
  </si>
  <si>
    <t>"odpočet parapetů"-1,16</t>
  </si>
  <si>
    <t>161,664*1,05 "Přepočtené koeficientem množství</t>
  </si>
  <si>
    <t xml:space="preserve">"mč.3.05"2,1*2 </t>
  </si>
  <si>
    <t>4,76190476190476*1,05 "Přepočtené koeficientem množství</t>
  </si>
  <si>
    <t>"zárubeň"2</t>
  </si>
  <si>
    <t>132,436+484,6+62,04</t>
  </si>
  <si>
    <t>"mč.3.05"(3,55-1,8)*(3,675*2+1,922*2)+2,1*(0,8+0,86+0,8+0,1+0,8+0,6+0,8)+8,52</t>
  </si>
  <si>
    <t>"mč.3.06"(3,05-1,8)*(0,75+0,78+0,75)+7,19</t>
  </si>
  <si>
    <t>"mč.3.07 "(3,05-1,8)*(3,9*2+2,885*2) +8,66</t>
  </si>
  <si>
    <t>"mč.3.08"(2,5-1,8)*(2*1,1+2*0,925)+1,26</t>
  </si>
  <si>
    <t>"mč.3.09"(2,5-1,8)*(2*1,205+2*0,925)+1,11</t>
  </si>
  <si>
    <t>"mč.3.10"(2,5-1,8)*(2*1,1+2*0,96)+1,3</t>
  </si>
  <si>
    <t>"mč.3.11"(2,5-1,8)*(2*1,23+2*0,96)+1,18</t>
  </si>
  <si>
    <t>"mč.3.12"(3,05-1,8)*(0,75+0,8+0,75)+5,79</t>
  </si>
  <si>
    <t>"mč.3.13"(3,05-1,8)*(3,9*2+2*2,97 )+7,95</t>
  </si>
  <si>
    <t>"mč.3.01"3,3*(6,55*2+4,7)+48,84</t>
  </si>
  <si>
    <t>"mč.3.02"3,25*(6,58*2+6,75*2+2*0,98)+47,42</t>
  </si>
  <si>
    <t>"mč.3.04"3,45*(7,11*2+6,58*2+3,02*2+0,54*2)+51,33</t>
  </si>
  <si>
    <t>"mč.3.06"3.05*(4,69*2-0,8+1,42*2)-2*0,8*1,97+7,19</t>
  </si>
  <si>
    <t>"mč.3.12"3,05*(4,7*2-0,8+1,045*2)-2*0,8*1,97+5,79</t>
  </si>
  <si>
    <t>"mč.3.14"2,5*(1,495*2+0,88*2)-0,6*1,97+1,45</t>
  </si>
  <si>
    <t>"odpočet soklů"-20,025</t>
  </si>
  <si>
    <t>"schodiště 2.-3.np mč.3.01"3,3*(4,7*2+4,7*2)</t>
  </si>
  <si>
    <t>"mč.3.01"1,5*(6,5*2+4,75-4*0,8-2*0,6)</t>
  </si>
  <si>
    <t>764-07 - Technika prostře...</t>
  </si>
  <si>
    <t>72101</t>
  </si>
  <si>
    <t>Zdravotechnika dle soupisu</t>
  </si>
  <si>
    <t>73101</t>
  </si>
  <si>
    <t>Vytápění dle soupisu</t>
  </si>
  <si>
    <t>Elektroinstalace dle soupisu</t>
  </si>
  <si>
    <t>75101</t>
  </si>
  <si>
    <t>Vzduchotechnika dle soupiu</t>
  </si>
  <si>
    <t>764-07a - Zdravotechnika</t>
  </si>
  <si>
    <t xml:space="preserve">    1 - Zemní práce</t>
  </si>
  <si>
    <t xml:space="preserve">    3 - Pomocné stavební práce - vnitřní kanalizace a vodovod</t>
  </si>
  <si>
    <t xml:space="preserve">    9 - Lešení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</si>
  <si>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</si>
  <si>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</si>
  <si>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</si>
  <si>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</si>
  <si>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721-B01-B05 - Demontáže - vnitřní kanalizace, vodovodu, plynovodu, strojního vybavení, zařizovacích předmětů</t>
  </si>
  <si>
    <t xml:space="preserve">    727 - Zdravotechnika - požární ochrana</t>
  </si>
  <si>
    <t xml:space="preserve">    783 - Nátěry</t>
  </si>
  <si>
    <t>Zemní práce</t>
  </si>
  <si>
    <t>132112131</t>
  </si>
  <si>
    <t>Hloubení nezapažených rýh šířky do 800 mm v soudržných horninách třídy těžitelnosti I skupiny 1 a 2 ručně</t>
  </si>
  <si>
    <t>ležatá splašková kanalizace</t>
  </si>
  <si>
    <t>1*1,1*0,6</t>
  </si>
  <si>
    <t>2*0,6*0,6</t>
  </si>
  <si>
    <t>14*0,5*0,6</t>
  </si>
  <si>
    <t>4*0,5*0,6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</si>
  <si>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</si>
  <si>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</si>
  <si>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</si>
  <si>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</si>
  <si>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"dalších 6 km" 6*3,96</t>
  </si>
  <si>
    <t>167151101</t>
  </si>
  <si>
    <t>Nakládání výkopku z hornin třídy těžitelnosti I skupiny 1 až 3 do 100 m3</t>
  </si>
  <si>
    <t>171201231</t>
  </si>
  <si>
    <t>Poplatek za uložení zeminy a kamení na recyklační skládce (skládkovné) kód odpadu 17 05 04 - skládka Bohuslavice</t>
  </si>
  <si>
    <t>3,96*1,8</t>
  </si>
  <si>
    <t>171251201</t>
  </si>
  <si>
    <t>Uložení sypaniny na skládky nebo meziskládky</t>
  </si>
  <si>
    <t>174151101</t>
  </si>
  <si>
    <t>Zásyp jam, šachet rýh nebo kolem objektů sypaninou se zhutněním</t>
  </si>
  <si>
    <t>6,78-3,96</t>
  </si>
  <si>
    <t>451573111</t>
  </si>
  <si>
    <t>Lože pod potrubí otevřený výkop z písku - včetně přesunu</t>
  </si>
  <si>
    <t>3*0,6*0,4</t>
  </si>
  <si>
    <t>18*0,6*0,3</t>
  </si>
  <si>
    <t>Pomocné stavební práce - vnitřní kanalizace a vodovod</t>
  </si>
  <si>
    <t>R001</t>
  </si>
  <si>
    <t>Bourání podlahy pro ležatou kanalizaci š.0,6 m vč. izolace a podkladu, uvedení do původního stavu - není součástí tohoto rozpočtu (provede stavba)</t>
  </si>
  <si>
    <t>soubor</t>
  </si>
  <si>
    <t>R002</t>
  </si>
  <si>
    <t>Drážky pro kanalizaci a vodovod ve zdech vč. začištění</t>
  </si>
  <si>
    <t>R003</t>
  </si>
  <si>
    <t>Prostupy zdmi a základy pro kanalizaci a vodovod vč. začištění - nosné zdi</t>
  </si>
  <si>
    <t>R004</t>
  </si>
  <si>
    <t>Prostupy zdmi pro kanalizaci a vodovod vč. začištění - nenosné zdi</t>
  </si>
  <si>
    <t>R005</t>
  </si>
  <si>
    <t>Prostupy stropy pro kanalizaci a vodovod vč. začištění</t>
  </si>
  <si>
    <t>9970131-R011</t>
  </si>
  <si>
    <t>Vnitrostaveništní přemístění vybouraných hmot - vnitřní kanalizace a vodovod vodorovně do 100 m v objektech výšky přes 12 do 24 m</t>
  </si>
  <si>
    <t>9970135-R011</t>
  </si>
  <si>
    <t>Vodorovné přemístění suti s naložením a složením na skládku do 1 km</t>
  </si>
  <si>
    <t>9970135-R021</t>
  </si>
  <si>
    <t>Příplatek k vodorovnému přemístění suti s naložením a složením na skládku ZKD 1 km přes 1 km</t>
  </si>
  <si>
    <t>"za dalších 15 km" 15*5</t>
  </si>
  <si>
    <t>997013-R011</t>
  </si>
  <si>
    <t>Uložení suti na skládku</t>
  </si>
  <si>
    <t>997013-R021</t>
  </si>
  <si>
    <t>Poplatek za skládku suti na recyklační skládce (skládkovné)</t>
  </si>
  <si>
    <t>Lešení</t>
  </si>
  <si>
    <t>949101111-R01</t>
  </si>
  <si>
    <t>Lešení pomocné pro objekty pozemních staveb s lešeňovou podlahou v do 1,9 m zatížení do 150 kg/m2, včetně dovozu a odvozu - pro rozvody kanalizace a vody</t>
  </si>
  <si>
    <t>713471211</t>
  </si>
  <si>
    <t>Montáž tepelné izolace potrubí snímatelnými pouzdry na suchý zip</t>
  </si>
  <si>
    <t>27127-R01</t>
  </si>
  <si>
    <t>Potrubní pouzdra ze syntetického kaučuku vnitřní D 76mm, délka 1000mm, tloušťka izolace 9mm</t>
  </si>
  <si>
    <t>27127-R03</t>
  </si>
  <si>
    <t>Potrubní pouzdra ze syntetického kaučuku vnitřní D 114mm, délka 1000mm, tloušťka izolace 9mm</t>
  </si>
  <si>
    <t>998713313</t>
  </si>
  <si>
    <t>Přesun hmot procentní pro izolace tepelné ruční v objektech v přes 12 do 24 m</t>
  </si>
  <si>
    <t>Zdravotechnika - vnitřní kanalizace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</si>
  <si>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</si>
  <si>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</si>
  <si>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</si>
  <si>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</si>
  <si>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</si>
  <si>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</si>
  <si>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721173404</t>
  </si>
  <si>
    <t>Potrubí kanalizační z PVC SN 4 svodné DN 200</t>
  </si>
  <si>
    <t>721174024</t>
  </si>
  <si>
    <t>Potrubí kanalizační z PP odpadní DN 75</t>
  </si>
  <si>
    <t>721174025</t>
  </si>
  <si>
    <t>Potrubí kanalizační z PP odpadní DN 110</t>
  </si>
  <si>
    <t>721174026</t>
  </si>
  <si>
    <t>Potrubí kanalizační z PP odpadní DN 125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</si>
  <si>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</si>
  <si>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</si>
  <si>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</si>
  <si>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</si>
  <si>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</si>
  <si>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</si>
  <si>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721174062</t>
  </si>
  <si>
    <t>Potrubí kanalizační z PP větrací DN 75</t>
  </si>
  <si>
    <t>721174063</t>
  </si>
  <si>
    <t>Potrubí kanalizační z PP větrací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</si>
  <si>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</si>
  <si>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</si>
  <si>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</si>
  <si>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</si>
  <si>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</si>
  <si>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</si>
  <si>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721211401</t>
  </si>
  <si>
    <t>Vpusť podlahová s vodorovným odtokem DN 40/50 mřížka nerez 115x115 - zápachový uzávěr PRIMUS - referenční výrobek: HL 510NPr</t>
  </si>
  <si>
    <t>721211421</t>
  </si>
  <si>
    <t>Vpusť podlahová se svislým odtokem DN 50/75/110 mřížka nerez 115x115 - zápachový uzávěr PRIMUS - referenční výrobek: HL 310NPr</t>
  </si>
  <si>
    <t>721226512-R02</t>
  </si>
  <si>
    <t>Zápachová uzávěrka podomítková vodní pro odvod kondenzátu DN 32 s přídavnou mechanickou ZU - referenční výrobek: HL 138</t>
  </si>
  <si>
    <t>721226521-R01</t>
  </si>
  <si>
    <t>Zápachová uzávěrka nástěnná vodní pro odvod kondenzátu DN 40 s přídavnou mechanickou ZU - referenční výrobek: HL 136N</t>
  </si>
  <si>
    <t>7212631-R01</t>
  </si>
  <si>
    <t>Těsnící manžeta DN 150 s továrně napojeným asfaltovým límcem referenční výrobek: HL800/160</t>
  </si>
  <si>
    <t>721290111</t>
  </si>
  <si>
    <t>Zkouška těsnosti potrubí kanalizace vodou DN do 125</t>
  </si>
  <si>
    <t>721290112</t>
  </si>
  <si>
    <t>Zkouška těsnosti potrubí kanalizace vodou DN 150/DN 200</t>
  </si>
  <si>
    <t>72130-R01</t>
  </si>
  <si>
    <t>Provedení kovových podpěr + úchytky - kanalizační potrubí</t>
  </si>
  <si>
    <t>kg</t>
  </si>
  <si>
    <t>72130-R02</t>
  </si>
  <si>
    <t>Napojení na stávající kanalizační přípojku PVC DN 200 v obvodové zdi objektu</t>
  </si>
  <si>
    <t>72130-R03</t>
  </si>
  <si>
    <t>Napojení větracího potrubí na stávající ventilační hlavici - pod střechou objektu</t>
  </si>
  <si>
    <t>72130-R04</t>
  </si>
  <si>
    <t>Přepojení stávajícího odpadu - zápachové uzávěrky - umyvadlo</t>
  </si>
  <si>
    <t>72130-R05</t>
  </si>
  <si>
    <t>Přepojení stávajícího odpadu - zápachové uzávěrky - dřez</t>
  </si>
  <si>
    <t>998721203</t>
  </si>
  <si>
    <t>Přesun hmot procentní pro vnitřní kanalizaci v objektech v přes 12 do 24 m</t>
  </si>
  <si>
    <t>722</t>
  </si>
  <si>
    <t>Zdravotechnika - vnitřní vodovod</t>
  </si>
  <si>
    <t>722130235</t>
  </si>
  <si>
    <t>Potrubí vodovodní ocelové závitové pozinkované svařované běžné DN 40</t>
  </si>
  <si>
    <t>722175002</t>
  </si>
  <si>
    <t>Potrubí vodovodní plastové PP-RCT svar polyfúze D 20x2,8 mm</t>
  </si>
  <si>
    <t>722175003</t>
  </si>
  <si>
    <t>Potrubí vodovodní plastové PP-RCT svar polyfúze D 25x3,5 mm</t>
  </si>
  <si>
    <t>722175004</t>
  </si>
  <si>
    <t>Potrubí vodovodní plastové PP-RCT svar polyfúze D 32x4,4 mm</t>
  </si>
  <si>
    <t>722175005</t>
  </si>
  <si>
    <t>Potrubí vodovodní plastové PP-RCT svar polyfúze D 40x5,5 mm</t>
  </si>
  <si>
    <t>722175006</t>
  </si>
  <si>
    <t>Potrubí vodovodní plastové PP-RCT svar polyfúze D 50x6,9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</si>
  <si>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</si>
  <si>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</si>
  <si>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</si>
  <si>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</si>
  <si>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722181251</t>
  </si>
  <si>
    <t>Ochrana vodovodního potrubí přilepenými termoizolačními trubicemi z PE tl přes 20 do 25 mm DN do 22 mm</t>
  </si>
  <si>
    <t>722181252</t>
  </si>
  <si>
    <t>Ochrana vodovodního potrubí přilepenými termoizolačními trubicemi z PE tl přes 20 do 25 mm DN přes 22 do 45 mm</t>
  </si>
  <si>
    <t>722181253</t>
  </si>
  <si>
    <t>Ochrana vodovodního potrubí přilepenými termoizolačními trubicemi z PE tl přes 20 do 25 mm DN přes 45 do 63 mm</t>
  </si>
  <si>
    <t>722182017-R01</t>
  </si>
  <si>
    <t>Podpůrný žlab pro potrubí š.150 mm, vč. uchycení</t>
  </si>
  <si>
    <t>722182017-R03</t>
  </si>
  <si>
    <t>Podpůrný žlab pro potrubí š.300 mm, vč. uchycení</t>
  </si>
  <si>
    <t>722190401</t>
  </si>
  <si>
    <t>Vyvedení a upevnění výpustku DN do 25</t>
  </si>
  <si>
    <t>722220111</t>
  </si>
  <si>
    <t>Nástěnka pro výtokový ventil G 1/2" s jedním závitem</t>
  </si>
  <si>
    <t>722220121</t>
  </si>
  <si>
    <t>Nástěnka pro baterii G 1/2" s jedním závitem</t>
  </si>
  <si>
    <t>pár</t>
  </si>
  <si>
    <t>722231076</t>
  </si>
  <si>
    <t>Ventil zpětný mosazný G 6/4" PN 10 do 110°C se dvěma závity</t>
  </si>
  <si>
    <t>722232062</t>
  </si>
  <si>
    <t>Kohout kulový přímý G 3/4" PN 42 do 185°C vnitřní závit s vypouštěním</t>
  </si>
  <si>
    <t>722232063</t>
  </si>
  <si>
    <t>Kohout kulový přímý G 1" PN 42 do 185°C vnitřní závit s vypouštěním</t>
  </si>
  <si>
    <t>722232065</t>
  </si>
  <si>
    <t>Kohout kulový přímý G 6/4" PN 42 do 185°C vnitřní závit s vypouštěním</t>
  </si>
  <si>
    <t>722232126</t>
  </si>
  <si>
    <t>Kohout kulový přímý G 6/4" PN 42 do 185°C plnoprůtokový vnitřní závit</t>
  </si>
  <si>
    <t>722239105</t>
  </si>
  <si>
    <t>Montáž armatur vodovodních se dvěma závity G 6/4"</t>
  </si>
  <si>
    <t>5511196-R01</t>
  </si>
  <si>
    <t>ventil tlakový redukční se šroubením mosaz PN 16 do 25°C s manometrem 6/4"</t>
  </si>
  <si>
    <t>734220122</t>
  </si>
  <si>
    <t>Ventil závitový regulační přímý G 1/2 PN 20 do 120°C vyvažovací s vypouštěním</t>
  </si>
  <si>
    <t>734220123</t>
  </si>
  <si>
    <t>Ventil závitový regulační přímý G 3/4 PN 20 do 120°C vyvažovací s vypouštěním</t>
  </si>
  <si>
    <t>72226222-R01</t>
  </si>
  <si>
    <t>Demontáž a zpětná montáž vodoměru obchodního měření s dálkovým odečtem</t>
  </si>
  <si>
    <t>722290226</t>
  </si>
  <si>
    <t>Zkouška těsnosti vodovodního potrubí závitového DN do 50</t>
  </si>
  <si>
    <t>722290234</t>
  </si>
  <si>
    <t>Proplach a dezinfekce vodovodního potrubí DN do 80</t>
  </si>
  <si>
    <t>72230-R01</t>
  </si>
  <si>
    <t>Provedení kovových podpěr + úchytky - vodovodní potrubí</t>
  </si>
  <si>
    <t>72230-R02</t>
  </si>
  <si>
    <t>Napojení na stávající rozvod studené vody DN 80 v 1.PP</t>
  </si>
  <si>
    <t>72230-R03</t>
  </si>
  <si>
    <t>Napojení na stávající rozvod teplé vody DN 40 v 1.NP</t>
  </si>
  <si>
    <t>72230-R04</t>
  </si>
  <si>
    <t>Napojení na stávající cirkulační potrubí DN 25 v 1.NP</t>
  </si>
  <si>
    <t>72230-R05</t>
  </si>
  <si>
    <t>Přepojení stávajícího rozvodu studené vody DN 40 pro vedlejší budovu - v 1.NP</t>
  </si>
  <si>
    <t>72230-R06</t>
  </si>
  <si>
    <t>Přepojení stávající nástěnné baterie - umyvadlová, dřezová - demontáž a zpětná montáž</t>
  </si>
  <si>
    <t>998722203</t>
  </si>
  <si>
    <t>Přesun hmot procentní pro vnitřní vodovod v objektech v přes 12 do 24 m</t>
  </si>
  <si>
    <t>724</t>
  </si>
  <si>
    <t>Zdravotechnika - strojní vybavení</t>
  </si>
  <si>
    <t>724242225</t>
  </si>
  <si>
    <t>Filtr domácí na studenou vodu G 6/4" se zpětným proplachem</t>
  </si>
  <si>
    <t>998724203</t>
  </si>
  <si>
    <t>Přesun hmot procentní pro strojní vybavení v objektech v přes 12 do 24 m</t>
  </si>
  <si>
    <t>725119125</t>
  </si>
  <si>
    <t>Montáž klozetových mís závěsných na nosné stěny</t>
  </si>
  <si>
    <t>64236021-R01</t>
  </si>
  <si>
    <t>klozet keramický zkrácený bílý závěsný hluboké splachování 490x360x350mm, otevřený oplachovací okruh - referenční výrobek: LYRA PLUS H823382</t>
  </si>
  <si>
    <t>64236031-R01</t>
  </si>
  <si>
    <t>klozet keramický bílý závěsný hluboké splachování 530x360x360mm, otevřený oplachovací okruh - referenční výrobek: LYRA PLUS H823380</t>
  </si>
  <si>
    <t>725119131</t>
  </si>
  <si>
    <t>Montáž klozetových sedátek standardních</t>
  </si>
  <si>
    <t>55167381-R01</t>
  </si>
  <si>
    <t>sedátko klozetové duroplastové bílé s poklopem Slowclose (pomalé samočinné sklápění) bílé 370x445x20 mm - referenční výrobek: LYRA PLUS H890385</t>
  </si>
  <si>
    <t>725121525</t>
  </si>
  <si>
    <t>Pisoárový záchodek keramický odsávací bílý 305x340x535 mm automatický s radarovým senzorem 24V DC - referenční výrobek: SANELA SLP 19RS</t>
  </si>
  <si>
    <t>64251-R01</t>
  </si>
  <si>
    <t>napájecí zdroj 230V AC/ 24V DC pro 3 pisoáry - referenční výrobek: SANELA SLZ 01Y</t>
  </si>
  <si>
    <t>725211602-R01</t>
  </si>
  <si>
    <t>Umyvadlo keramické bílé připevněné na stěnu šrouby 550x440x170 mm bez otvoru pro baterii + ventil odpadní umyvadlový Click-Clack 5/4“ chrom + sifon plastový - referenční výrobek: GEBERIT SELNOVA 500.291.01.7</t>
  </si>
  <si>
    <t>725211602-R02</t>
  </si>
  <si>
    <t>Umyvadlo keramické bílé připevněné na stěnu šrouby 650x400x175 mm bez otvoru pro baterii + ventil odpadní umyvadlový Click-Clack 5/4“ chrom + sifon plastový - referenční výrobek: GEBERIT SELNOVA 500.291.01.7</t>
  </si>
  <si>
    <t>725211703-R01</t>
  </si>
  <si>
    <t>Umývátko keramické bílé stěnové připevněné na stěnu šrouby 450x235x155 mm, otvor pro baterii vlevo + ventil odpadní umyvadlový Click-Clack 5/4“ chrom + sifon plastový - referenční výrobek: JIKA TIGO H815212</t>
  </si>
  <si>
    <t>725211703-R02</t>
  </si>
  <si>
    <t>Umývátko keramické bílé stěnové připevněné na stěnu šrouby 450x235x155 mm, otvor pro baterii vpravo + ventil odpadní umyvadlový Click-Clack 5/4“ chrom + sifon plastový - referenční výrobek: JIKA TIGO H815212</t>
  </si>
  <si>
    <t>725244153-R01</t>
  </si>
  <si>
    <t>Dveře sprchové dvoukřídlé otočné 900 mm, výška 1950 mm, profily chrom, povrchová úprava Easy Clean, čiré tvrzené 6 mm bezpečnostní sklo - referenční výrobek: SAT TEX SIKOTEXL90CRT</t>
  </si>
  <si>
    <t>725339111</t>
  </si>
  <si>
    <t>Montáž výlevky</t>
  </si>
  <si>
    <t>6427110-R01</t>
  </si>
  <si>
    <t>výlevka keramická závěsná bílá 510x435x407 mm se sklopnou plastovou mřížkou - referenční výrobek: JIKA MIRA H851049</t>
  </si>
  <si>
    <t>725813111</t>
  </si>
  <si>
    <t>Ventil rohový bez připojovací trubičky nebo flexi hadičky G 1/2"</t>
  </si>
  <si>
    <t>725813112-R01</t>
  </si>
  <si>
    <t>Ventil výtokový s připojením na hadici, vřetenový, vč. zpětné klapky s vrškem s tukovou komorou G 1/2</t>
  </si>
  <si>
    <t>725829121</t>
  </si>
  <si>
    <t>Montáž baterie umyvadlové nástěnné pákové a klasické ostatní typ</t>
  </si>
  <si>
    <t>55145615-R01</t>
  </si>
  <si>
    <t>baterie umyvadlová nástěnná páková 150mm chrom, s otáčivým plochým ústím a délkou ramínka 210 mm - referenční výrobek: LYRA TALAS H3111N70042301</t>
  </si>
  <si>
    <t>55145615-R02</t>
  </si>
  <si>
    <t>baterie umyvadlová nástěnná páková 150mm chrom, s otáčivým plochým ústím a délkou ramínka 300 mm - referenční výrobek: JIKA TALAS H3111N70042401</t>
  </si>
  <si>
    <t>725829131</t>
  </si>
  <si>
    <t>Montáž baterie umyvadlové stojánkové G 1/2" ostatní typ</t>
  </si>
  <si>
    <t>55143991-R01</t>
  </si>
  <si>
    <t>baterie umyvadlová stojánková páková bez výpusti pevné ústí chrom, výška 174 mm a délka ramínka 105 mm - referenční výrobek: JIKA TALAS H3112E10041101</t>
  </si>
  <si>
    <t>725829142-R01</t>
  </si>
  <si>
    <t>Montáž bidetové sprchy - u klozetu</t>
  </si>
  <si>
    <t>55145-R01</t>
  </si>
  <si>
    <t xml:space="preserve">bidetová páková sprcha s baterií pod omítku, chrom, výška 168 mm, s držákem sprchy, kovovou hadicí a sprchovou růžicí se STOP-ventilem, včetně podomítkového tělesa, hranatá deska  - referenční výrobek: NOVASERVIS METALIA 58, 58211,0</t>
  </si>
  <si>
    <t>725849412</t>
  </si>
  <si>
    <t>Montáž baterie sprchové nástěnné s pevnou výškou sprchy</t>
  </si>
  <si>
    <t>55145402-R01</t>
  </si>
  <si>
    <t>baterie sprchová nástěnná páková s úsporným skrytým perlátorem s průtokem 5l/min chrom, rozteč 150 mm - referenční výrobek: JIKA TALAS TRENDY H3312E70044001</t>
  </si>
  <si>
    <t>55145402-R02</t>
  </si>
  <si>
    <t>sprchová sada s ruční sprchou pr. 100 mm chrom, hadice 1700 mm chrom se systémem proti překroucení, držák ruční sprchy kovový - referenční výrobek: JIKA RIO</t>
  </si>
  <si>
    <t>725980123</t>
  </si>
  <si>
    <t>Dvířka 30/30 - kanalizace (čistící tvarovky)</t>
  </si>
  <si>
    <t>725980123-R01</t>
  </si>
  <si>
    <t>Dvířka 30/30 pod obklad do sádrokartonu- kanalizace (čistící tvarovky)</t>
  </si>
  <si>
    <t>725980123-R02</t>
  </si>
  <si>
    <t>Dvířka 30/30, 40/40 do sádrokartonového podhledu (kanalizace, vodovod) - není součástí tohoto rozpočtu (provede stavba)</t>
  </si>
  <si>
    <t>998725203</t>
  </si>
  <si>
    <t>Přesun hmot procentní pro zařizovací předměty v objektech v přes 12 do 24 m</t>
  </si>
  <si>
    <t>726</t>
  </si>
  <si>
    <t>Zdravotechnika - předstěnové instalace</t>
  </si>
  <si>
    <t>726131041-R01</t>
  </si>
  <si>
    <t>Předstěnový instalační systém pro suché procesy do sádrokartonových příček-pro závěsné WC s ovládáním zepředu, montážní výška 1120 mm+ovládací tlačítko plast Alpská bílá, 246x164 mm-dvojčinné - referenč.výrobek GEBERIT DUOFIX+GEBERIT Sigma 01 115.770.11.5</t>
  </si>
  <si>
    <t>238</t>
  </si>
  <si>
    <t>726131041-R02</t>
  </si>
  <si>
    <t>Podomítkový modul s nádržkou pro závěsnou výlevku, montážní výška 1460 mm (včetně integrovaného rohového ventilu) + ovládací tlačítko Dual Flush bílá barva 250x10x160 mm - referenční výrobek: JIKA PRO WASTE BASIN H893607</t>
  </si>
  <si>
    <t>240</t>
  </si>
  <si>
    <t>726191001</t>
  </si>
  <si>
    <t>Zvukoizolační souprava pro klozet a výlevku</t>
  </si>
  <si>
    <t>242</t>
  </si>
  <si>
    <t>998726213</t>
  </si>
  <si>
    <t>Přesun hmot procentní pro instalační prefabrikáty v objektech v přes 12 do 24 m</t>
  </si>
  <si>
    <t>244</t>
  </si>
  <si>
    <t>721-B01-B05</t>
  </si>
  <si>
    <t>Demontáže - vnitřní kanalizace, vodovodu, plynovodu, strojního vybavení, zařizovacích předmětů</t>
  </si>
  <si>
    <t>721140802</t>
  </si>
  <si>
    <t>Demontáž potrubí litinové DN do 100</t>
  </si>
  <si>
    <t>246</t>
  </si>
  <si>
    <t>721140806</t>
  </si>
  <si>
    <t>Demontáž potrubí litinové DN přes 100 do 200</t>
  </si>
  <si>
    <t>248</t>
  </si>
  <si>
    <t>721171803</t>
  </si>
  <si>
    <t>Demontáž potrubí z PVC D do 75</t>
  </si>
  <si>
    <t>250</t>
  </si>
  <si>
    <t>721171808</t>
  </si>
  <si>
    <t>Demontáž potrubí z PVC D přes 75 do 114</t>
  </si>
  <si>
    <t>252</t>
  </si>
  <si>
    <t>721210812-R01</t>
  </si>
  <si>
    <t>Demontáž vpustí podlahových do DN 70</t>
  </si>
  <si>
    <t>254</t>
  </si>
  <si>
    <t>722130801</t>
  </si>
  <si>
    <t>Demontáž potrubí ocelové pozinkované závitové DN do 25</t>
  </si>
  <si>
    <t>256</t>
  </si>
  <si>
    <t>722130802</t>
  </si>
  <si>
    <t>Demontáž potrubí ocelové pozinkované závitové DN přes 25 do 40</t>
  </si>
  <si>
    <t>258</t>
  </si>
  <si>
    <t>722170801</t>
  </si>
  <si>
    <t>Demontáž rozvodů vody z plastů D do 25</t>
  </si>
  <si>
    <t>260</t>
  </si>
  <si>
    <t>722220852</t>
  </si>
  <si>
    <t>Demontáž armatur závitových s jedním závitem G přes 3/4 do 5/4</t>
  </si>
  <si>
    <t>262</t>
  </si>
  <si>
    <t>725110811</t>
  </si>
  <si>
    <t>Demontáž klozetů splachovací s nádrží</t>
  </si>
  <si>
    <t>264</t>
  </si>
  <si>
    <t>725122817</t>
  </si>
  <si>
    <t>Demontáž pisoárových stání bez nádrže a jedním záchodkem</t>
  </si>
  <si>
    <t>266</t>
  </si>
  <si>
    <t>725210821</t>
  </si>
  <si>
    <t>Demontáž umyvadel bez výtokových armatur</t>
  </si>
  <si>
    <t>268</t>
  </si>
  <si>
    <t>135</t>
  </si>
  <si>
    <t>725210826</t>
  </si>
  <si>
    <t>Demontáž umývátek bez výtokových armatur</t>
  </si>
  <si>
    <t>270</t>
  </si>
  <si>
    <t>725330820</t>
  </si>
  <si>
    <t>Demontáž výlevka diturvitová</t>
  </si>
  <si>
    <t>272</t>
  </si>
  <si>
    <t>137</t>
  </si>
  <si>
    <t>725330840</t>
  </si>
  <si>
    <t>Demontáž výlevka litinová nebo ocelová</t>
  </si>
  <si>
    <t>274</t>
  </si>
  <si>
    <t>725810811</t>
  </si>
  <si>
    <t>Demontáž ventilů výtokových nástěnných</t>
  </si>
  <si>
    <t>276</t>
  </si>
  <si>
    <t>139</t>
  </si>
  <si>
    <t>725820801</t>
  </si>
  <si>
    <t>Demontáž baterie nástěnné do G 3 / 4</t>
  </si>
  <si>
    <t>278</t>
  </si>
  <si>
    <t>725820802</t>
  </si>
  <si>
    <t>Demontáž baterie stojánkové do jednoho otvoru</t>
  </si>
  <si>
    <t>280</t>
  </si>
  <si>
    <t>141</t>
  </si>
  <si>
    <t>725840850</t>
  </si>
  <si>
    <t>Demontáž baterie sprch diferenciální do G 3/4x1</t>
  </si>
  <si>
    <t>282</t>
  </si>
  <si>
    <t>725860811</t>
  </si>
  <si>
    <t>Demontáž uzávěrů zápachu jednoduchých</t>
  </si>
  <si>
    <t>284</t>
  </si>
  <si>
    <t>143</t>
  </si>
  <si>
    <t>9970131-R01</t>
  </si>
  <si>
    <t>Vnitrostaveništní přemístění vybouraných (demontovaných) hmot - vnitřní kanalizace, vodovod a zařizovací předměty vodorovně do 100 m v objektech výšky přes 12 do 24 m</t>
  </si>
  <si>
    <t>286</t>
  </si>
  <si>
    <t>9970135-R01</t>
  </si>
  <si>
    <t>288</t>
  </si>
  <si>
    <t>145</t>
  </si>
  <si>
    <t>9970135-R02</t>
  </si>
  <si>
    <t>290</t>
  </si>
  <si>
    <t>"za dalších 15 km" 15*3,5</t>
  </si>
  <si>
    <t>997013-R01</t>
  </si>
  <si>
    <t>Uložení vybouraných (demontovaných) hmot na skládku</t>
  </si>
  <si>
    <t>292</t>
  </si>
  <si>
    <t>147</t>
  </si>
  <si>
    <t>997013-R02</t>
  </si>
  <si>
    <t>Poplatek za skládku vybouraných (demontovaných) hmot na recyklační skládce (skládkovné)</t>
  </si>
  <si>
    <t>294</t>
  </si>
  <si>
    <t>727</t>
  </si>
  <si>
    <t>Zdravotechnika - požární ochrana</t>
  </si>
  <si>
    <t>727212112</t>
  </si>
  <si>
    <t>Trubní ucpávka plastového potrubí bez izolace D 40 mm stěnou tl 100 mm požární odolnost EI 90-120</t>
  </si>
  <si>
    <t>296</t>
  </si>
  <si>
    <t>149</t>
  </si>
  <si>
    <t>727212113</t>
  </si>
  <si>
    <t>Trubní ucpávka plastového potrubí bez izolace D 50 mm stěnou tl 100 mm požární odolnost EI 90-120</t>
  </si>
  <si>
    <t>298</t>
  </si>
  <si>
    <t>727213215</t>
  </si>
  <si>
    <t>Trubní ucpávka plastového potrubí bez izolace D 50 mm stropem tl 150 mm požární odolnost EI 90</t>
  </si>
  <si>
    <t>300</t>
  </si>
  <si>
    <t>151</t>
  </si>
  <si>
    <t>727223103</t>
  </si>
  <si>
    <t>Protipožární manžeta prostupu plastového potrubí bez izolace D 75 mm stropem tl 150 mm požární odolnost EI 90</t>
  </si>
  <si>
    <t>302</t>
  </si>
  <si>
    <t>998727203</t>
  </si>
  <si>
    <t>Přesun hmot procentní pro protipožární ochranu v objektech v přes 12 do 24 m</t>
  </si>
  <si>
    <t>304</t>
  </si>
  <si>
    <t>Nátěry</t>
  </si>
  <si>
    <t>153</t>
  </si>
  <si>
    <t>722-R001</t>
  </si>
  <si>
    <t>Nátěr syntetický potrubí - obnova nátěru požárního vodovodu DN 80 v prostorech prováděné rekonstrukce (červená barva)</t>
  </si>
  <si>
    <t>306</t>
  </si>
  <si>
    <t>764-07b - Vytápění</t>
  </si>
  <si>
    <t>D1 - položka</t>
  </si>
  <si>
    <t xml:space="preserve">    D2 - CELKEM  VYTÁPĚNÍ BEZ DPH</t>
  </si>
  <si>
    <t>713 - Tepelné izolace - vytápění</t>
  </si>
  <si>
    <t>733-735d - Vytápění - demontáže</t>
  </si>
  <si>
    <t>733 - vytápění - rozvod potrubí</t>
  </si>
  <si>
    <t>734 - Vytápění - armatury</t>
  </si>
  <si>
    <t>735 - Vytápění - otopná tělesa</t>
  </si>
  <si>
    <t>783 - Nátěry</t>
  </si>
  <si>
    <t>801-1 - Pomocné stavební práce - vytápění</t>
  </si>
  <si>
    <t>D1</t>
  </si>
  <si>
    <t>položka</t>
  </si>
  <si>
    <t>D2</t>
  </si>
  <si>
    <t xml:space="preserve">CELKEM  VYTÁPĚNÍ BEZ DPH</t>
  </si>
  <si>
    <t>Tepelné izolace - vytápění</t>
  </si>
  <si>
    <t>Montáž tepelné izolace potrubí snímatelnými pouzdry na suchý zip (nové)</t>
  </si>
  <si>
    <t>termoizolační trubice z pěnového PE tl. 13 mm - D15</t>
  </si>
  <si>
    <t>D.1</t>
  </si>
  <si>
    <t>termoizolační trubice z pěnového PE tl. 13 mm - D18</t>
  </si>
  <si>
    <t>D.2</t>
  </si>
  <si>
    <t>termoizolační trubice z pěnového PE tl. 13 mm - D22</t>
  </si>
  <si>
    <t>713471211.1</t>
  </si>
  <si>
    <t>Montáž tepelné izolace potrubí snímatelnými pouzdry na suchý zip (stávající)</t>
  </si>
  <si>
    <t>Pol1</t>
  </si>
  <si>
    <t>Pol2</t>
  </si>
  <si>
    <t>termoizolační trubice z pěnového PE tl. 13 mm - D28</t>
  </si>
  <si>
    <t>Pol3</t>
  </si>
  <si>
    <t>termoizolační trubice z pěnového PE tl. 13 mm - D40</t>
  </si>
  <si>
    <t>Pol4</t>
  </si>
  <si>
    <t>termoizolační trubice z pěnového pe tl. 25 mm - D108</t>
  </si>
  <si>
    <t>Pol5</t>
  </si>
  <si>
    <t>termoizolační trubice z pěnového pe tl. 25 mm - D134</t>
  </si>
  <si>
    <t>Pol6</t>
  </si>
  <si>
    <t xml:space="preserve">izolační pouzdro z pěnového PE s laminací PE tkaninou (bílá) tl. 25  - D108</t>
  </si>
  <si>
    <t>Pol7</t>
  </si>
  <si>
    <t xml:space="preserve">izolační pouzdro z pěnového PE s laminací PE tkaninou (bílá) tl. 25  - D134</t>
  </si>
  <si>
    <t>R</t>
  </si>
  <si>
    <t>Příplatek za montáž izolace poturbí ve výšce do 3,0 m</t>
  </si>
  <si>
    <t>D.3</t>
  </si>
  <si>
    <t>páska samolepící ALS šířka 50 mm, délka 50 m</t>
  </si>
  <si>
    <t>733-735d</t>
  </si>
  <si>
    <t>Vytápění - demontáže</t>
  </si>
  <si>
    <t>733110806</t>
  </si>
  <si>
    <t>Demontáž potrubí ocelového závitového DN přes 15 do 32</t>
  </si>
  <si>
    <t>734200821</t>
  </si>
  <si>
    <t>Demontáž armatury závitové se dvěma závity přes G 1/2 do G 1/2</t>
  </si>
  <si>
    <t>734200822</t>
  </si>
  <si>
    <t>Demontáž armatury závitové se dvěma závity přes G 1/2 do G 1</t>
  </si>
  <si>
    <t>735111810</t>
  </si>
  <si>
    <t>Demontáž otopného tělesa litinového článkového</t>
  </si>
  <si>
    <t>735121810</t>
  </si>
  <si>
    <t>Demontáž otopného tělesa ocelového článkového</t>
  </si>
  <si>
    <t>735211812</t>
  </si>
  <si>
    <t>Demontáž registru trubkového žebrového 76/156 délka do 3 m dvoupramenný</t>
  </si>
  <si>
    <t>735211814</t>
  </si>
  <si>
    <t>Demontáž registru trubkového žebrového 76/156 délka do 3 m čtyřpramenný</t>
  </si>
  <si>
    <t>735211822</t>
  </si>
  <si>
    <t>Demontáž registru trubkového žebrového 76/156 délka do 6 m dvoupramenný</t>
  </si>
  <si>
    <t>735211830</t>
  </si>
  <si>
    <t>Rozřezání demontovaného registru žebrového pramen D 76/3/156 mm</t>
  </si>
  <si>
    <t>735494811</t>
  </si>
  <si>
    <t>Vypuštění vody z otopných těles</t>
  </si>
  <si>
    <t>997013214</t>
  </si>
  <si>
    <t>Vnitrostaveništní doprava suti a vybouraných hmot přes 12 do 15 m ručně</t>
  </si>
  <si>
    <t>Odvoz suti na skládku nebo meziskládku do 1 km se složením</t>
  </si>
  <si>
    <t>733</t>
  </si>
  <si>
    <t>vytápění - rozvod potrubí</t>
  </si>
  <si>
    <t>733222202</t>
  </si>
  <si>
    <t>Potrubí měděné polotvrdé spojované tvrdým pájením D 15x1 mm</t>
  </si>
  <si>
    <t>733222203</t>
  </si>
  <si>
    <t>Potrubí měděné polotvrdé spojované tvrdým pájením D 18x1 mm</t>
  </si>
  <si>
    <t>733222204</t>
  </si>
  <si>
    <t>Potrubí měděné polotvrdé spojované tvrdým pájením D 22x1 mm</t>
  </si>
  <si>
    <t>733224222</t>
  </si>
  <si>
    <t>Příplatek k potrubí měděnému za zhotovení přípojky z trubek měděných D 15x1 mm</t>
  </si>
  <si>
    <t>733224223</t>
  </si>
  <si>
    <t>Příplatek k potrubí měděnému za zhotovení přípojky z trubek měděných D 18x1 mm</t>
  </si>
  <si>
    <t>R.1</t>
  </si>
  <si>
    <t>Příplatek k potrubí měděnému za montáž ve výšce do 4,0 m</t>
  </si>
  <si>
    <t>R.2</t>
  </si>
  <si>
    <t>Příplatek k potrubí měděnému za montáž v drážce</t>
  </si>
  <si>
    <t>733191903</t>
  </si>
  <si>
    <t>Montáž potrubí ocelového závitového běžného při opravě DN 15 - napojení na stávající rozvod</t>
  </si>
  <si>
    <t>733191904</t>
  </si>
  <si>
    <t>Montáž potrubí ocelového závitového běžného při opravě DN 20 - napojení na stávající rozvod</t>
  </si>
  <si>
    <t>733191905</t>
  </si>
  <si>
    <t>Montáž potrubí ocelového závitového běžného při opravě DN 25 - napojení na stávající rozvod</t>
  </si>
  <si>
    <t>D.4</t>
  </si>
  <si>
    <t xml:space="preserve">přechod vnitřní Cu 4270G  15-1/2</t>
  </si>
  <si>
    <t>D.5</t>
  </si>
  <si>
    <t xml:space="preserve">přechod vnitřní Cu 4270G  15-3/4</t>
  </si>
  <si>
    <t>D.6</t>
  </si>
  <si>
    <t xml:space="preserve">přechod vnitřní Cu 4270G  18-3/4</t>
  </si>
  <si>
    <t>D.7</t>
  </si>
  <si>
    <t xml:space="preserve">přechod vnitřní Cu 4270G  22-3/4</t>
  </si>
  <si>
    <t>D.8</t>
  </si>
  <si>
    <t xml:space="preserve">přechod vnitřní Cu 4270G  22-1</t>
  </si>
  <si>
    <t>Proplach potrubí</t>
  </si>
  <si>
    <t>M.1</t>
  </si>
  <si>
    <t>Napuštění vody topného systému</t>
  </si>
  <si>
    <t>733291101</t>
  </si>
  <si>
    <t>Zkouška těsnosti potrubí měděné D do 35x1,5</t>
  </si>
  <si>
    <t>R.3</t>
  </si>
  <si>
    <t>podpěrné konstrukce - kovové výrobky</t>
  </si>
  <si>
    <t>998733313</t>
  </si>
  <si>
    <t>Přesun hmot procentní pro rozvody potrubí ruční v objektech v přes 12 do 24 m</t>
  </si>
  <si>
    <t>999733301</t>
  </si>
  <si>
    <t>topná zkouška systému</t>
  </si>
  <si>
    <t>734</t>
  </si>
  <si>
    <t>Vytápění - armatury</t>
  </si>
  <si>
    <t>734221142</t>
  </si>
  <si>
    <t>Ventil závitový termostatický axiální G 1/2 PN 10 do 120°C Q 10-150 l/h s automatickým omezením průtoku bez hlavice ovládání</t>
  </si>
  <si>
    <t>734221684</t>
  </si>
  <si>
    <t>Termostatická hlavice kapalinová PN 10 do 110°C pro veřejné prostory</t>
  </si>
  <si>
    <t>734261402</t>
  </si>
  <si>
    <t>Armatura připojovací rohová G 1/2 PN 10 do 110°C radiátorů se středovým připojením vč. termostatické hlavice</t>
  </si>
  <si>
    <t>734261417</t>
  </si>
  <si>
    <t>Šroubení regulační radiátorové rohové G 1/2</t>
  </si>
  <si>
    <t>734291123</t>
  </si>
  <si>
    <t>Kohout plnící a vypouštěcí G 1/2 PN 10 do 90°C závitový</t>
  </si>
  <si>
    <t>734292724</t>
  </si>
  <si>
    <t>Kohout kulový přímý G 3/4 PN 42 do 185°C vnitřní závit s vypouštěním</t>
  </si>
  <si>
    <t>D.9</t>
  </si>
  <si>
    <t xml:space="preserve">přechod vnější Cu 4243G  15-1/2</t>
  </si>
  <si>
    <t>D.10</t>
  </si>
  <si>
    <t xml:space="preserve">přechod vnější Cu 4243G  18-1/2</t>
  </si>
  <si>
    <t>735000912</t>
  </si>
  <si>
    <t>Vyregulování ventilu nebo kohoutu dvojregulačního s termostatickým ovládáním</t>
  </si>
  <si>
    <t>998734313</t>
  </si>
  <si>
    <t>Přesun hmot procentní pro armatury ruční v objektech v přes 12 do 24 m</t>
  </si>
  <si>
    <t>735</t>
  </si>
  <si>
    <t>Vytápění - otopná tělesa</t>
  </si>
  <si>
    <t>735159210</t>
  </si>
  <si>
    <t>Montáž otopných těles panelových dvouřadých dl do 1140 mm</t>
  </si>
  <si>
    <t>D.11</t>
  </si>
  <si>
    <t>deskové ocelové tělesa s bočním připojením 21-900 dl. 1200</t>
  </si>
  <si>
    <t>D.12</t>
  </si>
  <si>
    <t>deskové ocelové tělesa s bočním připojením 22-900 dl. 900</t>
  </si>
  <si>
    <t>D.13</t>
  </si>
  <si>
    <t>deskové ocelové těleso s vestavěným ventilem a univerzálním spodním napojením 21-600, dl.500</t>
  </si>
  <si>
    <t>D.14</t>
  </si>
  <si>
    <t>deskové ocelové těleso s vestavěným ventilem a univerzálním spodním napojením 21-600, dl.800</t>
  </si>
  <si>
    <t>D.15</t>
  </si>
  <si>
    <t>deskové ocelové těleso s vestavěným ventilem a univerzálním spodním napojením 21-600, dl.900</t>
  </si>
  <si>
    <t>D.16</t>
  </si>
  <si>
    <t>deskové ocelové těleso s vestavěným ventilem a univerzálním spodním napojením 21-900, dl.900</t>
  </si>
  <si>
    <t>D.17</t>
  </si>
  <si>
    <t>deskové ocelové těleso s vestavěným ventilem a univerzálním spodním napojením 21-900, dl.1000</t>
  </si>
  <si>
    <t>D.18</t>
  </si>
  <si>
    <t>deskové ocelové těleso s vestavěným ventilem a univerzálním spodním napojením 22-600, dl.1000</t>
  </si>
  <si>
    <t>735159220</t>
  </si>
  <si>
    <t>Montáž otopných těles panelových dvouřadých dl přes 1140 do 1500 mm</t>
  </si>
  <si>
    <t>D.19</t>
  </si>
  <si>
    <t>deskové ocelové těleso s vestavěným ventilem a univerzálním spodním napojením 22-600, dl.1200</t>
  </si>
  <si>
    <t>D.20</t>
  </si>
  <si>
    <t>deskové ocelové těleso s vestavěným ventilem a univerzálním spodním napojením 22-600, dl.1400</t>
  </si>
  <si>
    <t>D.21</t>
  </si>
  <si>
    <t>deskové ocelové těleso s vestavěným ventilem a univerzálním spodním napojením 22-900, dl.1200</t>
  </si>
  <si>
    <t>735159230</t>
  </si>
  <si>
    <t>Montáž otopných těles panelových dvouřadých dl přes 1500 do 1980 mm</t>
  </si>
  <si>
    <t>D.22</t>
  </si>
  <si>
    <t>deskové ocelové těleso s vestavěným ventilem a univerzálním spodním napojením 22-600, dl.1800</t>
  </si>
  <si>
    <t>735159240</t>
  </si>
  <si>
    <t>Montáž otopných těles panelových dvouřadých dl přes 1980 do 2820 mm</t>
  </si>
  <si>
    <t>D.23</t>
  </si>
  <si>
    <t>deskové ocelové těleso s vestavěným ventilem a univerzálním spodním napojením 21-600, dl.2300</t>
  </si>
  <si>
    <t>735159310</t>
  </si>
  <si>
    <t>Montáž otopných těles panelových třířadých dl do 1140 mm</t>
  </si>
  <si>
    <t>D.24</t>
  </si>
  <si>
    <t>deskové ocelové těleso s vestavěným ventilem a univerzálním spodním napojením 33-900, dl.700</t>
  </si>
  <si>
    <t>735164511</t>
  </si>
  <si>
    <t>Montáž otopného tělesa trubkového na stěnu výšky tělesa do 1500 mm</t>
  </si>
  <si>
    <t>D.25</t>
  </si>
  <si>
    <t>koupelnové žebříkové těleso rovné, se středovým napojením š. 600, dl. 1500</t>
  </si>
  <si>
    <t>735191905</t>
  </si>
  <si>
    <t>Odvzdušnění otopných těles</t>
  </si>
  <si>
    <t>998735313</t>
  </si>
  <si>
    <t>Přesun hmot procentní pro otopná tělesa ruční v objektech v přes 12 do 24 m</t>
  </si>
  <si>
    <t>783614551</t>
  </si>
  <si>
    <t>Nátěr syntetický potrubí do DN50 Z (nové potrubí)</t>
  </si>
  <si>
    <t>783617501</t>
  </si>
  <si>
    <t>Krycí nátěr (email) potrubí jednonásobný standartní do DN50 (stávající potrubí)</t>
  </si>
  <si>
    <t>783617511</t>
  </si>
  <si>
    <t>Krycí nátěr (email) potrubí dvojnásobný standartní do DN50 (nové potrubí)</t>
  </si>
  <si>
    <t>801-1</t>
  </si>
  <si>
    <t>Pomocné stavební práce - vytápění</t>
  </si>
  <si>
    <t>R.4</t>
  </si>
  <si>
    <t xml:space="preserve">Stavební přípomoce - drážky pro potrubí s izolací včetně začištění, doprava a uložení vybouraných hmot na skládku,  poplatek za skládku</t>
  </si>
  <si>
    <t>R.5</t>
  </si>
  <si>
    <t xml:space="preserve">Stavební přípomoce - prostupy zdmi a stropy včetně začištění, doprava a uložení vybouraných hmot na skládku,  poplatek za skládku</t>
  </si>
  <si>
    <t>R.6</t>
  </si>
  <si>
    <t>Stavební přípomoce - opravy podlah po demontáži otopných těles (schodiště)</t>
  </si>
  <si>
    <t>Revizní dvířka do SDK 300x300</t>
  </si>
  <si>
    <t>Revizní dvířka do SDK 400x400</t>
  </si>
  <si>
    <t>764-07c - Vzduchotechnika</t>
  </si>
  <si>
    <t>D1 - CELKEM BEZ DPH</t>
  </si>
  <si>
    <t xml:space="preserve">    D2 - zařízení VZ1 - větrání sociálních zařízení - umývárny</t>
  </si>
  <si>
    <t xml:space="preserve">    D3 - VZ - doplňkový materiál (poz. 1.02-1.22)</t>
  </si>
  <si>
    <t xml:space="preserve">    D4 - VZ - doplňkové práce a příslušenství - zařízení VZ1</t>
  </si>
  <si>
    <t xml:space="preserve">    D5 - zařízení VZ2 - větrání sociálních zařízení - WC</t>
  </si>
  <si>
    <t xml:space="preserve">    D6 - VZ - doplňkový materiál (poz. 2.02-2.16)</t>
  </si>
  <si>
    <t xml:space="preserve">    D7 - VZ - doplňkové práce a příslušenství - zařízení VZ2</t>
  </si>
  <si>
    <t xml:space="preserve">    D8 - VZ - demontáže</t>
  </si>
  <si>
    <t>CELKEM BEZ DPH</t>
  </si>
  <si>
    <t>zařízení VZ1 - větrání sociálních zařízení - umývárny</t>
  </si>
  <si>
    <t>Pol8</t>
  </si>
  <si>
    <t>střešní radiální ventilátor s EC motorem a digitální regulační jednotkou CTB - 1100 m3/hod; 80 Pa (EL 230V, 92W )</t>
  </si>
  <si>
    <t>Pol9</t>
  </si>
  <si>
    <t>tlumič hluku pro ventilátory CTB</t>
  </si>
  <si>
    <t>Pol10</t>
  </si>
  <si>
    <t>potrubní přechod D315-250x250 s přírubou dl.150</t>
  </si>
  <si>
    <t>Pol11</t>
  </si>
  <si>
    <t xml:space="preserve">klapka regulační s pohonem D200  (EL 230V, 5 W)</t>
  </si>
  <si>
    <t>Pol12</t>
  </si>
  <si>
    <t>klapka regulační D100</t>
  </si>
  <si>
    <t>Pol13</t>
  </si>
  <si>
    <t>talířový ventil kovový odvodní D125</t>
  </si>
  <si>
    <t>Pol14</t>
  </si>
  <si>
    <t>talířový ventil kovový odvodní D160</t>
  </si>
  <si>
    <t>Pol15</t>
  </si>
  <si>
    <t>talířový ventil kovový odvodní D200</t>
  </si>
  <si>
    <t>Pol16</t>
  </si>
  <si>
    <t>krycí mřížka na potrubí D100</t>
  </si>
  <si>
    <t>Pol17</t>
  </si>
  <si>
    <t>kondenzační kus s nátrubkem D20 - D200</t>
  </si>
  <si>
    <t>Pol18</t>
  </si>
  <si>
    <t>kondenzační kus s nátrubkem D20 - D225</t>
  </si>
  <si>
    <t>Pol19</t>
  </si>
  <si>
    <t>stěnová mřížka z hliníku v bílé barvě - šířka 425, výška 225, rozteč lamel 20-V, typ lamel 2</t>
  </si>
  <si>
    <t>Pol20</t>
  </si>
  <si>
    <t>stěnová mřížka z hliníku v bílé barvě - šířka 325, výška 325, rozteč lamel 20-H, typ lamel 2</t>
  </si>
  <si>
    <t>Pol21</t>
  </si>
  <si>
    <t>úprava dveří pro proudění vzduchu - způsob stanoven před realizací</t>
  </si>
  <si>
    <t>Pol22</t>
  </si>
  <si>
    <t>revizní dvířka do SDK standart 300x300</t>
  </si>
  <si>
    <t>Pol23</t>
  </si>
  <si>
    <t>4H potrubí z pozink plechu tl. 0,8 mm 425x225 dl. 180</t>
  </si>
  <si>
    <t>Pol24</t>
  </si>
  <si>
    <t>4H potrubí z pozink plechu tl. 0,8 mm 325x325 dl. 180-200</t>
  </si>
  <si>
    <t>Pol25</t>
  </si>
  <si>
    <t>SPIRO potrubí z pozinkovaného plechu - D100 - 25% tvarovek</t>
  </si>
  <si>
    <t>Pol26</t>
  </si>
  <si>
    <t>SPIRO potrubí z pozinkovaného plechu - D125 - 30% tvarovek</t>
  </si>
  <si>
    <t>Pol27</t>
  </si>
  <si>
    <t>SPIRO potrubí z pozinkovaného plechu - D160 - 35% tvarovek</t>
  </si>
  <si>
    <t>Pol28</t>
  </si>
  <si>
    <t>SPIRO potrubí z pozinkovaného plechu - D200 - 30% tvarovek</t>
  </si>
  <si>
    <t>Pol29</t>
  </si>
  <si>
    <t>SPIRO potrubí z pozinkovaného plechu - D225 - 20% tvarovek</t>
  </si>
  <si>
    <t>Pol30</t>
  </si>
  <si>
    <t>SPIRO potrubí z pozinkovaného plechu - D315 - 70% tvarovek</t>
  </si>
  <si>
    <t>Pol31</t>
  </si>
  <si>
    <t>Al hadice jednovrstvá Semivac, D 100 mm</t>
  </si>
  <si>
    <t>Pol32</t>
  </si>
  <si>
    <t>Al hadice jednovrstvá Semivac, D 125 mm</t>
  </si>
  <si>
    <t>Pol33</t>
  </si>
  <si>
    <t>Al hadice jednovrstvá Semivac, D 160 mm</t>
  </si>
  <si>
    <t>Pol34</t>
  </si>
  <si>
    <t>izol pás ze syntetického kaučuku 6 mm samolep bez povrchové úpravy (IZ1)</t>
  </si>
  <si>
    <t>Pol35</t>
  </si>
  <si>
    <t>K-Flex páska samolepící dl. 25 m</t>
  </si>
  <si>
    <t>Pol36</t>
  </si>
  <si>
    <t>izol lamelová rohož z minerální vlny na Al fólii ISOVER ML-3 - 20 mm (IZ2)</t>
  </si>
  <si>
    <t>Pol37</t>
  </si>
  <si>
    <t>odvod kondenzátu - potrubí z PPR D25</t>
  </si>
  <si>
    <t>Pol38</t>
  </si>
  <si>
    <t>izolační hadice z pěnového PE tl. 6 mm - D25</t>
  </si>
  <si>
    <t>Pol39</t>
  </si>
  <si>
    <t xml:space="preserve">montáž větracího zařízení vč. přesunu hmot  (poz. 1.01)</t>
  </si>
  <si>
    <t>Pol40</t>
  </si>
  <si>
    <t xml:space="preserve">montáž větracího zařízení vč. přesunu hmot  (poz. 1.02-1.22)</t>
  </si>
  <si>
    <t>Pol41</t>
  </si>
  <si>
    <t>zaregulování větracího zařízení (poz. 1.02-1.22)</t>
  </si>
  <si>
    <t>D3</t>
  </si>
  <si>
    <t>VZ - doplňkový materiál (poz. 1.02-1.22)</t>
  </si>
  <si>
    <t>Pol42</t>
  </si>
  <si>
    <t>spojovací materiál</t>
  </si>
  <si>
    <t>Pol43</t>
  </si>
  <si>
    <t>těsnící materiál</t>
  </si>
  <si>
    <t>Pol44</t>
  </si>
  <si>
    <t>hadicová páska QIP</t>
  </si>
  <si>
    <t>Pol45</t>
  </si>
  <si>
    <t>samolepící páska</t>
  </si>
  <si>
    <t>Pol46</t>
  </si>
  <si>
    <t>upevnění a závěsy potrubí</t>
  </si>
  <si>
    <t>D4</t>
  </si>
  <si>
    <t>VZ - doplňkové práce a příslušenství - zařízení VZ1</t>
  </si>
  <si>
    <t>Pol47</t>
  </si>
  <si>
    <t>požární dotěsnění prostupu kruh potrubí D200-225 tmelem (např. Intumex SN)</t>
  </si>
  <si>
    <t>Pol48</t>
  </si>
  <si>
    <t>lešení lehké pomocné, výška podlahy do 2,5 m</t>
  </si>
  <si>
    <t>Pol49</t>
  </si>
  <si>
    <t xml:space="preserve">- přívod 230V, 100 W -  střešní ventilátor (na střeše)</t>
  </si>
  <si>
    <t>D5</t>
  </si>
  <si>
    <t>zařízení VZ2 - větrání sociálních zařízení - WC</t>
  </si>
  <si>
    <t>Pol50</t>
  </si>
  <si>
    <t>Pol51</t>
  </si>
  <si>
    <t xml:space="preserve">klapka regulační s pohonem D125  (EL 230V, 5 W)</t>
  </si>
  <si>
    <t>Pol52</t>
  </si>
  <si>
    <t xml:space="preserve">klapka regulační s pohonem D160  (EL 230V, 5 W)</t>
  </si>
  <si>
    <t>Pol53</t>
  </si>
  <si>
    <t>talířový ventil kovový odvodní D100</t>
  </si>
  <si>
    <t>Pol54</t>
  </si>
  <si>
    <t>revizní dvířka do SDK standart 400x400</t>
  </si>
  <si>
    <t>Pol55</t>
  </si>
  <si>
    <t>SPIRO potrubí z pozinkovaného plechu - D100 - 30% tvarovek</t>
  </si>
  <si>
    <t>Pol56</t>
  </si>
  <si>
    <t>SPIRO potrubí z pozinkovaného plechu - D125 - 25% tvarovek</t>
  </si>
  <si>
    <t>Pol57</t>
  </si>
  <si>
    <t>SPIRO potrubí z pozinkovaného plechu - D160 - 50% tvarovek</t>
  </si>
  <si>
    <t>Pol58</t>
  </si>
  <si>
    <t>SPIRO potrubí z pozinkovaného plechu - D200 - 20% tvarovek</t>
  </si>
  <si>
    <t>Pol59</t>
  </si>
  <si>
    <t>SPIRO potrubí z pozinkovaného plechu - D250 - 75% tvarovek</t>
  </si>
  <si>
    <t>Pol60</t>
  </si>
  <si>
    <t>SPIRO potrubí z pozinkovaného plechu - D315 - 75% tvarovek</t>
  </si>
  <si>
    <t>Pol61</t>
  </si>
  <si>
    <t>Al hadice jednovrstvá Semivac, D 200 mm</t>
  </si>
  <si>
    <t>Pol62</t>
  </si>
  <si>
    <t>Pol63</t>
  </si>
  <si>
    <t xml:space="preserve">montáž větracího zařízení vč. přesunu hmot  (poz. 2.01)</t>
  </si>
  <si>
    <t>Pol64</t>
  </si>
  <si>
    <t xml:space="preserve">montáž větracího zařízení vč. přesunu hmot  (poz. 2.02-2.16)</t>
  </si>
  <si>
    <t>Pol65</t>
  </si>
  <si>
    <t>zaregulování větracího zařízení (poz. 2.02-2.16)</t>
  </si>
  <si>
    <t>D6</t>
  </si>
  <si>
    <t>VZ - doplňkový materiál (poz. 2.02-2.16)</t>
  </si>
  <si>
    <t>Pol66</t>
  </si>
  <si>
    <t>Pol67</t>
  </si>
  <si>
    <t>Pol68</t>
  </si>
  <si>
    <t>Pol69</t>
  </si>
  <si>
    <t>Pol70</t>
  </si>
  <si>
    <t>D7</t>
  </si>
  <si>
    <t>VZ - doplňkové práce a příslušenství - zařízení VZ2</t>
  </si>
  <si>
    <t>D8</t>
  </si>
  <si>
    <t>VZ - demontáže</t>
  </si>
  <si>
    <t>Pol71</t>
  </si>
  <si>
    <t>Demontáž ventilátoru axiálního nízkotlakého kruhové potrubí D do 200 mm</t>
  </si>
  <si>
    <t>Pol72</t>
  </si>
  <si>
    <t>Demontáž ventilátoru axiálního nízkotlakého kruhové potrubí D přes 200 do 400 mm</t>
  </si>
  <si>
    <t>Pol73</t>
  </si>
  <si>
    <t>Demontáž vzduchotechnického potrubí plechového čtyřhranného s přírubou do suti průřezu přes 0,03 do 0,13 m2</t>
  </si>
  <si>
    <t>Pol74</t>
  </si>
  <si>
    <t>Demontáž vzduchotechnického potrubí plechového čtyřhranného s přírubou do suti průřezu přes 0,13 do 0,50 m2</t>
  </si>
  <si>
    <t>Pol75</t>
  </si>
  <si>
    <t>Demontáž vyústě čtyřhranné pro potrubí čtyřhranné nebo kruhové průřezu přes 0,080 do 0,250 m2</t>
  </si>
  <si>
    <t>Pol76</t>
  </si>
  <si>
    <t>Vnitrostaveništní doprava suti a vybouraných hmot pro budovy v přes 12 do 15 m ručně do vzdálenosti 50 m</t>
  </si>
  <si>
    <t>Pol77</t>
  </si>
  <si>
    <t>Pol78</t>
  </si>
  <si>
    <t xml:space="preserve">Příplatek k odvozu suti a vybouraných hmot na skládku ZKD 1 km přes 1 km  (0,8x10)</t>
  </si>
  <si>
    <t>Pol79</t>
  </si>
  <si>
    <t>- prostupy zdmi vč. začištění po montáži potrubí do tl. 300 a do 0,1 m2</t>
  </si>
  <si>
    <t>Pol80</t>
  </si>
  <si>
    <t>- prostupy zdmi vč. začištění po montáži potrubí do tl. 300 a do 0,2 m2</t>
  </si>
  <si>
    <t>Pol81</t>
  </si>
  <si>
    <t>- montážní otvor vč. začištění po montáži potrubí ve zdi do tl. 300, do 0,8 m2</t>
  </si>
  <si>
    <t>Pol82</t>
  </si>
  <si>
    <t xml:space="preserve">- zazdění otvoru ve stropě  vč. začištění po demontáži stávajícho potrubí do tl. 400 a do 0,2 m2</t>
  </si>
  <si>
    <t>Pol83</t>
  </si>
  <si>
    <t xml:space="preserve">- zazdění otvoru ve zdi  vč. začištění po demontáži stávajícho potrubí do tl. 300 a do 0,2 m2</t>
  </si>
  <si>
    <t>Pol84</t>
  </si>
  <si>
    <t>- ubourání nad střešní části šachty 1,8x1,2x1,5 m + provedení zastropení šachty 1,8x1,2 m včetně dopnlnění střešní krytiny (SIKA folie)</t>
  </si>
  <si>
    <t>Pol85</t>
  </si>
  <si>
    <t>- prostupy stropy vč. začištění po montáži potrubí do tl. 400 a do 0,2 m2</t>
  </si>
  <si>
    <t>Pol86</t>
  </si>
  <si>
    <t>- požární dotěsnění prostupu kruh potrubí D200 tmelem (např. Intumex SN)</t>
  </si>
  <si>
    <t>764-07d - Elektroinstalace</t>
  </si>
  <si>
    <t>Kód - Popis</t>
  </si>
  <si>
    <t>D1 - D1</t>
  </si>
  <si>
    <t xml:space="preserve">    D2 - Elektrorozvody - celkem</t>
  </si>
  <si>
    <t xml:space="preserve">    D1 - D1</t>
  </si>
  <si>
    <t>D3 - 310. Elektroinstalační úložný materiál</t>
  </si>
  <si>
    <t>D4 - 320. Kabely a vodiče</t>
  </si>
  <si>
    <t>D5 - 330. Rozváděče a instalační přístroje</t>
  </si>
  <si>
    <t>D6 - 340. Domovní elektroinstalační materiál</t>
  </si>
  <si>
    <t>D7 - 350. Svítidla a osvětlovací zařízení</t>
  </si>
  <si>
    <t>D8 - 400. Montáže, zkoušky a revize</t>
  </si>
  <si>
    <t>D9 - 410. Zemní a pomocné stavební práce</t>
  </si>
  <si>
    <t>VRN - Vedlejší rozpočtové náklady</t>
  </si>
  <si>
    <t>Elektrorozvody - celkem</t>
  </si>
  <si>
    <t>310. Elektroinstalační úložný materiál</t>
  </si>
  <si>
    <t>R 310.001</t>
  </si>
  <si>
    <t>Přístrojová krabice, pro přístroje s roztečí 71mm, pod omítku</t>
  </si>
  <si>
    <t>741112061</t>
  </si>
  <si>
    <t>Montáž krabice přístrojová zapuštěná plastová kruhová</t>
  </si>
  <si>
    <t>R 310.003</t>
  </si>
  <si>
    <t>Krabice odbočná s víčkem Ø73,5mm, hloubka 43mm</t>
  </si>
  <si>
    <t>741112101</t>
  </si>
  <si>
    <t>Montáž rozvodka zapuštěná plastová kruhová</t>
  </si>
  <si>
    <t>320. Kabely a vodiče</t>
  </si>
  <si>
    <t>R 320.001</t>
  </si>
  <si>
    <t>Vodič instalační H07V-K 4 zel/žl</t>
  </si>
  <si>
    <t>741120301</t>
  </si>
  <si>
    <t>Montáž vodič Cu izolovaný plný a laněný s PVC pláštěm žíla 0,55-16 mm2 pevně (např. CY, CHAH-V)</t>
  </si>
  <si>
    <t>R 320.010</t>
  </si>
  <si>
    <t>Kabel instalační, izolace PVC, CYKY-O 2x1,5</t>
  </si>
  <si>
    <t>741122011</t>
  </si>
  <si>
    <t>Montáž kabel Cu bez ukončení uložený pod omítku plný kulatý 2x1,5 až 2,5 mm2 (např. CYKY)</t>
  </si>
  <si>
    <t>R 320.011</t>
  </si>
  <si>
    <t>Kabel instalační, izolace PVC, CYKY-O 3x1,5</t>
  </si>
  <si>
    <t>R 320.012</t>
  </si>
  <si>
    <t>Kabel instalační, izolace PVC, CYKY-J 3x1,5</t>
  </si>
  <si>
    <t>741122015</t>
  </si>
  <si>
    <t>Montáž kabel Cu bez ukončení uložený pod omítku plný kulatý 3x1,5 mm2 (např. CYKY)</t>
  </si>
  <si>
    <t>R 320.013</t>
  </si>
  <si>
    <t>Kabel instalační, izolace PVC, CYKY-J 3x2,5</t>
  </si>
  <si>
    <t>741122016</t>
  </si>
  <si>
    <t>Montáž kabel Cu bez ukončení uložený pod omítku plný kulatý 3x2,5 až 6 mm2 (např. CYKY)</t>
  </si>
  <si>
    <t>R 320.021</t>
  </si>
  <si>
    <t>Kabel instalační, izolace PVC, CYKY-J 5x1,5</t>
  </si>
  <si>
    <t>741122031</t>
  </si>
  <si>
    <t>Montáž kabel Cu bez ukončení uložený pod omítku plný kulatý 5x1,5 až 2,5 mm2 (např. CYKY)</t>
  </si>
  <si>
    <t>741130001</t>
  </si>
  <si>
    <t>Ukončení vodič izolovaný do 2,5 mm2 v rozváděči nebo na přístroji</t>
  </si>
  <si>
    <t>741128005</t>
  </si>
  <si>
    <t>Ostatní práce při montáži vodičů a kabelů - trasování vedení na omítce</t>
  </si>
  <si>
    <t>330. Rozváděče a instalační přístroje</t>
  </si>
  <si>
    <t>R 330.025</t>
  </si>
  <si>
    <t>Jistič jednopólový, char. B, 6A, 10kA</t>
  </si>
  <si>
    <t>R 330.026</t>
  </si>
  <si>
    <t>Jistič jednopólový, char. C, 6A, 10kA</t>
  </si>
  <si>
    <t>R 330.027</t>
  </si>
  <si>
    <t>Jistič jednopólový, char. B, 10A, 10kA</t>
  </si>
  <si>
    <t>R 330.028</t>
  </si>
  <si>
    <t>Jistič jednopólový, char. C, 10A, 10kA</t>
  </si>
  <si>
    <t>741320101</t>
  </si>
  <si>
    <t>Montáž jističů jednopólových nn do 25 A bez krytu se zapojením vodičů</t>
  </si>
  <si>
    <t>R 330.101</t>
  </si>
  <si>
    <t>Proudový chránič 2-pólový, s nadproudovou ochranou, 30mA, 16A, char. B, 10kA, AC</t>
  </si>
  <si>
    <t>741321001</t>
  </si>
  <si>
    <t>Montáž proudových chráničů dvoupólových nn do 25 A bez krytu se zapojením vodičů</t>
  </si>
  <si>
    <t>R 330.155</t>
  </si>
  <si>
    <t>Instalační relé 230V AC, 1 zap. kontakt, 16A</t>
  </si>
  <si>
    <t>741330631</t>
  </si>
  <si>
    <t>Montáž relé pomocné vestavné v krytu s kontakty 2P, 3Z se zapojením vodičů</t>
  </si>
  <si>
    <t>R 330.301</t>
  </si>
  <si>
    <t>Spínací hodiny digitální, týdenní, DIN, 1x přep. kontakt, 230V, 16A</t>
  </si>
  <si>
    <t>HZS2231</t>
  </si>
  <si>
    <t>Hodinové zúčtovací sazby profesí PSV provádění stavebních instalací elektrikář - Úprava zapojení rozvodů</t>
  </si>
  <si>
    <t>340. Domovní elektroinstalační materiál</t>
  </si>
  <si>
    <t>R 340.001</t>
  </si>
  <si>
    <t>Spínač jednopólový; řazení 1; pro vícenásobný rámeček; komplet (přístroj + kryt + rámeček); barva bílá, bezšroubové svorky</t>
  </si>
  <si>
    <t>741310101</t>
  </si>
  <si>
    <t>Montáž spínač (polo)zapuštěný bezšroubové připojení 1-jednopólový se zapojením vodičů</t>
  </si>
  <si>
    <t>R 340.002</t>
  </si>
  <si>
    <t>Ovladač zapínací; řazení 1/0; pro vícenásobný rámeček; komplet (přístroj + kryt + rámeček); barva bílá, bezšroubové svorky</t>
  </si>
  <si>
    <t>741310112</t>
  </si>
  <si>
    <t>Montáž ovladač (polo)zapuštěný bezšroubové připojení 1/0-tlačítkový zapínací se zapojením vodičů</t>
  </si>
  <si>
    <t>R 340.006</t>
  </si>
  <si>
    <t>Přepínač střídavý; řazení 6; pro vícenásobný rámeček; komplet (přístroj + kryt + rámeček); barva bílá, bezšroubové svorky</t>
  </si>
  <si>
    <t>741310122</t>
  </si>
  <si>
    <t>Montáž přepínač (polo)zapuštěný bezšroubové připojení 6-střídavý se zapojením vodičů</t>
  </si>
  <si>
    <t>R 340.201</t>
  </si>
  <si>
    <t>Zásuvka jednonásobná s ochraným kolíkem; řazení 2P+PE; pro vícenásobný rámeček; barva bílá; bezšroubové svorky</t>
  </si>
  <si>
    <t>741313001</t>
  </si>
  <si>
    <t>Montáž zásuvka (polo)zapuštěná bezšroubové připojení 2P+PE se zapojením vodičů</t>
  </si>
  <si>
    <t>R 340.306</t>
  </si>
  <si>
    <t>Multifunkční časové relé, do instalační krabice</t>
  </si>
  <si>
    <t>741350031</t>
  </si>
  <si>
    <t>Montáž transformátor jednofázový nn v krytu 1x primár - 1x sekundár do 200 VA se zapojením vodičů</t>
  </si>
  <si>
    <t>R 340.401</t>
  </si>
  <si>
    <t>Krabicová svorka 3x0,5 - 2,5</t>
  </si>
  <si>
    <t>741231001</t>
  </si>
  <si>
    <t>Montáž svorkovnice do rozvaděčů - řadová vodič do 2,5 mm2 se zapojením vodičů</t>
  </si>
  <si>
    <t>350. Svítidla a osvětlovací zařízení</t>
  </si>
  <si>
    <t>R 350.001</t>
  </si>
  <si>
    <t>LED svítidlo "A1", vestavné, kruhové, kryt opál, 10W, 1000lm, 3000K, Ø190, vyměnitelný driver, bílé, včetně recykl popl.</t>
  </si>
  <si>
    <t>R 350.002</t>
  </si>
  <si>
    <t>LED svítidlo "A2", vestavné, kruhové, kryt opál, 15W, 1500lm, 3000K, Ø240, vyměnitelný driver, bílé, včetně recykl popl.</t>
  </si>
  <si>
    <t>R 350.003</t>
  </si>
  <si>
    <t>LED svítidlo "A3", vestavné, kruhové, kryt opál, 20W, 2100lm, 3000K, Ø240, vyměnitelný driver, bílé, včetně recykl popl.</t>
  </si>
  <si>
    <t>741372111</t>
  </si>
  <si>
    <t>Montáž svítidlo LED interiérové vestavné panelové hranaté nebo kruhové do 0,09 m2 se zapojením vodičů</t>
  </si>
  <si>
    <t>R 350.101</t>
  </si>
  <si>
    <t>LED svítidlo "E2", přisazené, kryt mikroprizma, 49W, 5400lm, 4000K, vyměnitelný driver, bílé, včetně recykl popl.</t>
  </si>
  <si>
    <t>741372022</t>
  </si>
  <si>
    <t>Montáž svítidlo LED interiérové přisazené nástěnné hranaté nebo kruhové přes 0,09 do 0,36 m2 se zapojením vodičů</t>
  </si>
  <si>
    <t>R 350.010</t>
  </si>
  <si>
    <t>LED svítidlo "H1", vestavné, kryt mikroprizma, 24W, 3100lm, 3000K, vyměnitelný driver, bílé, včetně recykl popl.</t>
  </si>
  <si>
    <t>R 350.011</t>
  </si>
  <si>
    <t>LED svítidlo "H2", vestavné, kryt mikroprizma, 35W, 4200lm, 3000K, vyměnitelný driver, bílé, včetně recykl popl.</t>
  </si>
  <si>
    <t>741372112</t>
  </si>
  <si>
    <t>Montáž svítidlo LED interiérové vestavné panelové hranaté nebo kruhové přes 0,09 do 0,36 m2 se zapojením vodičů</t>
  </si>
  <si>
    <t>400. Montáže, zkoušky a revize</t>
  </si>
  <si>
    <t>741810003</t>
  </si>
  <si>
    <t>Celková prohlídka elektrického rozv. a zařízení přes 0,5 do 1 mil. Kč</t>
  </si>
  <si>
    <t>HZS2231.1</t>
  </si>
  <si>
    <t>"Hodinové zúčtovací sazby profesí PSV provádění stavebních instalací elektrikář Nepředvídatelné výkony. Rozsah prací bude předem odsouhlasen TDS"</t>
  </si>
  <si>
    <t>HZS2231.2</t>
  </si>
  <si>
    <t>Hodinové zúčtovací sazby profesí PSV provádění stavebních instalací elektrikář Demontáž stávajícího zařízení, odpojení elektroinstalace a demontáž osvětlení, zásuvek, vypínačů a kabeláže</t>
  </si>
  <si>
    <t>997013152</t>
  </si>
  <si>
    <t>Vnitrostaveništní doprava suti a vybouraných hmot pro budovy v přes 6 do 9 m s omezením mechanizace</t>
  </si>
  <si>
    <t>997013603</t>
  </si>
  <si>
    <t>Poplatek za uložení na skládce (skládkovné) stavebního odpadu cihelného kód odpadu 17 01 02</t>
  </si>
  <si>
    <t>998741102</t>
  </si>
  <si>
    <t>Přesun hmot tonážní pro silnoproud v objektech v přes 6 do 12 m</t>
  </si>
  <si>
    <t>741820102</t>
  </si>
  <si>
    <t>Měření intenzity osvětlení</t>
  </si>
  <si>
    <t>R 400.001</t>
  </si>
  <si>
    <t>Podružný materiál - 5% z dodávky materiálu</t>
  </si>
  <si>
    <t>D9</t>
  </si>
  <si>
    <t>410. Zemní a pomocné stavební práce</t>
  </si>
  <si>
    <t>971033131</t>
  </si>
  <si>
    <t>Vybourání otvorů ve zdivu cihelném D do 60 mm na MVC nebo MV tl do 150 mm</t>
  </si>
  <si>
    <t>971033141</t>
  </si>
  <si>
    <t>Vybourání otvoru ve zdivu cihelném, D do 60mm na MVC tl. do 300mm</t>
  </si>
  <si>
    <t>973031616</t>
  </si>
  <si>
    <t>Vysekání kapes ve zdivu cihelném na MV nebo MVC pro špalíky a krabice do 100x100x50 mm</t>
  </si>
  <si>
    <t>974031122</t>
  </si>
  <si>
    <t>Vysekání rýh ve zdivu cihelném hl do 30 mm š do 70 mm</t>
  </si>
  <si>
    <t>612325112</t>
  </si>
  <si>
    <t>Vápenocement. hladká omítka rýh ve stěnách š přes 150 do 300 mm</t>
  </si>
  <si>
    <t>952902021</t>
  </si>
  <si>
    <t>Čištění budov zametení hladkých podlah</t>
  </si>
  <si>
    <t>953991111</t>
  </si>
  <si>
    <t>Dodání a osazení hmoždinek profilu 6 až 8 mm do zdiva z cihel</t>
  </si>
  <si>
    <t>HZS1291</t>
  </si>
  <si>
    <t>Hodinové zúčtovací sazby profesí HSV zemní a pomocné práce pomocný stavební dělník Pomocné zednické práce, nepředvídané v HZS, rozsah po odsouhlasení TDS</t>
  </si>
  <si>
    <t>Vedlejší rozpočtové náklady</t>
  </si>
  <si>
    <t>013244000</t>
  </si>
  <si>
    <t>Dokumentace pro provádění stavby - dílenská dokumentace vč. vnitřního zapojení rozvaděče</t>
  </si>
  <si>
    <t>013254000</t>
  </si>
  <si>
    <t>Dokumentace skutečného provedení stavby</t>
  </si>
  <si>
    <t>032903000</t>
  </si>
  <si>
    <t>Náklady na provoz a údržbu vybavení staveniště</t>
  </si>
  <si>
    <t>071203000</t>
  </si>
  <si>
    <t>Provozní vlivy, provoz investora</t>
  </si>
  <si>
    <t>764-08 - VRN</t>
  </si>
  <si>
    <t xml:space="preserve">    VRN1 - Průzkumné, geodetické a projektové práce</t>
  </si>
  <si>
    <t xml:space="preserve">    VRN3 - Zařízení staveniště</t>
  </si>
  <si>
    <t>VRN00001</t>
  </si>
  <si>
    <t>Ostatní VRN - mimostaveništní doprava, územní a provozní vilvy, provoz investora, technická činnost dodavatele</t>
  </si>
  <si>
    <t>VRN1</t>
  </si>
  <si>
    <t>Průzkumné, geodetické a projektové práce</t>
  </si>
  <si>
    <t>kpl</t>
  </si>
  <si>
    <t>VRN3</t>
  </si>
  <si>
    <t>Zařízení staveniště</t>
  </si>
  <si>
    <t>Náklady na zřízení provoz a odstranění zařízení staveniště</t>
  </si>
  <si>
    <t>033203000</t>
  </si>
  <si>
    <t>Energie pro zařízení staveniště</t>
  </si>
  <si>
    <t>předání</t>
  </si>
  <si>
    <t>Ostatní inženýrská činnost-příprava podkladů pro předání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</si>
</sst>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36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IMPORT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Rozpočet - SPŠ Trutnov - rekonstrukce sociálních zařízení Mladé Buky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14. 1. 2025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ROUND(SUM(AS95:AS106),2)</f>
        <v>0</v>
      </c>
      <c r="AT94" s="115">
        <f>ROUND(SUM(AV94:AW94),2)</f>
        <v>0</v>
      </c>
      <c r="AU94" s="116">
        <f>ROUND(SUM(AU95:AU106),5)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ROUND(SUM(AZ95:AZ106),2)</f>
        <v>0</v>
      </c>
      <c r="BA94" s="115">
        <f>ROUND(SUM(BA95:BA106),2)</f>
        <v>0</v>
      </c>
      <c r="BB94" s="115">
        <f>ROUND(SUM(BB95:BB106),2)</f>
        <v>0</v>
      </c>
      <c r="BC94" s="115">
        <f>ROUND(SUM(BC95:BC106),2)</f>
        <v>0</v>
      </c>
      <c r="BD94" s="117">
        <f>ROUND(SUM(BD95:BD106),2)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14</v>
      </c>
      <c r="BW94" s="118" t="s">
        <v>5</v>
      </c>
      <c r="BX94" s="118" t="s">
        <v>75</v>
      </c>
      <c r="CL94" s="118" t="s">
        <v>1</v>
      </c>
    </row>
    <row r="95" s="7" customFormat="1" ht="16.5" customHeight="1">
      <c r="A95" s="120" t="s">
        <v>76</v>
      </c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'764-01 - bourací práce 1.np'!J30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79</v>
      </c>
      <c r="AR95" s="127"/>
      <c r="AS95" s="128">
        <v>0</v>
      </c>
      <c r="AT95" s="129">
        <f>ROUND(SUM(AV95:AW95),2)</f>
        <v>0</v>
      </c>
      <c r="AU95" s="130">
        <f>'764-01 - bourací práce 1.np'!P129</f>
        <v>0</v>
      </c>
      <c r="AV95" s="129">
        <f>'764-01 - bourací práce 1.np'!J33</f>
        <v>0</v>
      </c>
      <c r="AW95" s="129">
        <f>'764-01 - bourací práce 1.np'!J34</f>
        <v>0</v>
      </c>
      <c r="AX95" s="129">
        <f>'764-01 - bourací práce 1.np'!J35</f>
        <v>0</v>
      </c>
      <c r="AY95" s="129">
        <f>'764-01 - bourací práce 1.np'!J36</f>
        <v>0</v>
      </c>
      <c r="AZ95" s="129">
        <f>'764-01 - bourací práce 1.np'!F33</f>
        <v>0</v>
      </c>
      <c r="BA95" s="129">
        <f>'764-01 - bourací práce 1.np'!F34</f>
        <v>0</v>
      </c>
      <c r="BB95" s="129">
        <f>'764-01 - bourací práce 1.np'!F35</f>
        <v>0</v>
      </c>
      <c r="BC95" s="129">
        <f>'764-01 - bourací práce 1.np'!F36</f>
        <v>0</v>
      </c>
      <c r="BD95" s="131">
        <f>'764-01 - bourací práce 1.np'!F37</f>
        <v>0</v>
      </c>
      <c r="BE95" s="7"/>
      <c r="BT95" s="132" t="s">
        <v>80</v>
      </c>
      <c r="BV95" s="132" t="s">
        <v>14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7" customFormat="1" ht="16.5" customHeight="1">
      <c r="A96" s="120" t="s">
        <v>76</v>
      </c>
      <c r="B96" s="121"/>
      <c r="C96" s="122"/>
      <c r="D96" s="123" t="s">
        <v>83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'764-02 - stavební práce 1.np'!J30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79</v>
      </c>
      <c r="AR96" s="127"/>
      <c r="AS96" s="128">
        <v>0</v>
      </c>
      <c r="AT96" s="129">
        <f>ROUND(SUM(AV96:AW96),2)</f>
        <v>0</v>
      </c>
      <c r="AU96" s="130">
        <f>'764-02 - stavební práce 1.np'!P139</f>
        <v>0</v>
      </c>
      <c r="AV96" s="129">
        <f>'764-02 - stavební práce 1.np'!J33</f>
        <v>0</v>
      </c>
      <c r="AW96" s="129">
        <f>'764-02 - stavební práce 1.np'!J34</f>
        <v>0</v>
      </c>
      <c r="AX96" s="129">
        <f>'764-02 - stavební práce 1.np'!J35</f>
        <v>0</v>
      </c>
      <c r="AY96" s="129">
        <f>'764-02 - stavební práce 1.np'!J36</f>
        <v>0</v>
      </c>
      <c r="AZ96" s="129">
        <f>'764-02 - stavební práce 1.np'!F33</f>
        <v>0</v>
      </c>
      <c r="BA96" s="129">
        <f>'764-02 - stavební práce 1.np'!F34</f>
        <v>0</v>
      </c>
      <c r="BB96" s="129">
        <f>'764-02 - stavební práce 1.np'!F35</f>
        <v>0</v>
      </c>
      <c r="BC96" s="129">
        <f>'764-02 - stavební práce 1.np'!F36</f>
        <v>0</v>
      </c>
      <c r="BD96" s="131">
        <f>'764-02 - stavební práce 1.np'!F37</f>
        <v>0</v>
      </c>
      <c r="BE96" s="7"/>
      <c r="BT96" s="132" t="s">
        <v>80</v>
      </c>
      <c r="BV96" s="132" t="s">
        <v>14</v>
      </c>
      <c r="BW96" s="132" t="s">
        <v>85</v>
      </c>
      <c r="BX96" s="132" t="s">
        <v>5</v>
      </c>
      <c r="CL96" s="132" t="s">
        <v>1</v>
      </c>
      <c r="CM96" s="132" t="s">
        <v>82</v>
      </c>
    </row>
    <row r="97" s="7" customFormat="1" ht="16.5" customHeight="1">
      <c r="A97" s="120" t="s">
        <v>76</v>
      </c>
      <c r="B97" s="121"/>
      <c r="C97" s="122"/>
      <c r="D97" s="123" t="s">
        <v>86</v>
      </c>
      <c r="E97" s="123"/>
      <c r="F97" s="123"/>
      <c r="G97" s="123"/>
      <c r="H97" s="123"/>
      <c r="I97" s="124"/>
      <c r="J97" s="123" t="s">
        <v>87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'764-03 - bourací práce 2.np'!J30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79</v>
      </c>
      <c r="AR97" s="127"/>
      <c r="AS97" s="128">
        <v>0</v>
      </c>
      <c r="AT97" s="129">
        <f>ROUND(SUM(AV97:AW97),2)</f>
        <v>0</v>
      </c>
      <c r="AU97" s="130">
        <f>'764-03 - bourací práce 2.np'!P125</f>
        <v>0</v>
      </c>
      <c r="AV97" s="129">
        <f>'764-03 - bourací práce 2.np'!J33</f>
        <v>0</v>
      </c>
      <c r="AW97" s="129">
        <f>'764-03 - bourací práce 2.np'!J34</f>
        <v>0</v>
      </c>
      <c r="AX97" s="129">
        <f>'764-03 - bourací práce 2.np'!J35</f>
        <v>0</v>
      </c>
      <c r="AY97" s="129">
        <f>'764-03 - bourací práce 2.np'!J36</f>
        <v>0</v>
      </c>
      <c r="AZ97" s="129">
        <f>'764-03 - bourací práce 2.np'!F33</f>
        <v>0</v>
      </c>
      <c r="BA97" s="129">
        <f>'764-03 - bourací práce 2.np'!F34</f>
        <v>0</v>
      </c>
      <c r="BB97" s="129">
        <f>'764-03 - bourací práce 2.np'!F35</f>
        <v>0</v>
      </c>
      <c r="BC97" s="129">
        <f>'764-03 - bourací práce 2.np'!F36</f>
        <v>0</v>
      </c>
      <c r="BD97" s="131">
        <f>'764-03 - bourací práce 2.np'!F37</f>
        <v>0</v>
      </c>
      <c r="BE97" s="7"/>
      <c r="BT97" s="132" t="s">
        <v>80</v>
      </c>
      <c r="BV97" s="132" t="s">
        <v>14</v>
      </c>
      <c r="BW97" s="132" t="s">
        <v>88</v>
      </c>
      <c r="BX97" s="132" t="s">
        <v>5</v>
      </c>
      <c r="CL97" s="132" t="s">
        <v>1</v>
      </c>
      <c r="CM97" s="132" t="s">
        <v>82</v>
      </c>
    </row>
    <row r="98" s="7" customFormat="1" ht="16.5" customHeight="1">
      <c r="A98" s="120" t="s">
        <v>76</v>
      </c>
      <c r="B98" s="121"/>
      <c r="C98" s="122"/>
      <c r="D98" s="123" t="s">
        <v>89</v>
      </c>
      <c r="E98" s="123"/>
      <c r="F98" s="123"/>
      <c r="G98" s="123"/>
      <c r="H98" s="123"/>
      <c r="I98" s="124"/>
      <c r="J98" s="123" t="s">
        <v>90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'764-04 - stavební práce 2.np'!J30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79</v>
      </c>
      <c r="AR98" s="127"/>
      <c r="AS98" s="128">
        <v>0</v>
      </c>
      <c r="AT98" s="129">
        <f>ROUND(SUM(AV98:AW98),2)</f>
        <v>0</v>
      </c>
      <c r="AU98" s="130">
        <f>'764-04 - stavební práce 2.np'!P135</f>
        <v>0</v>
      </c>
      <c r="AV98" s="129">
        <f>'764-04 - stavební práce 2.np'!J33</f>
        <v>0</v>
      </c>
      <c r="AW98" s="129">
        <f>'764-04 - stavební práce 2.np'!J34</f>
        <v>0</v>
      </c>
      <c r="AX98" s="129">
        <f>'764-04 - stavební práce 2.np'!J35</f>
        <v>0</v>
      </c>
      <c r="AY98" s="129">
        <f>'764-04 - stavební práce 2.np'!J36</f>
        <v>0</v>
      </c>
      <c r="AZ98" s="129">
        <f>'764-04 - stavební práce 2.np'!F33</f>
        <v>0</v>
      </c>
      <c r="BA98" s="129">
        <f>'764-04 - stavební práce 2.np'!F34</f>
        <v>0</v>
      </c>
      <c r="BB98" s="129">
        <f>'764-04 - stavební práce 2.np'!F35</f>
        <v>0</v>
      </c>
      <c r="BC98" s="129">
        <f>'764-04 - stavební práce 2.np'!F36</f>
        <v>0</v>
      </c>
      <c r="BD98" s="131">
        <f>'764-04 - stavební práce 2.np'!F37</f>
        <v>0</v>
      </c>
      <c r="BE98" s="7"/>
      <c r="BT98" s="132" t="s">
        <v>80</v>
      </c>
      <c r="BV98" s="132" t="s">
        <v>14</v>
      </c>
      <c r="BW98" s="132" t="s">
        <v>91</v>
      </c>
      <c r="BX98" s="132" t="s">
        <v>5</v>
      </c>
      <c r="CL98" s="132" t="s">
        <v>1</v>
      </c>
      <c r="CM98" s="132" t="s">
        <v>82</v>
      </c>
    </row>
    <row r="99" s="7" customFormat="1" ht="16.5" customHeight="1">
      <c r="A99" s="120" t="s">
        <v>76</v>
      </c>
      <c r="B99" s="121"/>
      <c r="C99" s="122"/>
      <c r="D99" s="123" t="s">
        <v>92</v>
      </c>
      <c r="E99" s="123"/>
      <c r="F99" s="123"/>
      <c r="G99" s="123"/>
      <c r="H99" s="123"/>
      <c r="I99" s="124"/>
      <c r="J99" s="123" t="s">
        <v>93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'764-05 - bourací práce 3.np'!J30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79</v>
      </c>
      <c r="AR99" s="127"/>
      <c r="AS99" s="128">
        <v>0</v>
      </c>
      <c r="AT99" s="129">
        <f>ROUND(SUM(AV99:AW99),2)</f>
        <v>0</v>
      </c>
      <c r="AU99" s="130">
        <f>'764-05 - bourací práce 3.np'!P130</f>
        <v>0</v>
      </c>
      <c r="AV99" s="129">
        <f>'764-05 - bourací práce 3.np'!J33</f>
        <v>0</v>
      </c>
      <c r="AW99" s="129">
        <f>'764-05 - bourací práce 3.np'!J34</f>
        <v>0</v>
      </c>
      <c r="AX99" s="129">
        <f>'764-05 - bourací práce 3.np'!J35</f>
        <v>0</v>
      </c>
      <c r="AY99" s="129">
        <f>'764-05 - bourací práce 3.np'!J36</f>
        <v>0</v>
      </c>
      <c r="AZ99" s="129">
        <f>'764-05 - bourací práce 3.np'!F33</f>
        <v>0</v>
      </c>
      <c r="BA99" s="129">
        <f>'764-05 - bourací práce 3.np'!F34</f>
        <v>0</v>
      </c>
      <c r="BB99" s="129">
        <f>'764-05 - bourací práce 3.np'!F35</f>
        <v>0</v>
      </c>
      <c r="BC99" s="129">
        <f>'764-05 - bourací práce 3.np'!F36</f>
        <v>0</v>
      </c>
      <c r="BD99" s="131">
        <f>'764-05 - bourací práce 3.np'!F37</f>
        <v>0</v>
      </c>
      <c r="BE99" s="7"/>
      <c r="BT99" s="132" t="s">
        <v>80</v>
      </c>
      <c r="BV99" s="132" t="s">
        <v>14</v>
      </c>
      <c r="BW99" s="132" t="s">
        <v>94</v>
      </c>
      <c r="BX99" s="132" t="s">
        <v>5</v>
      </c>
      <c r="CL99" s="132" t="s">
        <v>1</v>
      </c>
      <c r="CM99" s="132" t="s">
        <v>82</v>
      </c>
    </row>
    <row r="100" s="7" customFormat="1" ht="16.5" customHeight="1">
      <c r="A100" s="120" t="s">
        <v>76</v>
      </c>
      <c r="B100" s="121"/>
      <c r="C100" s="122"/>
      <c r="D100" s="123" t="s">
        <v>95</v>
      </c>
      <c r="E100" s="123"/>
      <c r="F100" s="123"/>
      <c r="G100" s="123"/>
      <c r="H100" s="123"/>
      <c r="I100" s="124"/>
      <c r="J100" s="123" t="s">
        <v>96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'764-06 - stavební práce 3.np'!J30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79</v>
      </c>
      <c r="AR100" s="127"/>
      <c r="AS100" s="128">
        <v>0</v>
      </c>
      <c r="AT100" s="129">
        <f>ROUND(SUM(AV100:AW100),2)</f>
        <v>0</v>
      </c>
      <c r="AU100" s="130">
        <f>'764-06 - stavební práce 3.np'!P135</f>
        <v>0</v>
      </c>
      <c r="AV100" s="129">
        <f>'764-06 - stavební práce 3.np'!J33</f>
        <v>0</v>
      </c>
      <c r="AW100" s="129">
        <f>'764-06 - stavební práce 3.np'!J34</f>
        <v>0</v>
      </c>
      <c r="AX100" s="129">
        <f>'764-06 - stavební práce 3.np'!J35</f>
        <v>0</v>
      </c>
      <c r="AY100" s="129">
        <f>'764-06 - stavební práce 3.np'!J36</f>
        <v>0</v>
      </c>
      <c r="AZ100" s="129">
        <f>'764-06 - stavební práce 3.np'!F33</f>
        <v>0</v>
      </c>
      <c r="BA100" s="129">
        <f>'764-06 - stavební práce 3.np'!F34</f>
        <v>0</v>
      </c>
      <c r="BB100" s="129">
        <f>'764-06 - stavební práce 3.np'!F35</f>
        <v>0</v>
      </c>
      <c r="BC100" s="129">
        <f>'764-06 - stavební práce 3.np'!F36</f>
        <v>0</v>
      </c>
      <c r="BD100" s="131">
        <f>'764-06 - stavební práce 3.np'!F37</f>
        <v>0</v>
      </c>
      <c r="BE100" s="7"/>
      <c r="BT100" s="132" t="s">
        <v>80</v>
      </c>
      <c r="BV100" s="132" t="s">
        <v>14</v>
      </c>
      <c r="BW100" s="132" t="s">
        <v>97</v>
      </c>
      <c r="BX100" s="132" t="s">
        <v>5</v>
      </c>
      <c r="CL100" s="132" t="s">
        <v>1</v>
      </c>
      <c r="CM100" s="132" t="s">
        <v>82</v>
      </c>
    </row>
    <row r="101" s="7" customFormat="1" ht="16.5" customHeight="1">
      <c r="A101" s="120" t="s">
        <v>76</v>
      </c>
      <c r="B101" s="121"/>
      <c r="C101" s="122"/>
      <c r="D101" s="123" t="s">
        <v>98</v>
      </c>
      <c r="E101" s="123"/>
      <c r="F101" s="123"/>
      <c r="G101" s="123"/>
      <c r="H101" s="123"/>
      <c r="I101" s="124"/>
      <c r="J101" s="123" t="s">
        <v>99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'764-07 - Technika prostře...'!J30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79</v>
      </c>
      <c r="AR101" s="127"/>
      <c r="AS101" s="128">
        <v>0</v>
      </c>
      <c r="AT101" s="129">
        <f>ROUND(SUM(AV101:AW101),2)</f>
        <v>0</v>
      </c>
      <c r="AU101" s="130">
        <f>'764-07 - Technika prostře...'!P121</f>
        <v>0</v>
      </c>
      <c r="AV101" s="129">
        <f>'764-07 - Technika prostře...'!J33</f>
        <v>0</v>
      </c>
      <c r="AW101" s="129">
        <f>'764-07 - Technika prostře...'!J34</f>
        <v>0</v>
      </c>
      <c r="AX101" s="129">
        <f>'764-07 - Technika prostře...'!J35</f>
        <v>0</v>
      </c>
      <c r="AY101" s="129">
        <f>'764-07 - Technika prostře...'!J36</f>
        <v>0</v>
      </c>
      <c r="AZ101" s="129">
        <f>'764-07 - Technika prostře...'!F33</f>
        <v>0</v>
      </c>
      <c r="BA101" s="129">
        <f>'764-07 - Technika prostře...'!F34</f>
        <v>0</v>
      </c>
      <c r="BB101" s="129">
        <f>'764-07 - Technika prostře...'!F35</f>
        <v>0</v>
      </c>
      <c r="BC101" s="129">
        <f>'764-07 - Technika prostře...'!F36</f>
        <v>0</v>
      </c>
      <c r="BD101" s="131">
        <f>'764-07 - Technika prostře...'!F37</f>
        <v>0</v>
      </c>
      <c r="BE101" s="7"/>
      <c r="BT101" s="132" t="s">
        <v>80</v>
      </c>
      <c r="BV101" s="132" t="s">
        <v>14</v>
      </c>
      <c r="BW101" s="132" t="s">
        <v>100</v>
      </c>
      <c r="BX101" s="132" t="s">
        <v>5</v>
      </c>
      <c r="CL101" s="132" t="s">
        <v>1</v>
      </c>
      <c r="CM101" s="132" t="s">
        <v>82</v>
      </c>
    </row>
    <row r="102" s="7" customFormat="1" ht="16.5" customHeight="1">
      <c r="A102" s="120" t="s">
        <v>76</v>
      </c>
      <c r="B102" s="121"/>
      <c r="C102" s="122"/>
      <c r="D102" s="123" t="s">
        <v>101</v>
      </c>
      <c r="E102" s="123"/>
      <c r="F102" s="123"/>
      <c r="G102" s="123"/>
      <c r="H102" s="123"/>
      <c r="I102" s="124"/>
      <c r="J102" s="123" t="s">
        <v>102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'764-07a - Zdravotechnika'!J30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79</v>
      </c>
      <c r="AR102" s="127"/>
      <c r="AS102" s="128">
        <v>0</v>
      </c>
      <c r="AT102" s="129">
        <f>ROUND(SUM(AV102:AW102),2)</f>
        <v>0</v>
      </c>
      <c r="AU102" s="130">
        <f>'764-07a - Zdravotechnika'!P131</f>
        <v>0</v>
      </c>
      <c r="AV102" s="129">
        <f>'764-07a - Zdravotechnika'!J33</f>
        <v>0</v>
      </c>
      <c r="AW102" s="129">
        <f>'764-07a - Zdravotechnika'!J34</f>
        <v>0</v>
      </c>
      <c r="AX102" s="129">
        <f>'764-07a - Zdravotechnika'!J35</f>
        <v>0</v>
      </c>
      <c r="AY102" s="129">
        <f>'764-07a - Zdravotechnika'!J36</f>
        <v>0</v>
      </c>
      <c r="AZ102" s="129">
        <f>'764-07a - Zdravotechnika'!F33</f>
        <v>0</v>
      </c>
      <c r="BA102" s="129">
        <f>'764-07a - Zdravotechnika'!F34</f>
        <v>0</v>
      </c>
      <c r="BB102" s="129">
        <f>'764-07a - Zdravotechnika'!F35</f>
        <v>0</v>
      </c>
      <c r="BC102" s="129">
        <f>'764-07a - Zdravotechnika'!F36</f>
        <v>0</v>
      </c>
      <c r="BD102" s="131">
        <f>'764-07a - Zdravotechnika'!F37</f>
        <v>0</v>
      </c>
      <c r="BE102" s="7"/>
      <c r="BT102" s="132" t="s">
        <v>80</v>
      </c>
      <c r="BV102" s="132" t="s">
        <v>14</v>
      </c>
      <c r="BW102" s="132" t="s">
        <v>103</v>
      </c>
      <c r="BX102" s="132" t="s">
        <v>5</v>
      </c>
      <c r="CL102" s="132" t="s">
        <v>1</v>
      </c>
      <c r="CM102" s="132" t="s">
        <v>82</v>
      </c>
    </row>
    <row r="103" s="7" customFormat="1" ht="16.5" customHeight="1">
      <c r="A103" s="120" t="s">
        <v>76</v>
      </c>
      <c r="B103" s="121"/>
      <c r="C103" s="122"/>
      <c r="D103" s="123" t="s">
        <v>104</v>
      </c>
      <c r="E103" s="123"/>
      <c r="F103" s="123"/>
      <c r="G103" s="123"/>
      <c r="H103" s="123"/>
      <c r="I103" s="124"/>
      <c r="J103" s="123" t="s">
        <v>105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'764-07b - Vytápění'!J30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79</v>
      </c>
      <c r="AR103" s="127"/>
      <c r="AS103" s="128">
        <v>0</v>
      </c>
      <c r="AT103" s="129">
        <f>ROUND(SUM(AV103:AW103),2)</f>
        <v>0</v>
      </c>
      <c r="AU103" s="130">
        <f>'764-07b - Vytápění'!P125</f>
        <v>0</v>
      </c>
      <c r="AV103" s="129">
        <f>'764-07b - Vytápění'!J33</f>
        <v>0</v>
      </c>
      <c r="AW103" s="129">
        <f>'764-07b - Vytápění'!J34</f>
        <v>0</v>
      </c>
      <c r="AX103" s="129">
        <f>'764-07b - Vytápění'!J35</f>
        <v>0</v>
      </c>
      <c r="AY103" s="129">
        <f>'764-07b - Vytápění'!J36</f>
        <v>0</v>
      </c>
      <c r="AZ103" s="129">
        <f>'764-07b - Vytápění'!F33</f>
        <v>0</v>
      </c>
      <c r="BA103" s="129">
        <f>'764-07b - Vytápění'!F34</f>
        <v>0</v>
      </c>
      <c r="BB103" s="129">
        <f>'764-07b - Vytápění'!F35</f>
        <v>0</v>
      </c>
      <c r="BC103" s="129">
        <f>'764-07b - Vytápění'!F36</f>
        <v>0</v>
      </c>
      <c r="BD103" s="131">
        <f>'764-07b - Vytápění'!F37</f>
        <v>0</v>
      </c>
      <c r="BE103" s="7"/>
      <c r="BT103" s="132" t="s">
        <v>80</v>
      </c>
      <c r="BV103" s="132" t="s">
        <v>14</v>
      </c>
      <c r="BW103" s="132" t="s">
        <v>106</v>
      </c>
      <c r="BX103" s="132" t="s">
        <v>5</v>
      </c>
      <c r="CL103" s="132" t="s">
        <v>1</v>
      </c>
      <c r="CM103" s="132" t="s">
        <v>82</v>
      </c>
    </row>
    <row r="104" s="7" customFormat="1" ht="16.5" customHeight="1">
      <c r="A104" s="120" t="s">
        <v>76</v>
      </c>
      <c r="B104" s="121"/>
      <c r="C104" s="122"/>
      <c r="D104" s="123" t="s">
        <v>107</v>
      </c>
      <c r="E104" s="123"/>
      <c r="F104" s="123"/>
      <c r="G104" s="123"/>
      <c r="H104" s="123"/>
      <c r="I104" s="124"/>
      <c r="J104" s="123" t="s">
        <v>108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'764-07c - Vzduchotechnika'!J30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79</v>
      </c>
      <c r="AR104" s="127"/>
      <c r="AS104" s="128">
        <v>0</v>
      </c>
      <c r="AT104" s="129">
        <f>ROUND(SUM(AV104:AW104),2)</f>
        <v>0</v>
      </c>
      <c r="AU104" s="130">
        <f>'764-07c - Vzduchotechnika'!P126</f>
        <v>0</v>
      </c>
      <c r="AV104" s="129">
        <f>'764-07c - Vzduchotechnika'!J33</f>
        <v>0</v>
      </c>
      <c r="AW104" s="129">
        <f>'764-07c - Vzduchotechnika'!J34</f>
        <v>0</v>
      </c>
      <c r="AX104" s="129">
        <f>'764-07c - Vzduchotechnika'!J35</f>
        <v>0</v>
      </c>
      <c r="AY104" s="129">
        <f>'764-07c - Vzduchotechnika'!J36</f>
        <v>0</v>
      </c>
      <c r="AZ104" s="129">
        <f>'764-07c - Vzduchotechnika'!F33</f>
        <v>0</v>
      </c>
      <c r="BA104" s="129">
        <f>'764-07c - Vzduchotechnika'!F34</f>
        <v>0</v>
      </c>
      <c r="BB104" s="129">
        <f>'764-07c - Vzduchotechnika'!F35</f>
        <v>0</v>
      </c>
      <c r="BC104" s="129">
        <f>'764-07c - Vzduchotechnika'!F36</f>
        <v>0</v>
      </c>
      <c r="BD104" s="131">
        <f>'764-07c - Vzduchotechnika'!F37</f>
        <v>0</v>
      </c>
      <c r="BE104" s="7"/>
      <c r="BT104" s="132" t="s">
        <v>80</v>
      </c>
      <c r="BV104" s="132" t="s">
        <v>14</v>
      </c>
      <c r="BW104" s="132" t="s">
        <v>109</v>
      </c>
      <c r="BX104" s="132" t="s">
        <v>5</v>
      </c>
      <c r="CL104" s="132" t="s">
        <v>1</v>
      </c>
      <c r="CM104" s="132" t="s">
        <v>82</v>
      </c>
    </row>
    <row r="105" s="7" customFormat="1" ht="16.5" customHeight="1">
      <c r="A105" s="120" t="s">
        <v>76</v>
      </c>
      <c r="B105" s="121"/>
      <c r="C105" s="122"/>
      <c r="D105" s="123" t="s">
        <v>110</v>
      </c>
      <c r="E105" s="123"/>
      <c r="F105" s="123"/>
      <c r="G105" s="123"/>
      <c r="H105" s="123"/>
      <c r="I105" s="124"/>
      <c r="J105" s="123" t="s">
        <v>111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'764-07d - Elektroinstalace'!J30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79</v>
      </c>
      <c r="AR105" s="127"/>
      <c r="AS105" s="128">
        <v>0</v>
      </c>
      <c r="AT105" s="129">
        <f>ROUND(SUM(AV105:AW105),2)</f>
        <v>0</v>
      </c>
      <c r="AU105" s="130">
        <f>'764-07d - Elektroinstalace'!P128</f>
        <v>0</v>
      </c>
      <c r="AV105" s="129">
        <f>'764-07d - Elektroinstalace'!J33</f>
        <v>0</v>
      </c>
      <c r="AW105" s="129">
        <f>'764-07d - Elektroinstalace'!J34</f>
        <v>0</v>
      </c>
      <c r="AX105" s="129">
        <f>'764-07d - Elektroinstalace'!J35</f>
        <v>0</v>
      </c>
      <c r="AY105" s="129">
        <f>'764-07d - Elektroinstalace'!J36</f>
        <v>0</v>
      </c>
      <c r="AZ105" s="129">
        <f>'764-07d - Elektroinstalace'!F33</f>
        <v>0</v>
      </c>
      <c r="BA105" s="129">
        <f>'764-07d - Elektroinstalace'!F34</f>
        <v>0</v>
      </c>
      <c r="BB105" s="129">
        <f>'764-07d - Elektroinstalace'!F35</f>
        <v>0</v>
      </c>
      <c r="BC105" s="129">
        <f>'764-07d - Elektroinstalace'!F36</f>
        <v>0</v>
      </c>
      <c r="BD105" s="131">
        <f>'764-07d - Elektroinstalace'!F37</f>
        <v>0</v>
      </c>
      <c r="BE105" s="7"/>
      <c r="BT105" s="132" t="s">
        <v>80</v>
      </c>
      <c r="BV105" s="132" t="s">
        <v>14</v>
      </c>
      <c r="BW105" s="132" t="s">
        <v>112</v>
      </c>
      <c r="BX105" s="132" t="s">
        <v>5</v>
      </c>
      <c r="CL105" s="132" t="s">
        <v>1</v>
      </c>
      <c r="CM105" s="132" t="s">
        <v>82</v>
      </c>
    </row>
    <row r="106" s="7" customFormat="1" ht="16.5" customHeight="1">
      <c r="A106" s="120" t="s">
        <v>76</v>
      </c>
      <c r="B106" s="121"/>
      <c r="C106" s="122"/>
      <c r="D106" s="123" t="s">
        <v>113</v>
      </c>
      <c r="E106" s="123"/>
      <c r="F106" s="123"/>
      <c r="G106" s="123"/>
      <c r="H106" s="123"/>
      <c r="I106" s="124"/>
      <c r="J106" s="123" t="s">
        <v>114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'764-08 - VRN'!J30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79</v>
      </c>
      <c r="AR106" s="127"/>
      <c r="AS106" s="133">
        <v>0</v>
      </c>
      <c r="AT106" s="134">
        <f>ROUND(SUM(AV106:AW106),2)</f>
        <v>0</v>
      </c>
      <c r="AU106" s="135">
        <f>'764-08 - VRN'!P119</f>
        <v>0</v>
      </c>
      <c r="AV106" s="134">
        <f>'764-08 - VRN'!J33</f>
        <v>0</v>
      </c>
      <c r="AW106" s="134">
        <f>'764-08 - VRN'!J34</f>
        <v>0</v>
      </c>
      <c r="AX106" s="134">
        <f>'764-08 - VRN'!J35</f>
        <v>0</v>
      </c>
      <c r="AY106" s="134">
        <f>'764-08 - VRN'!J36</f>
        <v>0</v>
      </c>
      <c r="AZ106" s="134">
        <f>'764-08 - VRN'!F33</f>
        <v>0</v>
      </c>
      <c r="BA106" s="134">
        <f>'764-08 - VRN'!F34</f>
        <v>0</v>
      </c>
      <c r="BB106" s="134">
        <f>'764-08 - VRN'!F35</f>
        <v>0</v>
      </c>
      <c r="BC106" s="134">
        <f>'764-08 - VRN'!F36</f>
        <v>0</v>
      </c>
      <c r="BD106" s="136">
        <f>'764-08 - VRN'!F37</f>
        <v>0</v>
      </c>
      <c r="BE106" s="7"/>
      <c r="BT106" s="132" t="s">
        <v>80</v>
      </c>
      <c r="BV106" s="132" t="s">
        <v>14</v>
      </c>
      <c r="BW106" s="132" t="s">
        <v>115</v>
      </c>
      <c r="BX106" s="132" t="s">
        <v>5</v>
      </c>
      <c r="CL106" s="132" t="s">
        <v>1</v>
      </c>
      <c r="CM106" s="132" t="s">
        <v>82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InJR62P7DvpwQCFLAWVuNpUmFpRf9o+MzjMJXV8M1y01jtjvckuqQJv4zTgyaowVvoOn6lXzVbFrW2Qi07fZBw==" hashValue="cNqKMcq67SQhl1ZxzOyC+UdckaKgLFDsFZC0U983eIEr048bok7bE6/AFrsy9xB29pxex2dyLLq5vtsyCMG2RQ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764-01 - bourací práce 1.np'!C2" display="/"/>
    <hyperlink ref="A96" location="'764-02 - stavební práce 1.np'!C2" display="/"/>
    <hyperlink ref="A97" location="'764-03 - bourací práce 2.np'!C2" display="/"/>
    <hyperlink ref="A98" location="'764-04 - stavební práce 2.np'!C2" display="/"/>
    <hyperlink ref="A99" location="'764-05 - bourací práce 3.np'!C2" display="/"/>
    <hyperlink ref="A100" location="'764-06 - stavební práce 3.np'!C2" display="/"/>
    <hyperlink ref="A101" location="'764-07 - Technika prostře...'!C2" display="/"/>
    <hyperlink ref="A102" location="'764-07a - Zdravotechnika'!C2" display="/"/>
    <hyperlink ref="A103" location="'764-07b - Vytápění'!C2" display="/"/>
    <hyperlink ref="A104" location="'764-07c - Vzduchotechnika'!C2" display="/"/>
    <hyperlink ref="A105" location="'764-07d - Elektroinstalace'!C2" display="/"/>
    <hyperlink ref="A106" location="'764-08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ROUND((SUM(BE129:BE283)),  2)</f>
        <v>0</v>
      </c>
      <c r="G33" s="39"/>
      <c r="H33" s="39"/>
      <c r="I33" s="156">
        <v>0.20999999999999999</v>
      </c>
      <c r="J33" s="155">
        <f>ROUND(((SUM(BE129:BE283))*I33),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ROUND((SUM(BF129:BF283)),  2)</f>
        <v>0</v>
      </c>
      <c r="G34" s="39"/>
      <c r="H34" s="39"/>
      <c r="I34" s="156">
        <v>0.12</v>
      </c>
      <c r="J34" s="155">
        <f>ROUND(((SUM(BF129:BF283))*I34),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ROUND((SUM(BG129:BG283)),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ROUND((SUM(BH129:BH283)),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ROUND((SUM(BI129:BI283)),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764-01 - bourací práce 1.np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124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125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126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127</v>
      </c>
      <c r="E100" s="189"/>
      <c r="F100" s="189"/>
      <c r="G100" s="189"/>
      <c r="H100" s="189"/>
      <c r="I100" s="189"/>
      <c r="J100" s="190">
        <f>J186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0"/>
      <c r="C101" s="181"/>
      <c r="D101" s="182" t="s">
        <v>128</v>
      </c>
      <c r="E101" s="183"/>
      <c r="F101" s="183"/>
      <c r="G101" s="183"/>
      <c r="H101" s="183"/>
      <c r="I101" s="183"/>
      <c r="J101" s="184">
        <f>J197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6"/>
      <c r="C102" s="187"/>
      <c r="D102" s="188" t="s">
        <v>129</v>
      </c>
      <c r="E102" s="189"/>
      <c r="F102" s="189"/>
      <c r="G102" s="189"/>
      <c r="H102" s="189"/>
      <c r="I102" s="189"/>
      <c r="J102" s="190">
        <f>J198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130</v>
      </c>
      <c r="E103" s="189"/>
      <c r="F103" s="189"/>
      <c r="G103" s="189"/>
      <c r="H103" s="189"/>
      <c r="I103" s="189"/>
      <c r="J103" s="190">
        <f>J210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131</v>
      </c>
      <c r="E104" s="189"/>
      <c r="F104" s="189"/>
      <c r="G104" s="189"/>
      <c r="H104" s="189"/>
      <c r="I104" s="189"/>
      <c r="J104" s="190">
        <f>J222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132</v>
      </c>
      <c r="E105" s="189"/>
      <c r="F105" s="189"/>
      <c r="G105" s="189"/>
      <c r="H105" s="189"/>
      <c r="I105" s="189"/>
      <c r="J105" s="190">
        <f>J227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133</v>
      </c>
      <c r="E106" s="189"/>
      <c r="F106" s="189"/>
      <c r="G106" s="189"/>
      <c r="H106" s="189"/>
      <c r="I106" s="189"/>
      <c r="J106" s="190">
        <f>J236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6"/>
      <c r="C107" s="187"/>
      <c r="D107" s="188" t="s">
        <v>134</v>
      </c>
      <c r="E107" s="189"/>
      <c r="F107" s="189"/>
      <c r="G107" s="189"/>
      <c r="H107" s="189"/>
      <c r="I107" s="189"/>
      <c r="J107" s="190">
        <f>J252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135</v>
      </c>
      <c r="E108" s="189"/>
      <c r="F108" s="189"/>
      <c r="G108" s="189"/>
      <c r="H108" s="189"/>
      <c r="I108" s="189"/>
      <c r="J108" s="190">
        <f>J261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136</v>
      </c>
      <c r="E109" s="189"/>
      <c r="F109" s="189"/>
      <c r="G109" s="189"/>
      <c r="H109" s="189"/>
      <c r="I109" s="189"/>
      <c r="J109" s="190">
        <f>J274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5" t="str">
        <f>E7</f>
        <v>Rozpočet - SPŠ Trutnov - rekonstrukce sociálních zařízení Mladé Buky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117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764-01 - bourací práce 1.np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14. 1. 2025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138</v>
      </c>
      <c r="D128" s="195" t="s">
        <v>58</v>
      </c>
      <c r="E128" s="195" t="s">
        <v>54</v>
      </c>
      <c r="F128" s="195" t="s">
        <v>55</v>
      </c>
      <c r="G128" s="195" t="s">
        <v>139</v>
      </c>
      <c r="H128" s="195" t="s">
        <v>140</v>
      </c>
      <c r="I128" s="195" t="s">
        <v>141</v>
      </c>
      <c r="J128" s="196" t="s">
        <v>121</v>
      </c>
      <c r="K128" s="197" t="s">
        <v>142</v>
      </c>
      <c r="L128" s="198"/>
      <c r="M128" s="101" t="s">
        <v>1</v>
      </c>
      <c r="N128" s="102" t="s">
        <v>37</v>
      </c>
      <c r="O128" s="102" t="s">
        <v>143</v>
      </c>
      <c r="P128" s="102" t="s">
        <v>144</v>
      </c>
      <c r="Q128" s="102" t="s">
        <v>145</v>
      </c>
      <c r="R128" s="102" t="s">
        <v>146</v>
      </c>
      <c r="S128" s="102" t="s">
        <v>147</v>
      </c>
      <c r="T128" s="103" t="s">
        <v>148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149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P130+P197</f>
        <v>0</v>
      </c>
      <c r="Q129" s="105"/>
      <c r="R129" s="201">
        <f>R130+R197</f>
        <v>0</v>
      </c>
      <c r="S129" s="105"/>
      <c r="T129" s="202">
        <f>T130+T197</f>
        <v>0.12412000000000001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123</v>
      </c>
      <c r="BK129" s="203">
        <f>BK130+BK197</f>
        <v>0</v>
      </c>
    </row>
    <row r="130" s="12" customFormat="1" ht="25.92" customHeight="1">
      <c r="A130" s="12"/>
      <c r="B130" s="204"/>
      <c r="C130" s="205"/>
      <c r="D130" s="206" t="s">
        <v>72</v>
      </c>
      <c r="E130" s="207" t="s">
        <v>150</v>
      </c>
      <c r="F130" s="207" t="s">
        <v>151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P131+P135+P186</f>
        <v>0</v>
      </c>
      <c r="Q130" s="212"/>
      <c r="R130" s="213">
        <f>R131+R135+R186</f>
        <v>0</v>
      </c>
      <c r="S130" s="212"/>
      <c r="T130" s="214">
        <f>T131+T135+T186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80</v>
      </c>
      <c r="AT130" s="216" t="s">
        <v>72</v>
      </c>
      <c r="AU130" s="216" t="s">
        <v>73</v>
      </c>
      <c r="AY130" s="215" t="s">
        <v>152</v>
      </c>
      <c r="BK130" s="217">
        <f>BK131+BK135+BK186</f>
        <v>0</v>
      </c>
    </row>
    <row r="131" s="12" customFormat="1" ht="22.8" customHeight="1">
      <c r="A131" s="12"/>
      <c r="B131" s="204"/>
      <c r="C131" s="205"/>
      <c r="D131" s="206" t="s">
        <v>72</v>
      </c>
      <c r="E131" s="218" t="s">
        <v>153</v>
      </c>
      <c r="F131" s="218" t="s">
        <v>154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SUM(P132:P134)</f>
        <v>0</v>
      </c>
      <c r="Q131" s="212"/>
      <c r="R131" s="213">
        <f>SUM(R132:R134)</f>
        <v>0</v>
      </c>
      <c r="S131" s="212"/>
      <c r="T131" s="214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80</v>
      </c>
      <c r="AT131" s="216" t="s">
        <v>72</v>
      </c>
      <c r="AU131" s="216" t="s">
        <v>80</v>
      </c>
      <c r="AY131" s="215" t="s">
        <v>152</v>
      </c>
      <c r="BK131" s="217">
        <f>SUM(BK132:BK134)</f>
        <v>0</v>
      </c>
    </row>
    <row r="132" s="2" customFormat="1" ht="16.5" customHeight="1">
      <c r="A132" s="39"/>
      <c r="B132" s="40"/>
      <c r="C132" s="220" t="s">
        <v>155</v>
      </c>
      <c r="D132" s="220" t="s">
        <v>156</v>
      </c>
      <c r="E132" s="221" t="s">
        <v>157</v>
      </c>
      <c r="F132" s="222" t="s">
        <v>158</v>
      </c>
      <c r="G132" s="223" t="s">
        <v>159</v>
      </c>
      <c r="H132" s="224">
        <v>3.9350000000000001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160</v>
      </c>
      <c r="AT132" s="232" t="s">
        <v>156</v>
      </c>
      <c r="AU132" s="232" t="s">
        <v>82</v>
      </c>
      <c r="AY132" s="18" t="s">
        <v>152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160</v>
      </c>
      <c r="BM132" s="232" t="s">
        <v>82</v>
      </c>
    </row>
    <row r="133" s="13" customFormat="1">
      <c r="A133" s="13"/>
      <c r="B133" s="234"/>
      <c r="C133" s="235"/>
      <c r="D133" s="236" t="s">
        <v>161</v>
      </c>
      <c r="E133" s="237" t="s">
        <v>1</v>
      </c>
      <c r="F133" s="238" t="s">
        <v>162</v>
      </c>
      <c r="G133" s="235"/>
      <c r="H133" s="239">
        <v>3.9350000000000001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161</v>
      </c>
      <c r="AU133" s="245" t="s">
        <v>82</v>
      </c>
      <c r="AV133" s="13" t="s">
        <v>82</v>
      </c>
      <c r="AW133" s="13" t="s">
        <v>30</v>
      </c>
      <c r="AX133" s="13" t="s">
        <v>73</v>
      </c>
      <c r="AY133" s="245" t="s">
        <v>152</v>
      </c>
    </row>
    <row r="134" s="14" customFormat="1">
      <c r="A134" s="14"/>
      <c r="B134" s="246"/>
      <c r="C134" s="247"/>
      <c r="D134" s="236" t="s">
        <v>161</v>
      </c>
      <c r="E134" s="248" t="s">
        <v>1</v>
      </c>
      <c r="F134" s="249" t="s">
        <v>163</v>
      </c>
      <c r="G134" s="247"/>
      <c r="H134" s="250">
        <v>3.9350000000000001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161</v>
      </c>
      <c r="AU134" s="256" t="s">
        <v>82</v>
      </c>
      <c r="AV134" s="14" t="s">
        <v>160</v>
      </c>
      <c r="AW134" s="14" t="s">
        <v>30</v>
      </c>
      <c r="AX134" s="14" t="s">
        <v>80</v>
      </c>
      <c r="AY134" s="256" t="s">
        <v>152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164</v>
      </c>
      <c r="F135" s="218" t="s">
        <v>165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SUM(P136:P185)</f>
        <v>0</v>
      </c>
      <c r="Q135" s="212"/>
      <c r="R135" s="213">
        <f>SUM(R136:R185)</f>
        <v>0</v>
      </c>
      <c r="S135" s="212"/>
      <c r="T135" s="214">
        <f>SUM(T136:T185)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80</v>
      </c>
      <c r="AT135" s="216" t="s">
        <v>72</v>
      </c>
      <c r="AU135" s="216" t="s">
        <v>80</v>
      </c>
      <c r="AY135" s="215" t="s">
        <v>152</v>
      </c>
      <c r="BK135" s="217">
        <f>SUM(BK136:BK185)</f>
        <v>0</v>
      </c>
    </row>
    <row r="136" s="2" customFormat="1" ht="24.15" customHeight="1">
      <c r="A136" s="39"/>
      <c r="B136" s="40"/>
      <c r="C136" s="220" t="s">
        <v>82</v>
      </c>
      <c r="D136" s="220" t="s">
        <v>156</v>
      </c>
      <c r="E136" s="221" t="s">
        <v>166</v>
      </c>
      <c r="F136" s="222" t="s">
        <v>167</v>
      </c>
      <c r="G136" s="223" t="s">
        <v>168</v>
      </c>
      <c r="H136" s="224">
        <v>50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160</v>
      </c>
      <c r="AT136" s="232" t="s">
        <v>156</v>
      </c>
      <c r="AU136" s="232" t="s">
        <v>82</v>
      </c>
      <c r="AY136" s="18" t="s">
        <v>152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160</v>
      </c>
      <c r="BM136" s="232" t="s">
        <v>160</v>
      </c>
    </row>
    <row r="137" s="2" customFormat="1" ht="24.15" customHeight="1">
      <c r="A137" s="39"/>
      <c r="B137" s="40"/>
      <c r="C137" s="220" t="s">
        <v>169</v>
      </c>
      <c r="D137" s="220" t="s">
        <v>156</v>
      </c>
      <c r="E137" s="221" t="s">
        <v>170</v>
      </c>
      <c r="F137" s="222" t="s">
        <v>171</v>
      </c>
      <c r="G137" s="223" t="s">
        <v>168</v>
      </c>
      <c r="H137" s="224">
        <v>50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160</v>
      </c>
      <c r="AT137" s="232" t="s">
        <v>156</v>
      </c>
      <c r="AU137" s="232" t="s">
        <v>82</v>
      </c>
      <c r="AY137" s="18" t="s">
        <v>152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160</v>
      </c>
      <c r="BM137" s="232" t="s">
        <v>153</v>
      </c>
    </row>
    <row r="138" s="2" customFormat="1" ht="16.5" customHeight="1">
      <c r="A138" s="39"/>
      <c r="B138" s="40"/>
      <c r="C138" s="220" t="s">
        <v>172</v>
      </c>
      <c r="D138" s="220" t="s">
        <v>156</v>
      </c>
      <c r="E138" s="221" t="s">
        <v>173</v>
      </c>
      <c r="F138" s="222" t="s">
        <v>174</v>
      </c>
      <c r="G138" s="223" t="s">
        <v>175</v>
      </c>
      <c r="H138" s="224">
        <v>4.657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160</v>
      </c>
      <c r="AT138" s="232" t="s">
        <v>156</v>
      </c>
      <c r="AU138" s="232" t="s">
        <v>82</v>
      </c>
      <c r="AY138" s="18" t="s">
        <v>152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160</v>
      </c>
      <c r="BM138" s="232" t="s">
        <v>176</v>
      </c>
    </row>
    <row r="139" s="15" customFormat="1">
      <c r="A139" s="15"/>
      <c r="B139" s="257"/>
      <c r="C139" s="258"/>
      <c r="D139" s="236" t="s">
        <v>161</v>
      </c>
      <c r="E139" s="259" t="s">
        <v>1</v>
      </c>
      <c r="F139" s="260" t="s">
        <v>177</v>
      </c>
      <c r="G139" s="258"/>
      <c r="H139" s="259" t="s">
        <v>1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161</v>
      </c>
      <c r="AU139" s="266" t="s">
        <v>82</v>
      </c>
      <c r="AV139" s="15" t="s">
        <v>80</v>
      </c>
      <c r="AW139" s="15" t="s">
        <v>30</v>
      </c>
      <c r="AX139" s="15" t="s">
        <v>73</v>
      </c>
      <c r="AY139" s="266" t="s">
        <v>152</v>
      </c>
    </row>
    <row r="140" s="13" customFormat="1">
      <c r="A140" s="13"/>
      <c r="B140" s="234"/>
      <c r="C140" s="235"/>
      <c r="D140" s="236" t="s">
        <v>161</v>
      </c>
      <c r="E140" s="237" t="s">
        <v>1</v>
      </c>
      <c r="F140" s="238" t="s">
        <v>178</v>
      </c>
      <c r="G140" s="235"/>
      <c r="H140" s="239">
        <v>0.83399999999999996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161</v>
      </c>
      <c r="AU140" s="245" t="s">
        <v>82</v>
      </c>
      <c r="AV140" s="13" t="s">
        <v>82</v>
      </c>
      <c r="AW140" s="13" t="s">
        <v>30</v>
      </c>
      <c r="AX140" s="13" t="s">
        <v>73</v>
      </c>
      <c r="AY140" s="245" t="s">
        <v>152</v>
      </c>
    </row>
    <row r="141" s="13" customFormat="1">
      <c r="A141" s="13"/>
      <c r="B141" s="234"/>
      <c r="C141" s="235"/>
      <c r="D141" s="236" t="s">
        <v>161</v>
      </c>
      <c r="E141" s="237" t="s">
        <v>1</v>
      </c>
      <c r="F141" s="238" t="s">
        <v>179</v>
      </c>
      <c r="G141" s="235"/>
      <c r="H141" s="239">
        <v>1.131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161</v>
      </c>
      <c r="AU141" s="245" t="s">
        <v>82</v>
      </c>
      <c r="AV141" s="13" t="s">
        <v>82</v>
      </c>
      <c r="AW141" s="13" t="s">
        <v>30</v>
      </c>
      <c r="AX141" s="13" t="s">
        <v>73</v>
      </c>
      <c r="AY141" s="245" t="s">
        <v>152</v>
      </c>
    </row>
    <row r="142" s="13" customFormat="1">
      <c r="A142" s="13"/>
      <c r="B142" s="234"/>
      <c r="C142" s="235"/>
      <c r="D142" s="236" t="s">
        <v>161</v>
      </c>
      <c r="E142" s="237" t="s">
        <v>1</v>
      </c>
      <c r="F142" s="238" t="s">
        <v>180</v>
      </c>
      <c r="G142" s="235"/>
      <c r="H142" s="239">
        <v>0.161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161</v>
      </c>
      <c r="AU142" s="245" t="s">
        <v>82</v>
      </c>
      <c r="AV142" s="13" t="s">
        <v>82</v>
      </c>
      <c r="AW142" s="13" t="s">
        <v>30</v>
      </c>
      <c r="AX142" s="13" t="s">
        <v>73</v>
      </c>
      <c r="AY142" s="245" t="s">
        <v>152</v>
      </c>
    </row>
    <row r="143" s="13" customFormat="1">
      <c r="A143" s="13"/>
      <c r="B143" s="234"/>
      <c r="C143" s="235"/>
      <c r="D143" s="236" t="s">
        <v>161</v>
      </c>
      <c r="E143" s="237" t="s">
        <v>1</v>
      </c>
      <c r="F143" s="238" t="s">
        <v>181</v>
      </c>
      <c r="G143" s="235"/>
      <c r="H143" s="239">
        <v>0.182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161</v>
      </c>
      <c r="AU143" s="245" t="s">
        <v>82</v>
      </c>
      <c r="AV143" s="13" t="s">
        <v>82</v>
      </c>
      <c r="AW143" s="13" t="s">
        <v>30</v>
      </c>
      <c r="AX143" s="13" t="s">
        <v>73</v>
      </c>
      <c r="AY143" s="245" t="s">
        <v>152</v>
      </c>
    </row>
    <row r="144" s="13" customFormat="1">
      <c r="A144" s="13"/>
      <c r="B144" s="234"/>
      <c r="C144" s="235"/>
      <c r="D144" s="236" t="s">
        <v>161</v>
      </c>
      <c r="E144" s="237" t="s">
        <v>1</v>
      </c>
      <c r="F144" s="238" t="s">
        <v>182</v>
      </c>
      <c r="G144" s="235"/>
      <c r="H144" s="239">
        <v>0.159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161</v>
      </c>
      <c r="AU144" s="245" t="s">
        <v>82</v>
      </c>
      <c r="AV144" s="13" t="s">
        <v>82</v>
      </c>
      <c r="AW144" s="13" t="s">
        <v>30</v>
      </c>
      <c r="AX144" s="13" t="s">
        <v>73</v>
      </c>
      <c r="AY144" s="245" t="s">
        <v>152</v>
      </c>
    </row>
    <row r="145" s="13" customFormat="1">
      <c r="A145" s="13"/>
      <c r="B145" s="234"/>
      <c r="C145" s="235"/>
      <c r="D145" s="236" t="s">
        <v>161</v>
      </c>
      <c r="E145" s="237" t="s">
        <v>1</v>
      </c>
      <c r="F145" s="238" t="s">
        <v>183</v>
      </c>
      <c r="G145" s="235"/>
      <c r="H145" s="239">
        <v>0.17899999999999999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161</v>
      </c>
      <c r="AU145" s="245" t="s">
        <v>82</v>
      </c>
      <c r="AV145" s="13" t="s">
        <v>82</v>
      </c>
      <c r="AW145" s="13" t="s">
        <v>30</v>
      </c>
      <c r="AX145" s="13" t="s">
        <v>73</v>
      </c>
      <c r="AY145" s="245" t="s">
        <v>152</v>
      </c>
    </row>
    <row r="146" s="13" customFormat="1">
      <c r="A146" s="13"/>
      <c r="B146" s="234"/>
      <c r="C146" s="235"/>
      <c r="D146" s="236" t="s">
        <v>161</v>
      </c>
      <c r="E146" s="237" t="s">
        <v>1</v>
      </c>
      <c r="F146" s="238" t="s">
        <v>184</v>
      </c>
      <c r="G146" s="235"/>
      <c r="H146" s="239">
        <v>0.75800000000000001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161</v>
      </c>
      <c r="AU146" s="245" t="s">
        <v>82</v>
      </c>
      <c r="AV146" s="13" t="s">
        <v>82</v>
      </c>
      <c r="AW146" s="13" t="s">
        <v>30</v>
      </c>
      <c r="AX146" s="13" t="s">
        <v>73</v>
      </c>
      <c r="AY146" s="245" t="s">
        <v>152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185</v>
      </c>
      <c r="G147" s="235"/>
      <c r="H147" s="239">
        <v>1.113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82</v>
      </c>
      <c r="AV147" s="13" t="s">
        <v>82</v>
      </c>
      <c r="AW147" s="13" t="s">
        <v>30</v>
      </c>
      <c r="AX147" s="13" t="s">
        <v>73</v>
      </c>
      <c r="AY147" s="245" t="s">
        <v>152</v>
      </c>
    </row>
    <row r="148" s="13" customFormat="1">
      <c r="A148" s="13"/>
      <c r="B148" s="234"/>
      <c r="C148" s="235"/>
      <c r="D148" s="236" t="s">
        <v>161</v>
      </c>
      <c r="E148" s="237" t="s">
        <v>1</v>
      </c>
      <c r="F148" s="238" t="s">
        <v>186</v>
      </c>
      <c r="G148" s="235"/>
      <c r="H148" s="239">
        <v>0.14000000000000001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161</v>
      </c>
      <c r="AU148" s="245" t="s">
        <v>82</v>
      </c>
      <c r="AV148" s="13" t="s">
        <v>82</v>
      </c>
      <c r="AW148" s="13" t="s">
        <v>30</v>
      </c>
      <c r="AX148" s="13" t="s">
        <v>73</v>
      </c>
      <c r="AY148" s="245" t="s">
        <v>152</v>
      </c>
    </row>
    <row r="149" s="14" customFormat="1">
      <c r="A149" s="14"/>
      <c r="B149" s="246"/>
      <c r="C149" s="247"/>
      <c r="D149" s="236" t="s">
        <v>161</v>
      </c>
      <c r="E149" s="248" t="s">
        <v>1</v>
      </c>
      <c r="F149" s="249" t="s">
        <v>163</v>
      </c>
      <c r="G149" s="247"/>
      <c r="H149" s="250">
        <v>4.657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161</v>
      </c>
      <c r="AU149" s="256" t="s">
        <v>82</v>
      </c>
      <c r="AV149" s="14" t="s">
        <v>160</v>
      </c>
      <c r="AW149" s="14" t="s">
        <v>30</v>
      </c>
      <c r="AX149" s="14" t="s">
        <v>80</v>
      </c>
      <c r="AY149" s="256" t="s">
        <v>152</v>
      </c>
    </row>
    <row r="150" s="2" customFormat="1" ht="33" customHeight="1">
      <c r="A150" s="39"/>
      <c r="B150" s="40"/>
      <c r="C150" s="220" t="s">
        <v>160</v>
      </c>
      <c r="D150" s="220" t="s">
        <v>156</v>
      </c>
      <c r="E150" s="221" t="s">
        <v>187</v>
      </c>
      <c r="F150" s="222" t="s">
        <v>188</v>
      </c>
      <c r="G150" s="223" t="s">
        <v>175</v>
      </c>
      <c r="H150" s="224">
        <v>3.1030000000000002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160</v>
      </c>
      <c r="AT150" s="232" t="s">
        <v>156</v>
      </c>
      <c r="AU150" s="232" t="s">
        <v>82</v>
      </c>
      <c r="AY150" s="18" t="s">
        <v>152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160</v>
      </c>
      <c r="BM150" s="232" t="s">
        <v>189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190</v>
      </c>
      <c r="G151" s="235"/>
      <c r="H151" s="239">
        <v>0.55600000000000005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82</v>
      </c>
      <c r="AV151" s="13" t="s">
        <v>82</v>
      </c>
      <c r="AW151" s="13" t="s">
        <v>30</v>
      </c>
      <c r="AX151" s="13" t="s">
        <v>73</v>
      </c>
      <c r="AY151" s="245" t="s">
        <v>152</v>
      </c>
    </row>
    <row r="152" s="13" customFormat="1">
      <c r="A152" s="13"/>
      <c r="B152" s="234"/>
      <c r="C152" s="235"/>
      <c r="D152" s="236" t="s">
        <v>161</v>
      </c>
      <c r="E152" s="237" t="s">
        <v>1</v>
      </c>
      <c r="F152" s="238" t="s">
        <v>191</v>
      </c>
      <c r="G152" s="235"/>
      <c r="H152" s="239">
        <v>0.754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161</v>
      </c>
      <c r="AU152" s="245" t="s">
        <v>82</v>
      </c>
      <c r="AV152" s="13" t="s">
        <v>82</v>
      </c>
      <c r="AW152" s="13" t="s">
        <v>30</v>
      </c>
      <c r="AX152" s="13" t="s">
        <v>73</v>
      </c>
      <c r="AY152" s="245" t="s">
        <v>152</v>
      </c>
    </row>
    <row r="153" s="13" customFormat="1">
      <c r="A153" s="13"/>
      <c r="B153" s="234"/>
      <c r="C153" s="235"/>
      <c r="D153" s="236" t="s">
        <v>161</v>
      </c>
      <c r="E153" s="237" t="s">
        <v>1</v>
      </c>
      <c r="F153" s="238" t="s">
        <v>192</v>
      </c>
      <c r="G153" s="235"/>
      <c r="H153" s="239">
        <v>0.107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161</v>
      </c>
      <c r="AU153" s="245" t="s">
        <v>82</v>
      </c>
      <c r="AV153" s="13" t="s">
        <v>82</v>
      </c>
      <c r="AW153" s="13" t="s">
        <v>30</v>
      </c>
      <c r="AX153" s="13" t="s">
        <v>73</v>
      </c>
      <c r="AY153" s="245" t="s">
        <v>152</v>
      </c>
    </row>
    <row r="154" s="13" customFormat="1">
      <c r="A154" s="13"/>
      <c r="B154" s="234"/>
      <c r="C154" s="235"/>
      <c r="D154" s="236" t="s">
        <v>161</v>
      </c>
      <c r="E154" s="237" t="s">
        <v>1</v>
      </c>
      <c r="F154" s="238" t="s">
        <v>193</v>
      </c>
      <c r="G154" s="235"/>
      <c r="H154" s="239">
        <v>0.121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161</v>
      </c>
      <c r="AU154" s="245" t="s">
        <v>82</v>
      </c>
      <c r="AV154" s="13" t="s">
        <v>82</v>
      </c>
      <c r="AW154" s="13" t="s">
        <v>30</v>
      </c>
      <c r="AX154" s="13" t="s">
        <v>73</v>
      </c>
      <c r="AY154" s="245" t="s">
        <v>152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194</v>
      </c>
      <c r="G155" s="235"/>
      <c r="H155" s="239">
        <v>0.106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82</v>
      </c>
      <c r="AV155" s="13" t="s">
        <v>82</v>
      </c>
      <c r="AW155" s="13" t="s">
        <v>30</v>
      </c>
      <c r="AX155" s="13" t="s">
        <v>73</v>
      </c>
      <c r="AY155" s="245" t="s">
        <v>152</v>
      </c>
    </row>
    <row r="156" s="13" customFormat="1">
      <c r="A156" s="13"/>
      <c r="B156" s="234"/>
      <c r="C156" s="235"/>
      <c r="D156" s="236" t="s">
        <v>161</v>
      </c>
      <c r="E156" s="237" t="s">
        <v>1</v>
      </c>
      <c r="F156" s="238" t="s">
        <v>195</v>
      </c>
      <c r="G156" s="235"/>
      <c r="H156" s="239">
        <v>0.119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161</v>
      </c>
      <c r="AU156" s="245" t="s">
        <v>82</v>
      </c>
      <c r="AV156" s="13" t="s">
        <v>82</v>
      </c>
      <c r="AW156" s="13" t="s">
        <v>30</v>
      </c>
      <c r="AX156" s="13" t="s">
        <v>73</v>
      </c>
      <c r="AY156" s="245" t="s">
        <v>152</v>
      </c>
    </row>
    <row r="157" s="13" customFormat="1">
      <c r="A157" s="13"/>
      <c r="B157" s="234"/>
      <c r="C157" s="235"/>
      <c r="D157" s="236" t="s">
        <v>161</v>
      </c>
      <c r="E157" s="237" t="s">
        <v>1</v>
      </c>
      <c r="F157" s="238" t="s">
        <v>196</v>
      </c>
      <c r="G157" s="235"/>
      <c r="H157" s="239">
        <v>0.505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82</v>
      </c>
      <c r="AV157" s="13" t="s">
        <v>82</v>
      </c>
      <c r="AW157" s="13" t="s">
        <v>30</v>
      </c>
      <c r="AX157" s="13" t="s">
        <v>73</v>
      </c>
      <c r="AY157" s="245" t="s">
        <v>152</v>
      </c>
    </row>
    <row r="158" s="13" customFormat="1">
      <c r="A158" s="13"/>
      <c r="B158" s="234"/>
      <c r="C158" s="235"/>
      <c r="D158" s="236" t="s">
        <v>161</v>
      </c>
      <c r="E158" s="237" t="s">
        <v>1</v>
      </c>
      <c r="F158" s="238" t="s">
        <v>197</v>
      </c>
      <c r="G158" s="235"/>
      <c r="H158" s="239">
        <v>0.74199999999999999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161</v>
      </c>
      <c r="AU158" s="245" t="s">
        <v>82</v>
      </c>
      <c r="AV158" s="13" t="s">
        <v>82</v>
      </c>
      <c r="AW158" s="13" t="s">
        <v>30</v>
      </c>
      <c r="AX158" s="13" t="s">
        <v>73</v>
      </c>
      <c r="AY158" s="245" t="s">
        <v>152</v>
      </c>
    </row>
    <row r="159" s="13" customFormat="1">
      <c r="A159" s="13"/>
      <c r="B159" s="234"/>
      <c r="C159" s="235"/>
      <c r="D159" s="236" t="s">
        <v>161</v>
      </c>
      <c r="E159" s="237" t="s">
        <v>1</v>
      </c>
      <c r="F159" s="238" t="s">
        <v>198</v>
      </c>
      <c r="G159" s="235"/>
      <c r="H159" s="239">
        <v>0.092999999999999999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161</v>
      </c>
      <c r="AU159" s="245" t="s">
        <v>82</v>
      </c>
      <c r="AV159" s="13" t="s">
        <v>82</v>
      </c>
      <c r="AW159" s="13" t="s">
        <v>30</v>
      </c>
      <c r="AX159" s="13" t="s">
        <v>73</v>
      </c>
      <c r="AY159" s="245" t="s">
        <v>152</v>
      </c>
    </row>
    <row r="160" s="14" customFormat="1">
      <c r="A160" s="14"/>
      <c r="B160" s="246"/>
      <c r="C160" s="247"/>
      <c r="D160" s="236" t="s">
        <v>161</v>
      </c>
      <c r="E160" s="248" t="s">
        <v>1</v>
      </c>
      <c r="F160" s="249" t="s">
        <v>163</v>
      </c>
      <c r="G160" s="247"/>
      <c r="H160" s="250">
        <v>3.1030000000000002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161</v>
      </c>
      <c r="AU160" s="256" t="s">
        <v>82</v>
      </c>
      <c r="AV160" s="14" t="s">
        <v>160</v>
      </c>
      <c r="AW160" s="14" t="s">
        <v>30</v>
      </c>
      <c r="AX160" s="14" t="s">
        <v>80</v>
      </c>
      <c r="AY160" s="256" t="s">
        <v>152</v>
      </c>
    </row>
    <row r="161" s="2" customFormat="1" ht="33" customHeight="1">
      <c r="A161" s="39"/>
      <c r="B161" s="40"/>
      <c r="C161" s="220" t="s">
        <v>199</v>
      </c>
      <c r="D161" s="220" t="s">
        <v>156</v>
      </c>
      <c r="E161" s="221" t="s">
        <v>200</v>
      </c>
      <c r="F161" s="222" t="s">
        <v>201</v>
      </c>
      <c r="G161" s="223" t="s">
        <v>175</v>
      </c>
      <c r="H161" s="224">
        <v>0.32600000000000001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160</v>
      </c>
      <c r="AT161" s="232" t="s">
        <v>156</v>
      </c>
      <c r="AU161" s="232" t="s">
        <v>82</v>
      </c>
      <c r="AY161" s="18" t="s">
        <v>152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160</v>
      </c>
      <c r="BM161" s="232" t="s">
        <v>8</v>
      </c>
    </row>
    <row r="162" s="13" customFormat="1">
      <c r="A162" s="13"/>
      <c r="B162" s="234"/>
      <c r="C162" s="235"/>
      <c r="D162" s="236" t="s">
        <v>161</v>
      </c>
      <c r="E162" s="237" t="s">
        <v>1</v>
      </c>
      <c r="F162" s="238" t="s">
        <v>202</v>
      </c>
      <c r="G162" s="235"/>
      <c r="H162" s="239">
        <v>0.070999999999999994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161</v>
      </c>
      <c r="AU162" s="245" t="s">
        <v>82</v>
      </c>
      <c r="AV162" s="13" t="s">
        <v>82</v>
      </c>
      <c r="AW162" s="13" t="s">
        <v>30</v>
      </c>
      <c r="AX162" s="13" t="s">
        <v>73</v>
      </c>
      <c r="AY162" s="245" t="s">
        <v>152</v>
      </c>
    </row>
    <row r="163" s="13" customFormat="1">
      <c r="A163" s="13"/>
      <c r="B163" s="234"/>
      <c r="C163" s="235"/>
      <c r="D163" s="236" t="s">
        <v>161</v>
      </c>
      <c r="E163" s="237" t="s">
        <v>1</v>
      </c>
      <c r="F163" s="238" t="s">
        <v>203</v>
      </c>
      <c r="G163" s="235"/>
      <c r="H163" s="239">
        <v>0.255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161</v>
      </c>
      <c r="AU163" s="245" t="s">
        <v>82</v>
      </c>
      <c r="AV163" s="13" t="s">
        <v>82</v>
      </c>
      <c r="AW163" s="13" t="s">
        <v>30</v>
      </c>
      <c r="AX163" s="13" t="s">
        <v>73</v>
      </c>
      <c r="AY163" s="245" t="s">
        <v>152</v>
      </c>
    </row>
    <row r="164" s="14" customFormat="1">
      <c r="A164" s="14"/>
      <c r="B164" s="246"/>
      <c r="C164" s="247"/>
      <c r="D164" s="236" t="s">
        <v>161</v>
      </c>
      <c r="E164" s="248" t="s">
        <v>1</v>
      </c>
      <c r="F164" s="249" t="s">
        <v>163</v>
      </c>
      <c r="G164" s="247"/>
      <c r="H164" s="250">
        <v>0.32600000000000001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161</v>
      </c>
      <c r="AU164" s="256" t="s">
        <v>82</v>
      </c>
      <c r="AV164" s="14" t="s">
        <v>160</v>
      </c>
      <c r="AW164" s="14" t="s">
        <v>30</v>
      </c>
      <c r="AX164" s="14" t="s">
        <v>80</v>
      </c>
      <c r="AY164" s="256" t="s">
        <v>152</v>
      </c>
    </row>
    <row r="165" s="2" customFormat="1" ht="33" customHeight="1">
      <c r="A165" s="39"/>
      <c r="B165" s="40"/>
      <c r="C165" s="220" t="s">
        <v>153</v>
      </c>
      <c r="D165" s="220" t="s">
        <v>156</v>
      </c>
      <c r="E165" s="221" t="s">
        <v>204</v>
      </c>
      <c r="F165" s="222" t="s">
        <v>205</v>
      </c>
      <c r="G165" s="223" t="s">
        <v>175</v>
      </c>
      <c r="H165" s="224">
        <v>3.1030000000000002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160</v>
      </c>
      <c r="AT165" s="232" t="s">
        <v>156</v>
      </c>
      <c r="AU165" s="232" t="s">
        <v>82</v>
      </c>
      <c r="AY165" s="18" t="s">
        <v>152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160</v>
      </c>
      <c r="BM165" s="232" t="s">
        <v>206</v>
      </c>
    </row>
    <row r="166" s="2" customFormat="1" ht="24.15" customHeight="1">
      <c r="A166" s="39"/>
      <c r="B166" s="40"/>
      <c r="C166" s="220" t="s">
        <v>207</v>
      </c>
      <c r="D166" s="220" t="s">
        <v>156</v>
      </c>
      <c r="E166" s="221" t="s">
        <v>208</v>
      </c>
      <c r="F166" s="222" t="s">
        <v>209</v>
      </c>
      <c r="G166" s="223" t="s">
        <v>175</v>
      </c>
      <c r="H166" s="224">
        <v>3.1030000000000002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160</v>
      </c>
      <c r="AT166" s="232" t="s">
        <v>156</v>
      </c>
      <c r="AU166" s="232" t="s">
        <v>82</v>
      </c>
      <c r="AY166" s="18" t="s">
        <v>152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160</v>
      </c>
      <c r="BM166" s="232" t="s">
        <v>210</v>
      </c>
    </row>
    <row r="167" s="15" customFormat="1">
      <c r="A167" s="15"/>
      <c r="B167" s="257"/>
      <c r="C167" s="258"/>
      <c r="D167" s="236" t="s">
        <v>161</v>
      </c>
      <c r="E167" s="259" t="s">
        <v>1</v>
      </c>
      <c r="F167" s="260" t="s">
        <v>211</v>
      </c>
      <c r="G167" s="258"/>
      <c r="H167" s="259" t="s">
        <v>1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161</v>
      </c>
      <c r="AU167" s="266" t="s">
        <v>82</v>
      </c>
      <c r="AV167" s="15" t="s">
        <v>80</v>
      </c>
      <c r="AW167" s="15" t="s">
        <v>30</v>
      </c>
      <c r="AX167" s="15" t="s">
        <v>73</v>
      </c>
      <c r="AY167" s="266" t="s">
        <v>152</v>
      </c>
    </row>
    <row r="168" s="13" customFormat="1">
      <c r="A168" s="13"/>
      <c r="B168" s="234"/>
      <c r="C168" s="235"/>
      <c r="D168" s="236" t="s">
        <v>161</v>
      </c>
      <c r="E168" s="237" t="s">
        <v>1</v>
      </c>
      <c r="F168" s="238" t="s">
        <v>190</v>
      </c>
      <c r="G168" s="235"/>
      <c r="H168" s="239">
        <v>0.55600000000000005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161</v>
      </c>
      <c r="AU168" s="245" t="s">
        <v>82</v>
      </c>
      <c r="AV168" s="13" t="s">
        <v>82</v>
      </c>
      <c r="AW168" s="13" t="s">
        <v>30</v>
      </c>
      <c r="AX168" s="13" t="s">
        <v>73</v>
      </c>
      <c r="AY168" s="245" t="s">
        <v>152</v>
      </c>
    </row>
    <row r="169" s="13" customFormat="1">
      <c r="A169" s="13"/>
      <c r="B169" s="234"/>
      <c r="C169" s="235"/>
      <c r="D169" s="236" t="s">
        <v>161</v>
      </c>
      <c r="E169" s="237" t="s">
        <v>1</v>
      </c>
      <c r="F169" s="238" t="s">
        <v>191</v>
      </c>
      <c r="G169" s="235"/>
      <c r="H169" s="239">
        <v>0.754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161</v>
      </c>
      <c r="AU169" s="245" t="s">
        <v>82</v>
      </c>
      <c r="AV169" s="13" t="s">
        <v>82</v>
      </c>
      <c r="AW169" s="13" t="s">
        <v>30</v>
      </c>
      <c r="AX169" s="13" t="s">
        <v>73</v>
      </c>
      <c r="AY169" s="245" t="s">
        <v>152</v>
      </c>
    </row>
    <row r="170" s="13" customFormat="1">
      <c r="A170" s="13"/>
      <c r="B170" s="234"/>
      <c r="C170" s="235"/>
      <c r="D170" s="236" t="s">
        <v>161</v>
      </c>
      <c r="E170" s="237" t="s">
        <v>1</v>
      </c>
      <c r="F170" s="238" t="s">
        <v>192</v>
      </c>
      <c r="G170" s="235"/>
      <c r="H170" s="239">
        <v>0.107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161</v>
      </c>
      <c r="AU170" s="245" t="s">
        <v>82</v>
      </c>
      <c r="AV170" s="13" t="s">
        <v>82</v>
      </c>
      <c r="AW170" s="13" t="s">
        <v>30</v>
      </c>
      <c r="AX170" s="13" t="s">
        <v>73</v>
      </c>
      <c r="AY170" s="245" t="s">
        <v>152</v>
      </c>
    </row>
    <row r="171" s="13" customFormat="1">
      <c r="A171" s="13"/>
      <c r="B171" s="234"/>
      <c r="C171" s="235"/>
      <c r="D171" s="236" t="s">
        <v>161</v>
      </c>
      <c r="E171" s="237" t="s">
        <v>1</v>
      </c>
      <c r="F171" s="238" t="s">
        <v>193</v>
      </c>
      <c r="G171" s="235"/>
      <c r="H171" s="239">
        <v>0.121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161</v>
      </c>
      <c r="AU171" s="245" t="s">
        <v>82</v>
      </c>
      <c r="AV171" s="13" t="s">
        <v>82</v>
      </c>
      <c r="AW171" s="13" t="s">
        <v>30</v>
      </c>
      <c r="AX171" s="13" t="s">
        <v>73</v>
      </c>
      <c r="AY171" s="245" t="s">
        <v>152</v>
      </c>
    </row>
    <row r="172" s="13" customFormat="1">
      <c r="A172" s="13"/>
      <c r="B172" s="234"/>
      <c r="C172" s="235"/>
      <c r="D172" s="236" t="s">
        <v>161</v>
      </c>
      <c r="E172" s="237" t="s">
        <v>1</v>
      </c>
      <c r="F172" s="238" t="s">
        <v>194</v>
      </c>
      <c r="G172" s="235"/>
      <c r="H172" s="239">
        <v>0.106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161</v>
      </c>
      <c r="AU172" s="245" t="s">
        <v>82</v>
      </c>
      <c r="AV172" s="13" t="s">
        <v>82</v>
      </c>
      <c r="AW172" s="13" t="s">
        <v>30</v>
      </c>
      <c r="AX172" s="13" t="s">
        <v>73</v>
      </c>
      <c r="AY172" s="245" t="s">
        <v>152</v>
      </c>
    </row>
    <row r="173" s="13" customFormat="1">
      <c r="A173" s="13"/>
      <c r="B173" s="234"/>
      <c r="C173" s="235"/>
      <c r="D173" s="236" t="s">
        <v>161</v>
      </c>
      <c r="E173" s="237" t="s">
        <v>1</v>
      </c>
      <c r="F173" s="238" t="s">
        <v>195</v>
      </c>
      <c r="G173" s="235"/>
      <c r="H173" s="239">
        <v>0.119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161</v>
      </c>
      <c r="AU173" s="245" t="s">
        <v>82</v>
      </c>
      <c r="AV173" s="13" t="s">
        <v>82</v>
      </c>
      <c r="AW173" s="13" t="s">
        <v>30</v>
      </c>
      <c r="AX173" s="13" t="s">
        <v>73</v>
      </c>
      <c r="AY173" s="245" t="s">
        <v>152</v>
      </c>
    </row>
    <row r="174" s="13" customFormat="1">
      <c r="A174" s="13"/>
      <c r="B174" s="234"/>
      <c r="C174" s="235"/>
      <c r="D174" s="236" t="s">
        <v>161</v>
      </c>
      <c r="E174" s="237" t="s">
        <v>1</v>
      </c>
      <c r="F174" s="238" t="s">
        <v>196</v>
      </c>
      <c r="G174" s="235"/>
      <c r="H174" s="239">
        <v>0.505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161</v>
      </c>
      <c r="AU174" s="245" t="s">
        <v>82</v>
      </c>
      <c r="AV174" s="13" t="s">
        <v>82</v>
      </c>
      <c r="AW174" s="13" t="s">
        <v>30</v>
      </c>
      <c r="AX174" s="13" t="s">
        <v>73</v>
      </c>
      <c r="AY174" s="245" t="s">
        <v>152</v>
      </c>
    </row>
    <row r="175" s="13" customFormat="1">
      <c r="A175" s="13"/>
      <c r="B175" s="234"/>
      <c r="C175" s="235"/>
      <c r="D175" s="236" t="s">
        <v>161</v>
      </c>
      <c r="E175" s="237" t="s">
        <v>1</v>
      </c>
      <c r="F175" s="238" t="s">
        <v>197</v>
      </c>
      <c r="G175" s="235"/>
      <c r="H175" s="239">
        <v>0.74199999999999999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161</v>
      </c>
      <c r="AU175" s="245" t="s">
        <v>82</v>
      </c>
      <c r="AV175" s="13" t="s">
        <v>82</v>
      </c>
      <c r="AW175" s="13" t="s">
        <v>30</v>
      </c>
      <c r="AX175" s="13" t="s">
        <v>73</v>
      </c>
      <c r="AY175" s="245" t="s">
        <v>152</v>
      </c>
    </row>
    <row r="176" s="13" customFormat="1">
      <c r="A176" s="13"/>
      <c r="B176" s="234"/>
      <c r="C176" s="235"/>
      <c r="D176" s="236" t="s">
        <v>161</v>
      </c>
      <c r="E176" s="237" t="s">
        <v>1</v>
      </c>
      <c r="F176" s="238" t="s">
        <v>198</v>
      </c>
      <c r="G176" s="235"/>
      <c r="H176" s="239">
        <v>0.092999999999999999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161</v>
      </c>
      <c r="AU176" s="245" t="s">
        <v>82</v>
      </c>
      <c r="AV176" s="13" t="s">
        <v>82</v>
      </c>
      <c r="AW176" s="13" t="s">
        <v>30</v>
      </c>
      <c r="AX176" s="13" t="s">
        <v>73</v>
      </c>
      <c r="AY176" s="245" t="s">
        <v>152</v>
      </c>
    </row>
    <row r="177" s="14" customFormat="1">
      <c r="A177" s="14"/>
      <c r="B177" s="246"/>
      <c r="C177" s="247"/>
      <c r="D177" s="236" t="s">
        <v>161</v>
      </c>
      <c r="E177" s="248" t="s">
        <v>1</v>
      </c>
      <c r="F177" s="249" t="s">
        <v>163</v>
      </c>
      <c r="G177" s="247"/>
      <c r="H177" s="250">
        <v>3.1030000000000002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161</v>
      </c>
      <c r="AU177" s="256" t="s">
        <v>82</v>
      </c>
      <c r="AV177" s="14" t="s">
        <v>160</v>
      </c>
      <c r="AW177" s="14" t="s">
        <v>30</v>
      </c>
      <c r="AX177" s="14" t="s">
        <v>80</v>
      </c>
      <c r="AY177" s="256" t="s">
        <v>152</v>
      </c>
    </row>
    <row r="178" s="2" customFormat="1" ht="21.75" customHeight="1">
      <c r="A178" s="39"/>
      <c r="B178" s="40"/>
      <c r="C178" s="220" t="s">
        <v>212</v>
      </c>
      <c r="D178" s="220" t="s">
        <v>156</v>
      </c>
      <c r="E178" s="221" t="s">
        <v>213</v>
      </c>
      <c r="F178" s="222" t="s">
        <v>214</v>
      </c>
      <c r="G178" s="223" t="s">
        <v>159</v>
      </c>
      <c r="H178" s="224">
        <v>5.0599999999999996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160</v>
      </c>
      <c r="AT178" s="232" t="s">
        <v>156</v>
      </c>
      <c r="AU178" s="232" t="s">
        <v>82</v>
      </c>
      <c r="AY178" s="18" t="s">
        <v>152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160</v>
      </c>
      <c r="BM178" s="232" t="s">
        <v>215</v>
      </c>
    </row>
    <row r="179" s="13" customFormat="1">
      <c r="A179" s="13"/>
      <c r="B179" s="234"/>
      <c r="C179" s="235"/>
      <c r="D179" s="236" t="s">
        <v>161</v>
      </c>
      <c r="E179" s="237" t="s">
        <v>1</v>
      </c>
      <c r="F179" s="238" t="s">
        <v>216</v>
      </c>
      <c r="G179" s="235"/>
      <c r="H179" s="239">
        <v>3.0800000000000001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161</v>
      </c>
      <c r="AU179" s="245" t="s">
        <v>82</v>
      </c>
      <c r="AV179" s="13" t="s">
        <v>82</v>
      </c>
      <c r="AW179" s="13" t="s">
        <v>30</v>
      </c>
      <c r="AX179" s="13" t="s">
        <v>73</v>
      </c>
      <c r="AY179" s="245" t="s">
        <v>152</v>
      </c>
    </row>
    <row r="180" s="13" customFormat="1">
      <c r="A180" s="13"/>
      <c r="B180" s="234"/>
      <c r="C180" s="235"/>
      <c r="D180" s="236" t="s">
        <v>161</v>
      </c>
      <c r="E180" s="237" t="s">
        <v>1</v>
      </c>
      <c r="F180" s="238" t="s">
        <v>217</v>
      </c>
      <c r="G180" s="235"/>
      <c r="H180" s="239">
        <v>1.98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161</v>
      </c>
      <c r="AU180" s="245" t="s">
        <v>82</v>
      </c>
      <c r="AV180" s="13" t="s">
        <v>82</v>
      </c>
      <c r="AW180" s="13" t="s">
        <v>30</v>
      </c>
      <c r="AX180" s="13" t="s">
        <v>73</v>
      </c>
      <c r="AY180" s="245" t="s">
        <v>152</v>
      </c>
    </row>
    <row r="181" s="14" customFormat="1">
      <c r="A181" s="14"/>
      <c r="B181" s="246"/>
      <c r="C181" s="247"/>
      <c r="D181" s="236" t="s">
        <v>161</v>
      </c>
      <c r="E181" s="248" t="s">
        <v>1</v>
      </c>
      <c r="F181" s="249" t="s">
        <v>163</v>
      </c>
      <c r="G181" s="247"/>
      <c r="H181" s="250">
        <v>5.0599999999999996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161</v>
      </c>
      <c r="AU181" s="256" t="s">
        <v>82</v>
      </c>
      <c r="AV181" s="14" t="s">
        <v>160</v>
      </c>
      <c r="AW181" s="14" t="s">
        <v>30</v>
      </c>
      <c r="AX181" s="14" t="s">
        <v>80</v>
      </c>
      <c r="AY181" s="256" t="s">
        <v>152</v>
      </c>
    </row>
    <row r="182" s="2" customFormat="1" ht="37.8" customHeight="1">
      <c r="A182" s="39"/>
      <c r="B182" s="40"/>
      <c r="C182" s="220" t="s">
        <v>218</v>
      </c>
      <c r="D182" s="220" t="s">
        <v>156</v>
      </c>
      <c r="E182" s="221" t="s">
        <v>219</v>
      </c>
      <c r="F182" s="222" t="s">
        <v>220</v>
      </c>
      <c r="G182" s="223" t="s">
        <v>159</v>
      </c>
      <c r="H182" s="224">
        <v>45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160</v>
      </c>
      <c r="AT182" s="232" t="s">
        <v>156</v>
      </c>
      <c r="AU182" s="232" t="s">
        <v>82</v>
      </c>
      <c r="AY182" s="18" t="s">
        <v>152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160</v>
      </c>
      <c r="BM182" s="232" t="s">
        <v>221</v>
      </c>
    </row>
    <row r="183" s="13" customFormat="1">
      <c r="A183" s="13"/>
      <c r="B183" s="234"/>
      <c r="C183" s="235"/>
      <c r="D183" s="236" t="s">
        <v>161</v>
      </c>
      <c r="E183" s="237" t="s">
        <v>1</v>
      </c>
      <c r="F183" s="238" t="s">
        <v>222</v>
      </c>
      <c r="G183" s="235"/>
      <c r="H183" s="239">
        <v>40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161</v>
      </c>
      <c r="AU183" s="245" t="s">
        <v>82</v>
      </c>
      <c r="AV183" s="13" t="s">
        <v>82</v>
      </c>
      <c r="AW183" s="13" t="s">
        <v>30</v>
      </c>
      <c r="AX183" s="13" t="s">
        <v>73</v>
      </c>
      <c r="AY183" s="245" t="s">
        <v>152</v>
      </c>
    </row>
    <row r="184" s="13" customFormat="1">
      <c r="A184" s="13"/>
      <c r="B184" s="234"/>
      <c r="C184" s="235"/>
      <c r="D184" s="236" t="s">
        <v>161</v>
      </c>
      <c r="E184" s="237" t="s">
        <v>1</v>
      </c>
      <c r="F184" s="238" t="s">
        <v>223</v>
      </c>
      <c r="G184" s="235"/>
      <c r="H184" s="239">
        <v>5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161</v>
      </c>
      <c r="AU184" s="245" t="s">
        <v>82</v>
      </c>
      <c r="AV184" s="13" t="s">
        <v>82</v>
      </c>
      <c r="AW184" s="13" t="s">
        <v>30</v>
      </c>
      <c r="AX184" s="13" t="s">
        <v>73</v>
      </c>
      <c r="AY184" s="245" t="s">
        <v>152</v>
      </c>
    </row>
    <row r="185" s="14" customFormat="1">
      <c r="A185" s="14"/>
      <c r="B185" s="246"/>
      <c r="C185" s="247"/>
      <c r="D185" s="236" t="s">
        <v>161</v>
      </c>
      <c r="E185" s="248" t="s">
        <v>1</v>
      </c>
      <c r="F185" s="249" t="s">
        <v>163</v>
      </c>
      <c r="G185" s="247"/>
      <c r="H185" s="250">
        <v>45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161</v>
      </c>
      <c r="AU185" s="256" t="s">
        <v>82</v>
      </c>
      <c r="AV185" s="14" t="s">
        <v>160</v>
      </c>
      <c r="AW185" s="14" t="s">
        <v>30</v>
      </c>
      <c r="AX185" s="14" t="s">
        <v>80</v>
      </c>
      <c r="AY185" s="256" t="s">
        <v>152</v>
      </c>
    </row>
    <row r="186" s="12" customFormat="1" ht="22.8" customHeight="1">
      <c r="A186" s="12"/>
      <c r="B186" s="204"/>
      <c r="C186" s="205"/>
      <c r="D186" s="206" t="s">
        <v>72</v>
      </c>
      <c r="E186" s="218" t="s">
        <v>224</v>
      </c>
      <c r="F186" s="218" t="s">
        <v>225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SUM(P187:P196)</f>
        <v>0</v>
      </c>
      <c r="Q186" s="212"/>
      <c r="R186" s="213">
        <f>SUM(R187:R196)</f>
        <v>0</v>
      </c>
      <c r="S186" s="212"/>
      <c r="T186" s="214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80</v>
      </c>
      <c r="AT186" s="216" t="s">
        <v>72</v>
      </c>
      <c r="AU186" s="216" t="s">
        <v>80</v>
      </c>
      <c r="AY186" s="215" t="s">
        <v>152</v>
      </c>
      <c r="BK186" s="217">
        <f>SUM(BK187:BK196)</f>
        <v>0</v>
      </c>
    </row>
    <row r="187" s="2" customFormat="1" ht="24.15" customHeight="1">
      <c r="A187" s="39"/>
      <c r="B187" s="40"/>
      <c r="C187" s="220" t="s">
        <v>176</v>
      </c>
      <c r="D187" s="220" t="s">
        <v>156</v>
      </c>
      <c r="E187" s="221" t="s">
        <v>226</v>
      </c>
      <c r="F187" s="222" t="s">
        <v>227</v>
      </c>
      <c r="G187" s="223" t="s">
        <v>228</v>
      </c>
      <c r="H187" s="224">
        <v>37.837000000000003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160</v>
      </c>
      <c r="AT187" s="232" t="s">
        <v>156</v>
      </c>
      <c r="AU187" s="232" t="s">
        <v>82</v>
      </c>
      <c r="AY187" s="18" t="s">
        <v>152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160</v>
      </c>
      <c r="BM187" s="232" t="s">
        <v>218</v>
      </c>
    </row>
    <row r="188" s="2" customFormat="1" ht="16.5" customHeight="1">
      <c r="A188" s="39"/>
      <c r="B188" s="40"/>
      <c r="C188" s="220" t="s">
        <v>229</v>
      </c>
      <c r="D188" s="220" t="s">
        <v>156</v>
      </c>
      <c r="E188" s="221" t="s">
        <v>230</v>
      </c>
      <c r="F188" s="222" t="s">
        <v>231</v>
      </c>
      <c r="G188" s="223" t="s">
        <v>232</v>
      </c>
      <c r="H188" s="224">
        <v>4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160</v>
      </c>
      <c r="AT188" s="232" t="s">
        <v>156</v>
      </c>
      <c r="AU188" s="232" t="s">
        <v>82</v>
      </c>
      <c r="AY188" s="18" t="s">
        <v>152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160</v>
      </c>
      <c r="BM188" s="232" t="s">
        <v>233</v>
      </c>
    </row>
    <row r="189" s="2" customFormat="1" ht="24.15" customHeight="1">
      <c r="A189" s="39"/>
      <c r="B189" s="40"/>
      <c r="C189" s="220" t="s">
        <v>234</v>
      </c>
      <c r="D189" s="220" t="s">
        <v>156</v>
      </c>
      <c r="E189" s="221" t="s">
        <v>235</v>
      </c>
      <c r="F189" s="222" t="s">
        <v>236</v>
      </c>
      <c r="G189" s="223" t="s">
        <v>232</v>
      </c>
      <c r="H189" s="224">
        <v>120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160</v>
      </c>
      <c r="AT189" s="232" t="s">
        <v>156</v>
      </c>
      <c r="AU189" s="232" t="s">
        <v>82</v>
      </c>
      <c r="AY189" s="18" t="s">
        <v>152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160</v>
      </c>
      <c r="BM189" s="232" t="s">
        <v>237</v>
      </c>
    </row>
    <row r="190" s="13" customFormat="1">
      <c r="A190" s="13"/>
      <c r="B190" s="234"/>
      <c r="C190" s="235"/>
      <c r="D190" s="236" t="s">
        <v>161</v>
      </c>
      <c r="E190" s="237" t="s">
        <v>1</v>
      </c>
      <c r="F190" s="238" t="s">
        <v>238</v>
      </c>
      <c r="G190" s="235"/>
      <c r="H190" s="239">
        <v>120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161</v>
      </c>
      <c r="AU190" s="245" t="s">
        <v>82</v>
      </c>
      <c r="AV190" s="13" t="s">
        <v>82</v>
      </c>
      <c r="AW190" s="13" t="s">
        <v>30</v>
      </c>
      <c r="AX190" s="13" t="s">
        <v>73</v>
      </c>
      <c r="AY190" s="245" t="s">
        <v>152</v>
      </c>
    </row>
    <row r="191" s="14" customFormat="1">
      <c r="A191" s="14"/>
      <c r="B191" s="246"/>
      <c r="C191" s="247"/>
      <c r="D191" s="236" t="s">
        <v>161</v>
      </c>
      <c r="E191" s="248" t="s">
        <v>1</v>
      </c>
      <c r="F191" s="249" t="s">
        <v>163</v>
      </c>
      <c r="G191" s="247"/>
      <c r="H191" s="250">
        <v>120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161</v>
      </c>
      <c r="AU191" s="256" t="s">
        <v>82</v>
      </c>
      <c r="AV191" s="14" t="s">
        <v>160</v>
      </c>
      <c r="AW191" s="14" t="s">
        <v>30</v>
      </c>
      <c r="AX191" s="14" t="s">
        <v>80</v>
      </c>
      <c r="AY191" s="256" t="s">
        <v>152</v>
      </c>
    </row>
    <row r="192" s="2" customFormat="1" ht="24.15" customHeight="1">
      <c r="A192" s="39"/>
      <c r="B192" s="40"/>
      <c r="C192" s="220" t="s">
        <v>164</v>
      </c>
      <c r="D192" s="220" t="s">
        <v>156</v>
      </c>
      <c r="E192" s="221" t="s">
        <v>239</v>
      </c>
      <c r="F192" s="222" t="s">
        <v>240</v>
      </c>
      <c r="G192" s="223" t="s">
        <v>228</v>
      </c>
      <c r="H192" s="224">
        <v>37.837000000000003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160</v>
      </c>
      <c r="AT192" s="232" t="s">
        <v>156</v>
      </c>
      <c r="AU192" s="232" t="s">
        <v>82</v>
      </c>
      <c r="AY192" s="18" t="s">
        <v>152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160</v>
      </c>
      <c r="BM192" s="232" t="s">
        <v>207</v>
      </c>
    </row>
    <row r="193" s="2" customFormat="1" ht="24.15" customHeight="1">
      <c r="A193" s="39"/>
      <c r="B193" s="40"/>
      <c r="C193" s="220" t="s">
        <v>189</v>
      </c>
      <c r="D193" s="220" t="s">
        <v>156</v>
      </c>
      <c r="E193" s="221" t="s">
        <v>241</v>
      </c>
      <c r="F193" s="222" t="s">
        <v>242</v>
      </c>
      <c r="G193" s="223" t="s">
        <v>228</v>
      </c>
      <c r="H193" s="224">
        <v>605.39200000000005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160</v>
      </c>
      <c r="AT193" s="232" t="s">
        <v>156</v>
      </c>
      <c r="AU193" s="232" t="s">
        <v>82</v>
      </c>
      <c r="AY193" s="18" t="s">
        <v>152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160</v>
      </c>
      <c r="BM193" s="232" t="s">
        <v>234</v>
      </c>
    </row>
    <row r="194" s="13" customFormat="1">
      <c r="A194" s="13"/>
      <c r="B194" s="234"/>
      <c r="C194" s="235"/>
      <c r="D194" s="236" t="s">
        <v>161</v>
      </c>
      <c r="E194" s="237" t="s">
        <v>1</v>
      </c>
      <c r="F194" s="238" t="s">
        <v>243</v>
      </c>
      <c r="G194" s="235"/>
      <c r="H194" s="239">
        <v>605.39200000000005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161</v>
      </c>
      <c r="AU194" s="245" t="s">
        <v>82</v>
      </c>
      <c r="AV194" s="13" t="s">
        <v>82</v>
      </c>
      <c r="AW194" s="13" t="s">
        <v>30</v>
      </c>
      <c r="AX194" s="13" t="s">
        <v>73</v>
      </c>
      <c r="AY194" s="245" t="s">
        <v>152</v>
      </c>
    </row>
    <row r="195" s="14" customFormat="1">
      <c r="A195" s="14"/>
      <c r="B195" s="246"/>
      <c r="C195" s="247"/>
      <c r="D195" s="236" t="s">
        <v>161</v>
      </c>
      <c r="E195" s="248" t="s">
        <v>1</v>
      </c>
      <c r="F195" s="249" t="s">
        <v>163</v>
      </c>
      <c r="G195" s="247"/>
      <c r="H195" s="250">
        <v>605.39200000000005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161</v>
      </c>
      <c r="AU195" s="256" t="s">
        <v>82</v>
      </c>
      <c r="AV195" s="14" t="s">
        <v>160</v>
      </c>
      <c r="AW195" s="14" t="s">
        <v>30</v>
      </c>
      <c r="AX195" s="14" t="s">
        <v>80</v>
      </c>
      <c r="AY195" s="256" t="s">
        <v>152</v>
      </c>
    </row>
    <row r="196" s="2" customFormat="1" ht="33" customHeight="1">
      <c r="A196" s="39"/>
      <c r="B196" s="40"/>
      <c r="C196" s="220" t="s">
        <v>244</v>
      </c>
      <c r="D196" s="220" t="s">
        <v>156</v>
      </c>
      <c r="E196" s="221" t="s">
        <v>245</v>
      </c>
      <c r="F196" s="222" t="s">
        <v>246</v>
      </c>
      <c r="G196" s="223" t="s">
        <v>228</v>
      </c>
      <c r="H196" s="224">
        <v>37.837000000000003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160</v>
      </c>
      <c r="AT196" s="232" t="s">
        <v>156</v>
      </c>
      <c r="AU196" s="232" t="s">
        <v>82</v>
      </c>
      <c r="AY196" s="18" t="s">
        <v>152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160</v>
      </c>
      <c r="BM196" s="232" t="s">
        <v>247</v>
      </c>
    </row>
    <row r="197" s="12" customFormat="1" ht="25.92" customHeight="1">
      <c r="A197" s="12"/>
      <c r="B197" s="204"/>
      <c r="C197" s="205"/>
      <c r="D197" s="206" t="s">
        <v>72</v>
      </c>
      <c r="E197" s="207" t="s">
        <v>248</v>
      </c>
      <c r="F197" s="207" t="s">
        <v>249</v>
      </c>
      <c r="G197" s="205"/>
      <c r="H197" s="205"/>
      <c r="I197" s="208"/>
      <c r="J197" s="209">
        <f>BK197</f>
        <v>0</v>
      </c>
      <c r="K197" s="205"/>
      <c r="L197" s="210"/>
      <c r="M197" s="211"/>
      <c r="N197" s="212"/>
      <c r="O197" s="212"/>
      <c r="P197" s="213">
        <f>P198+P210+P222+P227+P236+P252+P261+P274</f>
        <v>0</v>
      </c>
      <c r="Q197" s="212"/>
      <c r="R197" s="213">
        <f>R198+R210+R222+R227+R236+R252+R261+R274</f>
        <v>0</v>
      </c>
      <c r="S197" s="212"/>
      <c r="T197" s="214">
        <f>T198+T210+T222+T227+T236+T252+T261+T274</f>
        <v>0.12412000000000001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82</v>
      </c>
      <c r="AT197" s="216" t="s">
        <v>72</v>
      </c>
      <c r="AU197" s="216" t="s">
        <v>73</v>
      </c>
      <c r="AY197" s="215" t="s">
        <v>152</v>
      </c>
      <c r="BK197" s="217">
        <f>BK198+BK210+BK222+BK227+BK236+BK252+BK261+BK274</f>
        <v>0</v>
      </c>
    </row>
    <row r="198" s="12" customFormat="1" ht="22.8" customHeight="1">
      <c r="A198" s="12"/>
      <c r="B198" s="204"/>
      <c r="C198" s="205"/>
      <c r="D198" s="206" t="s">
        <v>72</v>
      </c>
      <c r="E198" s="218" t="s">
        <v>250</v>
      </c>
      <c r="F198" s="218" t="s">
        <v>251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SUM(P199:P209)</f>
        <v>0</v>
      </c>
      <c r="Q198" s="212"/>
      <c r="R198" s="213">
        <f>SUM(R199:R209)</f>
        <v>0</v>
      </c>
      <c r="S198" s="212"/>
      <c r="T198" s="214">
        <f>SUM(T199:T209)</f>
        <v>0.12412000000000001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82</v>
      </c>
      <c r="AT198" s="216" t="s">
        <v>72</v>
      </c>
      <c r="AU198" s="216" t="s">
        <v>80</v>
      </c>
      <c r="AY198" s="215" t="s">
        <v>152</v>
      </c>
      <c r="BK198" s="217">
        <f>SUM(BK199:BK209)</f>
        <v>0</v>
      </c>
    </row>
    <row r="199" s="2" customFormat="1" ht="33" customHeight="1">
      <c r="A199" s="39"/>
      <c r="B199" s="40"/>
      <c r="C199" s="220" t="s">
        <v>8</v>
      </c>
      <c r="D199" s="220" t="s">
        <v>156</v>
      </c>
      <c r="E199" s="221" t="s">
        <v>252</v>
      </c>
      <c r="F199" s="222" t="s">
        <v>253</v>
      </c>
      <c r="G199" s="223" t="s">
        <v>159</v>
      </c>
      <c r="H199" s="224">
        <v>31.030000000000001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0.0040000000000000001</v>
      </c>
      <c r="T199" s="231">
        <f>S199*H199</f>
        <v>0.12412000000000001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210</v>
      </c>
      <c r="AT199" s="232" t="s">
        <v>156</v>
      </c>
      <c r="AU199" s="232" t="s">
        <v>82</v>
      </c>
      <c r="AY199" s="18" t="s">
        <v>152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210</v>
      </c>
      <c r="BM199" s="232" t="s">
        <v>254</v>
      </c>
    </row>
    <row r="200" s="13" customFormat="1">
      <c r="A200" s="13"/>
      <c r="B200" s="234"/>
      <c r="C200" s="235"/>
      <c r="D200" s="236" t="s">
        <v>161</v>
      </c>
      <c r="E200" s="237" t="s">
        <v>1</v>
      </c>
      <c r="F200" s="238" t="s">
        <v>255</v>
      </c>
      <c r="G200" s="235"/>
      <c r="H200" s="239">
        <v>5.5599999999999996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161</v>
      </c>
      <c r="AU200" s="245" t="s">
        <v>82</v>
      </c>
      <c r="AV200" s="13" t="s">
        <v>82</v>
      </c>
      <c r="AW200" s="13" t="s">
        <v>30</v>
      </c>
      <c r="AX200" s="13" t="s">
        <v>73</v>
      </c>
      <c r="AY200" s="245" t="s">
        <v>152</v>
      </c>
    </row>
    <row r="201" s="13" customFormat="1">
      <c r="A201" s="13"/>
      <c r="B201" s="234"/>
      <c r="C201" s="235"/>
      <c r="D201" s="236" t="s">
        <v>161</v>
      </c>
      <c r="E201" s="237" t="s">
        <v>1</v>
      </c>
      <c r="F201" s="238" t="s">
        <v>256</v>
      </c>
      <c r="G201" s="235"/>
      <c r="H201" s="239">
        <v>7.54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161</v>
      </c>
      <c r="AU201" s="245" t="s">
        <v>82</v>
      </c>
      <c r="AV201" s="13" t="s">
        <v>82</v>
      </c>
      <c r="AW201" s="13" t="s">
        <v>30</v>
      </c>
      <c r="AX201" s="13" t="s">
        <v>73</v>
      </c>
      <c r="AY201" s="245" t="s">
        <v>152</v>
      </c>
    </row>
    <row r="202" s="13" customFormat="1">
      <c r="A202" s="13"/>
      <c r="B202" s="234"/>
      <c r="C202" s="235"/>
      <c r="D202" s="236" t="s">
        <v>161</v>
      </c>
      <c r="E202" s="237" t="s">
        <v>1</v>
      </c>
      <c r="F202" s="238" t="s">
        <v>257</v>
      </c>
      <c r="G202" s="235"/>
      <c r="H202" s="239">
        <v>1.0700000000000001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161</v>
      </c>
      <c r="AU202" s="245" t="s">
        <v>82</v>
      </c>
      <c r="AV202" s="13" t="s">
        <v>82</v>
      </c>
      <c r="AW202" s="13" t="s">
        <v>30</v>
      </c>
      <c r="AX202" s="13" t="s">
        <v>73</v>
      </c>
      <c r="AY202" s="245" t="s">
        <v>152</v>
      </c>
    </row>
    <row r="203" s="13" customFormat="1">
      <c r="A203" s="13"/>
      <c r="B203" s="234"/>
      <c r="C203" s="235"/>
      <c r="D203" s="236" t="s">
        <v>161</v>
      </c>
      <c r="E203" s="237" t="s">
        <v>1</v>
      </c>
      <c r="F203" s="238" t="s">
        <v>258</v>
      </c>
      <c r="G203" s="235"/>
      <c r="H203" s="239">
        <v>1.21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161</v>
      </c>
      <c r="AU203" s="245" t="s">
        <v>82</v>
      </c>
      <c r="AV203" s="13" t="s">
        <v>82</v>
      </c>
      <c r="AW203" s="13" t="s">
        <v>30</v>
      </c>
      <c r="AX203" s="13" t="s">
        <v>73</v>
      </c>
      <c r="AY203" s="245" t="s">
        <v>152</v>
      </c>
    </row>
    <row r="204" s="13" customFormat="1">
      <c r="A204" s="13"/>
      <c r="B204" s="234"/>
      <c r="C204" s="235"/>
      <c r="D204" s="236" t="s">
        <v>161</v>
      </c>
      <c r="E204" s="237" t="s">
        <v>1</v>
      </c>
      <c r="F204" s="238" t="s">
        <v>259</v>
      </c>
      <c r="G204" s="235"/>
      <c r="H204" s="239">
        <v>1.0600000000000001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161</v>
      </c>
      <c r="AU204" s="245" t="s">
        <v>82</v>
      </c>
      <c r="AV204" s="13" t="s">
        <v>82</v>
      </c>
      <c r="AW204" s="13" t="s">
        <v>30</v>
      </c>
      <c r="AX204" s="13" t="s">
        <v>73</v>
      </c>
      <c r="AY204" s="245" t="s">
        <v>152</v>
      </c>
    </row>
    <row r="205" s="13" customFormat="1">
      <c r="A205" s="13"/>
      <c r="B205" s="234"/>
      <c r="C205" s="235"/>
      <c r="D205" s="236" t="s">
        <v>161</v>
      </c>
      <c r="E205" s="237" t="s">
        <v>1</v>
      </c>
      <c r="F205" s="238" t="s">
        <v>260</v>
      </c>
      <c r="G205" s="235"/>
      <c r="H205" s="239">
        <v>1.19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161</v>
      </c>
      <c r="AU205" s="245" t="s">
        <v>82</v>
      </c>
      <c r="AV205" s="13" t="s">
        <v>82</v>
      </c>
      <c r="AW205" s="13" t="s">
        <v>30</v>
      </c>
      <c r="AX205" s="13" t="s">
        <v>73</v>
      </c>
      <c r="AY205" s="245" t="s">
        <v>152</v>
      </c>
    </row>
    <row r="206" s="13" customFormat="1">
      <c r="A206" s="13"/>
      <c r="B206" s="234"/>
      <c r="C206" s="235"/>
      <c r="D206" s="236" t="s">
        <v>161</v>
      </c>
      <c r="E206" s="237" t="s">
        <v>1</v>
      </c>
      <c r="F206" s="238" t="s">
        <v>261</v>
      </c>
      <c r="G206" s="235"/>
      <c r="H206" s="239">
        <v>5.0499999999999998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161</v>
      </c>
      <c r="AU206" s="245" t="s">
        <v>82</v>
      </c>
      <c r="AV206" s="13" t="s">
        <v>82</v>
      </c>
      <c r="AW206" s="13" t="s">
        <v>30</v>
      </c>
      <c r="AX206" s="13" t="s">
        <v>73</v>
      </c>
      <c r="AY206" s="245" t="s">
        <v>152</v>
      </c>
    </row>
    <row r="207" s="13" customFormat="1">
      <c r="A207" s="13"/>
      <c r="B207" s="234"/>
      <c r="C207" s="235"/>
      <c r="D207" s="236" t="s">
        <v>161</v>
      </c>
      <c r="E207" s="237" t="s">
        <v>1</v>
      </c>
      <c r="F207" s="238" t="s">
        <v>262</v>
      </c>
      <c r="G207" s="235"/>
      <c r="H207" s="239">
        <v>7.4199999999999999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161</v>
      </c>
      <c r="AU207" s="245" t="s">
        <v>82</v>
      </c>
      <c r="AV207" s="13" t="s">
        <v>82</v>
      </c>
      <c r="AW207" s="13" t="s">
        <v>30</v>
      </c>
      <c r="AX207" s="13" t="s">
        <v>73</v>
      </c>
      <c r="AY207" s="245" t="s">
        <v>152</v>
      </c>
    </row>
    <row r="208" s="13" customFormat="1">
      <c r="A208" s="13"/>
      <c r="B208" s="234"/>
      <c r="C208" s="235"/>
      <c r="D208" s="236" t="s">
        <v>161</v>
      </c>
      <c r="E208" s="237" t="s">
        <v>1</v>
      </c>
      <c r="F208" s="238" t="s">
        <v>263</v>
      </c>
      <c r="G208" s="235"/>
      <c r="H208" s="239">
        <v>0.93000000000000005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161</v>
      </c>
      <c r="AU208" s="245" t="s">
        <v>82</v>
      </c>
      <c r="AV208" s="13" t="s">
        <v>82</v>
      </c>
      <c r="AW208" s="13" t="s">
        <v>30</v>
      </c>
      <c r="AX208" s="13" t="s">
        <v>73</v>
      </c>
      <c r="AY208" s="245" t="s">
        <v>152</v>
      </c>
    </row>
    <row r="209" s="14" customFormat="1">
      <c r="A209" s="14"/>
      <c r="B209" s="246"/>
      <c r="C209" s="247"/>
      <c r="D209" s="236" t="s">
        <v>161</v>
      </c>
      <c r="E209" s="248" t="s">
        <v>1</v>
      </c>
      <c r="F209" s="249" t="s">
        <v>163</v>
      </c>
      <c r="G209" s="247"/>
      <c r="H209" s="250">
        <v>31.030000000000001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161</v>
      </c>
      <c r="AU209" s="256" t="s">
        <v>82</v>
      </c>
      <c r="AV209" s="14" t="s">
        <v>160</v>
      </c>
      <c r="AW209" s="14" t="s">
        <v>30</v>
      </c>
      <c r="AX209" s="14" t="s">
        <v>80</v>
      </c>
      <c r="AY209" s="256" t="s">
        <v>152</v>
      </c>
    </row>
    <row r="210" s="12" customFormat="1" ht="22.8" customHeight="1">
      <c r="A210" s="12"/>
      <c r="B210" s="204"/>
      <c r="C210" s="205"/>
      <c r="D210" s="206" t="s">
        <v>72</v>
      </c>
      <c r="E210" s="218" t="s">
        <v>264</v>
      </c>
      <c r="F210" s="218" t="s">
        <v>265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SUM(P211:P221)</f>
        <v>0</v>
      </c>
      <c r="Q210" s="212"/>
      <c r="R210" s="213">
        <f>SUM(R211:R221)</f>
        <v>0</v>
      </c>
      <c r="S210" s="212"/>
      <c r="T210" s="214">
        <f>SUM(T211:T221)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82</v>
      </c>
      <c r="AT210" s="216" t="s">
        <v>72</v>
      </c>
      <c r="AU210" s="216" t="s">
        <v>80</v>
      </c>
      <c r="AY210" s="215" t="s">
        <v>152</v>
      </c>
      <c r="BK210" s="217">
        <f>SUM(BK211:BK221)</f>
        <v>0</v>
      </c>
    </row>
    <row r="211" s="2" customFormat="1" ht="24.15" customHeight="1">
      <c r="A211" s="39"/>
      <c r="B211" s="40"/>
      <c r="C211" s="220" t="s">
        <v>266</v>
      </c>
      <c r="D211" s="220" t="s">
        <v>156</v>
      </c>
      <c r="E211" s="221" t="s">
        <v>267</v>
      </c>
      <c r="F211" s="222" t="s">
        <v>268</v>
      </c>
      <c r="G211" s="223" t="s">
        <v>159</v>
      </c>
      <c r="H211" s="224">
        <v>31.030000000000001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210</v>
      </c>
      <c r="AT211" s="232" t="s">
        <v>156</v>
      </c>
      <c r="AU211" s="232" t="s">
        <v>82</v>
      </c>
      <c r="AY211" s="18" t="s">
        <v>152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210</v>
      </c>
      <c r="BM211" s="232" t="s">
        <v>269</v>
      </c>
    </row>
    <row r="212" s="13" customFormat="1">
      <c r="A212" s="13"/>
      <c r="B212" s="234"/>
      <c r="C212" s="235"/>
      <c r="D212" s="236" t="s">
        <v>161</v>
      </c>
      <c r="E212" s="237" t="s">
        <v>1</v>
      </c>
      <c r="F212" s="238" t="s">
        <v>255</v>
      </c>
      <c r="G212" s="235"/>
      <c r="H212" s="239">
        <v>5.5599999999999996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161</v>
      </c>
      <c r="AU212" s="245" t="s">
        <v>82</v>
      </c>
      <c r="AV212" s="13" t="s">
        <v>82</v>
      </c>
      <c r="AW212" s="13" t="s">
        <v>30</v>
      </c>
      <c r="AX212" s="13" t="s">
        <v>73</v>
      </c>
      <c r="AY212" s="245" t="s">
        <v>152</v>
      </c>
    </row>
    <row r="213" s="13" customFormat="1">
      <c r="A213" s="13"/>
      <c r="B213" s="234"/>
      <c r="C213" s="235"/>
      <c r="D213" s="236" t="s">
        <v>161</v>
      </c>
      <c r="E213" s="237" t="s">
        <v>1</v>
      </c>
      <c r="F213" s="238" t="s">
        <v>256</v>
      </c>
      <c r="G213" s="235"/>
      <c r="H213" s="239">
        <v>7.54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161</v>
      </c>
      <c r="AU213" s="245" t="s">
        <v>82</v>
      </c>
      <c r="AV213" s="13" t="s">
        <v>82</v>
      </c>
      <c r="AW213" s="13" t="s">
        <v>30</v>
      </c>
      <c r="AX213" s="13" t="s">
        <v>73</v>
      </c>
      <c r="AY213" s="245" t="s">
        <v>152</v>
      </c>
    </row>
    <row r="214" s="13" customFormat="1">
      <c r="A214" s="13"/>
      <c r="B214" s="234"/>
      <c r="C214" s="235"/>
      <c r="D214" s="236" t="s">
        <v>161</v>
      </c>
      <c r="E214" s="237" t="s">
        <v>1</v>
      </c>
      <c r="F214" s="238" t="s">
        <v>257</v>
      </c>
      <c r="G214" s="235"/>
      <c r="H214" s="239">
        <v>1.0700000000000001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161</v>
      </c>
      <c r="AU214" s="245" t="s">
        <v>82</v>
      </c>
      <c r="AV214" s="13" t="s">
        <v>82</v>
      </c>
      <c r="AW214" s="13" t="s">
        <v>30</v>
      </c>
      <c r="AX214" s="13" t="s">
        <v>73</v>
      </c>
      <c r="AY214" s="245" t="s">
        <v>152</v>
      </c>
    </row>
    <row r="215" s="13" customFormat="1">
      <c r="A215" s="13"/>
      <c r="B215" s="234"/>
      <c r="C215" s="235"/>
      <c r="D215" s="236" t="s">
        <v>161</v>
      </c>
      <c r="E215" s="237" t="s">
        <v>1</v>
      </c>
      <c r="F215" s="238" t="s">
        <v>258</v>
      </c>
      <c r="G215" s="235"/>
      <c r="H215" s="239">
        <v>1.21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161</v>
      </c>
      <c r="AU215" s="245" t="s">
        <v>82</v>
      </c>
      <c r="AV215" s="13" t="s">
        <v>82</v>
      </c>
      <c r="AW215" s="13" t="s">
        <v>30</v>
      </c>
      <c r="AX215" s="13" t="s">
        <v>73</v>
      </c>
      <c r="AY215" s="245" t="s">
        <v>152</v>
      </c>
    </row>
    <row r="216" s="13" customFormat="1">
      <c r="A216" s="13"/>
      <c r="B216" s="234"/>
      <c r="C216" s="235"/>
      <c r="D216" s="236" t="s">
        <v>161</v>
      </c>
      <c r="E216" s="237" t="s">
        <v>1</v>
      </c>
      <c r="F216" s="238" t="s">
        <v>259</v>
      </c>
      <c r="G216" s="235"/>
      <c r="H216" s="239">
        <v>1.0600000000000001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161</v>
      </c>
      <c r="AU216" s="245" t="s">
        <v>82</v>
      </c>
      <c r="AV216" s="13" t="s">
        <v>82</v>
      </c>
      <c r="AW216" s="13" t="s">
        <v>30</v>
      </c>
      <c r="AX216" s="13" t="s">
        <v>73</v>
      </c>
      <c r="AY216" s="245" t="s">
        <v>152</v>
      </c>
    </row>
    <row r="217" s="13" customFormat="1">
      <c r="A217" s="13"/>
      <c r="B217" s="234"/>
      <c r="C217" s="235"/>
      <c r="D217" s="236" t="s">
        <v>161</v>
      </c>
      <c r="E217" s="237" t="s">
        <v>1</v>
      </c>
      <c r="F217" s="238" t="s">
        <v>260</v>
      </c>
      <c r="G217" s="235"/>
      <c r="H217" s="239">
        <v>1.19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161</v>
      </c>
      <c r="AU217" s="245" t="s">
        <v>82</v>
      </c>
      <c r="AV217" s="13" t="s">
        <v>82</v>
      </c>
      <c r="AW217" s="13" t="s">
        <v>30</v>
      </c>
      <c r="AX217" s="13" t="s">
        <v>73</v>
      </c>
      <c r="AY217" s="245" t="s">
        <v>152</v>
      </c>
    </row>
    <row r="218" s="13" customFormat="1">
      <c r="A218" s="13"/>
      <c r="B218" s="234"/>
      <c r="C218" s="235"/>
      <c r="D218" s="236" t="s">
        <v>161</v>
      </c>
      <c r="E218" s="237" t="s">
        <v>1</v>
      </c>
      <c r="F218" s="238" t="s">
        <v>261</v>
      </c>
      <c r="G218" s="235"/>
      <c r="H218" s="239">
        <v>5.0499999999999998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161</v>
      </c>
      <c r="AU218" s="245" t="s">
        <v>82</v>
      </c>
      <c r="AV218" s="13" t="s">
        <v>82</v>
      </c>
      <c r="AW218" s="13" t="s">
        <v>30</v>
      </c>
      <c r="AX218" s="13" t="s">
        <v>73</v>
      </c>
      <c r="AY218" s="245" t="s">
        <v>152</v>
      </c>
    </row>
    <row r="219" s="13" customFormat="1">
      <c r="A219" s="13"/>
      <c r="B219" s="234"/>
      <c r="C219" s="235"/>
      <c r="D219" s="236" t="s">
        <v>161</v>
      </c>
      <c r="E219" s="237" t="s">
        <v>1</v>
      </c>
      <c r="F219" s="238" t="s">
        <v>262</v>
      </c>
      <c r="G219" s="235"/>
      <c r="H219" s="239">
        <v>7.4199999999999999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161</v>
      </c>
      <c r="AU219" s="245" t="s">
        <v>82</v>
      </c>
      <c r="AV219" s="13" t="s">
        <v>82</v>
      </c>
      <c r="AW219" s="13" t="s">
        <v>30</v>
      </c>
      <c r="AX219" s="13" t="s">
        <v>73</v>
      </c>
      <c r="AY219" s="245" t="s">
        <v>152</v>
      </c>
    </row>
    <row r="220" s="13" customFormat="1">
      <c r="A220" s="13"/>
      <c r="B220" s="234"/>
      <c r="C220" s="235"/>
      <c r="D220" s="236" t="s">
        <v>161</v>
      </c>
      <c r="E220" s="237" t="s">
        <v>1</v>
      </c>
      <c r="F220" s="238" t="s">
        <v>263</v>
      </c>
      <c r="G220" s="235"/>
      <c r="H220" s="239">
        <v>0.93000000000000005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161</v>
      </c>
      <c r="AU220" s="245" t="s">
        <v>82</v>
      </c>
      <c r="AV220" s="13" t="s">
        <v>82</v>
      </c>
      <c r="AW220" s="13" t="s">
        <v>30</v>
      </c>
      <c r="AX220" s="13" t="s">
        <v>73</v>
      </c>
      <c r="AY220" s="245" t="s">
        <v>152</v>
      </c>
    </row>
    <row r="221" s="14" customFormat="1">
      <c r="A221" s="14"/>
      <c r="B221" s="246"/>
      <c r="C221" s="247"/>
      <c r="D221" s="236" t="s">
        <v>161</v>
      </c>
      <c r="E221" s="248" t="s">
        <v>1</v>
      </c>
      <c r="F221" s="249" t="s">
        <v>163</v>
      </c>
      <c r="G221" s="247"/>
      <c r="H221" s="250">
        <v>31.030000000000001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161</v>
      </c>
      <c r="AU221" s="256" t="s">
        <v>82</v>
      </c>
      <c r="AV221" s="14" t="s">
        <v>160</v>
      </c>
      <c r="AW221" s="14" t="s">
        <v>30</v>
      </c>
      <c r="AX221" s="14" t="s">
        <v>80</v>
      </c>
      <c r="AY221" s="256" t="s">
        <v>152</v>
      </c>
    </row>
    <row r="222" s="12" customFormat="1" ht="22.8" customHeight="1">
      <c r="A222" s="12"/>
      <c r="B222" s="204"/>
      <c r="C222" s="205"/>
      <c r="D222" s="206" t="s">
        <v>72</v>
      </c>
      <c r="E222" s="218" t="s">
        <v>270</v>
      </c>
      <c r="F222" s="218" t="s">
        <v>271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SUM(P223:P226)</f>
        <v>0</v>
      </c>
      <c r="Q222" s="212"/>
      <c r="R222" s="213">
        <f>SUM(R223:R226)</f>
        <v>0</v>
      </c>
      <c r="S222" s="212"/>
      <c r="T222" s="214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82</v>
      </c>
      <c r="AT222" s="216" t="s">
        <v>72</v>
      </c>
      <c r="AU222" s="216" t="s">
        <v>80</v>
      </c>
      <c r="AY222" s="215" t="s">
        <v>152</v>
      </c>
      <c r="BK222" s="217">
        <f>SUM(BK223:BK226)</f>
        <v>0</v>
      </c>
    </row>
    <row r="223" s="2" customFormat="1" ht="24.15" customHeight="1">
      <c r="A223" s="39"/>
      <c r="B223" s="40"/>
      <c r="C223" s="220" t="s">
        <v>272</v>
      </c>
      <c r="D223" s="220" t="s">
        <v>156</v>
      </c>
      <c r="E223" s="221" t="s">
        <v>273</v>
      </c>
      <c r="F223" s="222" t="s">
        <v>274</v>
      </c>
      <c r="G223" s="223" t="s">
        <v>275</v>
      </c>
      <c r="H223" s="224">
        <v>10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210</v>
      </c>
      <c r="AT223" s="232" t="s">
        <v>156</v>
      </c>
      <c r="AU223" s="232" t="s">
        <v>82</v>
      </c>
      <c r="AY223" s="18" t="s">
        <v>152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80</v>
      </c>
      <c r="BK223" s="233">
        <f>ROUND(I223*H223,2)</f>
        <v>0</v>
      </c>
      <c r="BL223" s="18" t="s">
        <v>210</v>
      </c>
      <c r="BM223" s="232" t="s">
        <v>276</v>
      </c>
    </row>
    <row r="224" s="13" customFormat="1">
      <c r="A224" s="13"/>
      <c r="B224" s="234"/>
      <c r="C224" s="235"/>
      <c r="D224" s="236" t="s">
        <v>161</v>
      </c>
      <c r="E224" s="237" t="s">
        <v>1</v>
      </c>
      <c r="F224" s="238" t="s">
        <v>277</v>
      </c>
      <c r="G224" s="235"/>
      <c r="H224" s="239">
        <v>10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161</v>
      </c>
      <c r="AU224" s="245" t="s">
        <v>82</v>
      </c>
      <c r="AV224" s="13" t="s">
        <v>82</v>
      </c>
      <c r="AW224" s="13" t="s">
        <v>30</v>
      </c>
      <c r="AX224" s="13" t="s">
        <v>73</v>
      </c>
      <c r="AY224" s="245" t="s">
        <v>152</v>
      </c>
    </row>
    <row r="225" s="14" customFormat="1">
      <c r="A225" s="14"/>
      <c r="B225" s="246"/>
      <c r="C225" s="247"/>
      <c r="D225" s="236" t="s">
        <v>161</v>
      </c>
      <c r="E225" s="248" t="s">
        <v>1</v>
      </c>
      <c r="F225" s="249" t="s">
        <v>163</v>
      </c>
      <c r="G225" s="247"/>
      <c r="H225" s="250">
        <v>10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161</v>
      </c>
      <c r="AU225" s="256" t="s">
        <v>82</v>
      </c>
      <c r="AV225" s="14" t="s">
        <v>160</v>
      </c>
      <c r="AW225" s="14" t="s">
        <v>30</v>
      </c>
      <c r="AX225" s="14" t="s">
        <v>80</v>
      </c>
      <c r="AY225" s="256" t="s">
        <v>152</v>
      </c>
    </row>
    <row r="226" s="2" customFormat="1" ht="37.8" customHeight="1">
      <c r="A226" s="39"/>
      <c r="B226" s="40"/>
      <c r="C226" s="220" t="s">
        <v>221</v>
      </c>
      <c r="D226" s="220" t="s">
        <v>156</v>
      </c>
      <c r="E226" s="221" t="s">
        <v>278</v>
      </c>
      <c r="F226" s="222" t="s">
        <v>279</v>
      </c>
      <c r="G226" s="223" t="s">
        <v>168</v>
      </c>
      <c r="H226" s="224">
        <v>2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210</v>
      </c>
      <c r="AT226" s="232" t="s">
        <v>156</v>
      </c>
      <c r="AU226" s="232" t="s">
        <v>82</v>
      </c>
      <c r="AY226" s="18" t="s">
        <v>152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210</v>
      </c>
      <c r="BM226" s="232" t="s">
        <v>280</v>
      </c>
    </row>
    <row r="227" s="12" customFormat="1" ht="22.8" customHeight="1">
      <c r="A227" s="12"/>
      <c r="B227" s="204"/>
      <c r="C227" s="205"/>
      <c r="D227" s="206" t="s">
        <v>72</v>
      </c>
      <c r="E227" s="218" t="s">
        <v>281</v>
      </c>
      <c r="F227" s="218" t="s">
        <v>282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SUM(P228:P235)</f>
        <v>0</v>
      </c>
      <c r="Q227" s="212"/>
      <c r="R227" s="213">
        <f>SUM(R228:R235)</f>
        <v>0</v>
      </c>
      <c r="S227" s="212"/>
      <c r="T227" s="214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82</v>
      </c>
      <c r="AT227" s="216" t="s">
        <v>72</v>
      </c>
      <c r="AU227" s="216" t="s">
        <v>80</v>
      </c>
      <c r="AY227" s="215" t="s">
        <v>152</v>
      </c>
      <c r="BK227" s="217">
        <f>SUM(BK228:BK235)</f>
        <v>0</v>
      </c>
    </row>
    <row r="228" s="2" customFormat="1" ht="24.15" customHeight="1">
      <c r="A228" s="39"/>
      <c r="B228" s="40"/>
      <c r="C228" s="220" t="s">
        <v>7</v>
      </c>
      <c r="D228" s="220" t="s">
        <v>156</v>
      </c>
      <c r="E228" s="221" t="s">
        <v>283</v>
      </c>
      <c r="F228" s="222" t="s">
        <v>284</v>
      </c>
      <c r="G228" s="223" t="s">
        <v>159</v>
      </c>
      <c r="H228" s="224">
        <v>7.5350000000000001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210</v>
      </c>
      <c r="AT228" s="232" t="s">
        <v>156</v>
      </c>
      <c r="AU228" s="232" t="s">
        <v>82</v>
      </c>
      <c r="AY228" s="18" t="s">
        <v>152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210</v>
      </c>
      <c r="BM228" s="232" t="s">
        <v>285</v>
      </c>
    </row>
    <row r="229" s="13" customFormat="1">
      <c r="A229" s="13"/>
      <c r="B229" s="234"/>
      <c r="C229" s="235"/>
      <c r="D229" s="236" t="s">
        <v>161</v>
      </c>
      <c r="E229" s="237" t="s">
        <v>1</v>
      </c>
      <c r="F229" s="238" t="s">
        <v>286</v>
      </c>
      <c r="G229" s="235"/>
      <c r="H229" s="239">
        <v>7.5350000000000001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161</v>
      </c>
      <c r="AU229" s="245" t="s">
        <v>82</v>
      </c>
      <c r="AV229" s="13" t="s">
        <v>82</v>
      </c>
      <c r="AW229" s="13" t="s">
        <v>30</v>
      </c>
      <c r="AX229" s="13" t="s">
        <v>73</v>
      </c>
      <c r="AY229" s="245" t="s">
        <v>152</v>
      </c>
    </row>
    <row r="230" s="14" customFormat="1">
      <c r="A230" s="14"/>
      <c r="B230" s="246"/>
      <c r="C230" s="247"/>
      <c r="D230" s="236" t="s">
        <v>161</v>
      </c>
      <c r="E230" s="248" t="s">
        <v>1</v>
      </c>
      <c r="F230" s="249" t="s">
        <v>163</v>
      </c>
      <c r="G230" s="247"/>
      <c r="H230" s="250">
        <v>7.5350000000000001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161</v>
      </c>
      <c r="AU230" s="256" t="s">
        <v>82</v>
      </c>
      <c r="AV230" s="14" t="s">
        <v>160</v>
      </c>
      <c r="AW230" s="14" t="s">
        <v>30</v>
      </c>
      <c r="AX230" s="14" t="s">
        <v>80</v>
      </c>
      <c r="AY230" s="256" t="s">
        <v>152</v>
      </c>
    </row>
    <row r="231" s="2" customFormat="1" ht="16.5" customHeight="1">
      <c r="A231" s="39"/>
      <c r="B231" s="40"/>
      <c r="C231" s="220" t="s">
        <v>206</v>
      </c>
      <c r="D231" s="220" t="s">
        <v>156</v>
      </c>
      <c r="E231" s="221" t="s">
        <v>287</v>
      </c>
      <c r="F231" s="222" t="s">
        <v>288</v>
      </c>
      <c r="G231" s="223" t="s">
        <v>159</v>
      </c>
      <c r="H231" s="224">
        <v>12.529999999999999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210</v>
      </c>
      <c r="AT231" s="232" t="s">
        <v>156</v>
      </c>
      <c r="AU231" s="232" t="s">
        <v>82</v>
      </c>
      <c r="AY231" s="18" t="s">
        <v>152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210</v>
      </c>
      <c r="BM231" s="232" t="s">
        <v>289</v>
      </c>
    </row>
    <row r="232" s="15" customFormat="1">
      <c r="A232" s="15"/>
      <c r="B232" s="257"/>
      <c r="C232" s="258"/>
      <c r="D232" s="236" t="s">
        <v>161</v>
      </c>
      <c r="E232" s="259" t="s">
        <v>1</v>
      </c>
      <c r="F232" s="260" t="s">
        <v>290</v>
      </c>
      <c r="G232" s="258"/>
      <c r="H232" s="259" t="s">
        <v>1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161</v>
      </c>
      <c r="AU232" s="266" t="s">
        <v>82</v>
      </c>
      <c r="AV232" s="15" t="s">
        <v>80</v>
      </c>
      <c r="AW232" s="15" t="s">
        <v>30</v>
      </c>
      <c r="AX232" s="15" t="s">
        <v>73</v>
      </c>
      <c r="AY232" s="266" t="s">
        <v>152</v>
      </c>
    </row>
    <row r="233" s="13" customFormat="1">
      <c r="A233" s="13"/>
      <c r="B233" s="234"/>
      <c r="C233" s="235"/>
      <c r="D233" s="236" t="s">
        <v>161</v>
      </c>
      <c r="E233" s="237" t="s">
        <v>1</v>
      </c>
      <c r="F233" s="238" t="s">
        <v>291</v>
      </c>
      <c r="G233" s="235"/>
      <c r="H233" s="239">
        <v>6.25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161</v>
      </c>
      <c r="AU233" s="245" t="s">
        <v>82</v>
      </c>
      <c r="AV233" s="13" t="s">
        <v>82</v>
      </c>
      <c r="AW233" s="13" t="s">
        <v>30</v>
      </c>
      <c r="AX233" s="13" t="s">
        <v>73</v>
      </c>
      <c r="AY233" s="245" t="s">
        <v>152</v>
      </c>
    </row>
    <row r="234" s="13" customFormat="1">
      <c r="A234" s="13"/>
      <c r="B234" s="234"/>
      <c r="C234" s="235"/>
      <c r="D234" s="236" t="s">
        <v>161</v>
      </c>
      <c r="E234" s="237" t="s">
        <v>1</v>
      </c>
      <c r="F234" s="238" t="s">
        <v>292</v>
      </c>
      <c r="G234" s="235"/>
      <c r="H234" s="239">
        <v>6.2800000000000002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161</v>
      </c>
      <c r="AU234" s="245" t="s">
        <v>82</v>
      </c>
      <c r="AV234" s="13" t="s">
        <v>82</v>
      </c>
      <c r="AW234" s="13" t="s">
        <v>30</v>
      </c>
      <c r="AX234" s="13" t="s">
        <v>73</v>
      </c>
      <c r="AY234" s="245" t="s">
        <v>152</v>
      </c>
    </row>
    <row r="235" s="14" customFormat="1">
      <c r="A235" s="14"/>
      <c r="B235" s="246"/>
      <c r="C235" s="247"/>
      <c r="D235" s="236" t="s">
        <v>161</v>
      </c>
      <c r="E235" s="248" t="s">
        <v>1</v>
      </c>
      <c r="F235" s="249" t="s">
        <v>163</v>
      </c>
      <c r="G235" s="247"/>
      <c r="H235" s="250">
        <v>12.529999999999999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161</v>
      </c>
      <c r="AU235" s="256" t="s">
        <v>82</v>
      </c>
      <c r="AV235" s="14" t="s">
        <v>160</v>
      </c>
      <c r="AW235" s="14" t="s">
        <v>30</v>
      </c>
      <c r="AX235" s="14" t="s">
        <v>80</v>
      </c>
      <c r="AY235" s="256" t="s">
        <v>152</v>
      </c>
    </row>
    <row r="236" s="12" customFormat="1" ht="22.8" customHeight="1">
      <c r="A236" s="12"/>
      <c r="B236" s="204"/>
      <c r="C236" s="205"/>
      <c r="D236" s="206" t="s">
        <v>72</v>
      </c>
      <c r="E236" s="218" t="s">
        <v>293</v>
      </c>
      <c r="F236" s="218" t="s">
        <v>294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SUM(P237:P251)</f>
        <v>0</v>
      </c>
      <c r="Q236" s="212"/>
      <c r="R236" s="213">
        <f>SUM(R237:R251)</f>
        <v>0</v>
      </c>
      <c r="S236" s="212"/>
      <c r="T236" s="214">
        <f>SUM(T237:T251)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5" t="s">
        <v>82</v>
      </c>
      <c r="AT236" s="216" t="s">
        <v>72</v>
      </c>
      <c r="AU236" s="216" t="s">
        <v>80</v>
      </c>
      <c r="AY236" s="215" t="s">
        <v>152</v>
      </c>
      <c r="BK236" s="217">
        <f>SUM(BK237:BK251)</f>
        <v>0</v>
      </c>
    </row>
    <row r="237" s="2" customFormat="1" ht="24.15" customHeight="1">
      <c r="A237" s="39"/>
      <c r="B237" s="40"/>
      <c r="C237" s="220" t="s">
        <v>247</v>
      </c>
      <c r="D237" s="220" t="s">
        <v>156</v>
      </c>
      <c r="E237" s="221" t="s">
        <v>295</v>
      </c>
      <c r="F237" s="222" t="s">
        <v>296</v>
      </c>
      <c r="G237" s="223" t="s">
        <v>232</v>
      </c>
      <c r="H237" s="224">
        <v>64.299999999999997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210</v>
      </c>
      <c r="AT237" s="232" t="s">
        <v>156</v>
      </c>
      <c r="AU237" s="232" t="s">
        <v>82</v>
      </c>
      <c r="AY237" s="18" t="s">
        <v>152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210</v>
      </c>
      <c r="BM237" s="232" t="s">
        <v>297</v>
      </c>
    </row>
    <row r="238" s="2" customFormat="1" ht="24.15" customHeight="1">
      <c r="A238" s="39"/>
      <c r="B238" s="40"/>
      <c r="C238" s="220" t="s">
        <v>298</v>
      </c>
      <c r="D238" s="220" t="s">
        <v>156</v>
      </c>
      <c r="E238" s="221" t="s">
        <v>299</v>
      </c>
      <c r="F238" s="222" t="s">
        <v>300</v>
      </c>
      <c r="G238" s="223" t="s">
        <v>159</v>
      </c>
      <c r="H238" s="224">
        <v>71.959999999999994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210</v>
      </c>
      <c r="AT238" s="232" t="s">
        <v>156</v>
      </c>
      <c r="AU238" s="232" t="s">
        <v>82</v>
      </c>
      <c r="AY238" s="18" t="s">
        <v>152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210</v>
      </c>
      <c r="BM238" s="232" t="s">
        <v>301</v>
      </c>
    </row>
    <row r="239" s="13" customFormat="1">
      <c r="A239" s="13"/>
      <c r="B239" s="234"/>
      <c r="C239" s="235"/>
      <c r="D239" s="236" t="s">
        <v>161</v>
      </c>
      <c r="E239" s="237" t="s">
        <v>1</v>
      </c>
      <c r="F239" s="238" t="s">
        <v>302</v>
      </c>
      <c r="G239" s="235"/>
      <c r="H239" s="239">
        <v>18.969999999999999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161</v>
      </c>
      <c r="AU239" s="245" t="s">
        <v>82</v>
      </c>
      <c r="AV239" s="13" t="s">
        <v>82</v>
      </c>
      <c r="AW239" s="13" t="s">
        <v>30</v>
      </c>
      <c r="AX239" s="13" t="s">
        <v>73</v>
      </c>
      <c r="AY239" s="245" t="s">
        <v>152</v>
      </c>
    </row>
    <row r="240" s="13" customFormat="1">
      <c r="A240" s="13"/>
      <c r="B240" s="234"/>
      <c r="C240" s="235"/>
      <c r="D240" s="236" t="s">
        <v>161</v>
      </c>
      <c r="E240" s="237" t="s">
        <v>1</v>
      </c>
      <c r="F240" s="238" t="s">
        <v>303</v>
      </c>
      <c r="G240" s="235"/>
      <c r="H240" s="239">
        <v>11.460000000000001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161</v>
      </c>
      <c r="AU240" s="245" t="s">
        <v>82</v>
      </c>
      <c r="AV240" s="13" t="s">
        <v>82</v>
      </c>
      <c r="AW240" s="13" t="s">
        <v>30</v>
      </c>
      <c r="AX240" s="13" t="s">
        <v>73</v>
      </c>
      <c r="AY240" s="245" t="s">
        <v>152</v>
      </c>
    </row>
    <row r="241" s="13" customFormat="1">
      <c r="A241" s="13"/>
      <c r="B241" s="234"/>
      <c r="C241" s="235"/>
      <c r="D241" s="236" t="s">
        <v>161</v>
      </c>
      <c r="E241" s="237" t="s">
        <v>1</v>
      </c>
      <c r="F241" s="238" t="s">
        <v>304</v>
      </c>
      <c r="G241" s="235"/>
      <c r="H241" s="239">
        <v>10.5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161</v>
      </c>
      <c r="AU241" s="245" t="s">
        <v>82</v>
      </c>
      <c r="AV241" s="13" t="s">
        <v>82</v>
      </c>
      <c r="AW241" s="13" t="s">
        <v>30</v>
      </c>
      <c r="AX241" s="13" t="s">
        <v>73</v>
      </c>
      <c r="AY241" s="245" t="s">
        <v>152</v>
      </c>
    </row>
    <row r="242" s="13" customFormat="1">
      <c r="A242" s="13"/>
      <c r="B242" s="234"/>
      <c r="C242" s="235"/>
      <c r="D242" s="236" t="s">
        <v>161</v>
      </c>
      <c r="E242" s="237" t="s">
        <v>1</v>
      </c>
      <c r="F242" s="238" t="s">
        <v>255</v>
      </c>
      <c r="G242" s="235"/>
      <c r="H242" s="239">
        <v>5.5599999999999996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161</v>
      </c>
      <c r="AU242" s="245" t="s">
        <v>82</v>
      </c>
      <c r="AV242" s="13" t="s">
        <v>82</v>
      </c>
      <c r="AW242" s="13" t="s">
        <v>30</v>
      </c>
      <c r="AX242" s="13" t="s">
        <v>73</v>
      </c>
      <c r="AY242" s="245" t="s">
        <v>152</v>
      </c>
    </row>
    <row r="243" s="13" customFormat="1">
      <c r="A243" s="13"/>
      <c r="B243" s="234"/>
      <c r="C243" s="235"/>
      <c r="D243" s="236" t="s">
        <v>161</v>
      </c>
      <c r="E243" s="237" t="s">
        <v>1</v>
      </c>
      <c r="F243" s="238" t="s">
        <v>256</v>
      </c>
      <c r="G243" s="235"/>
      <c r="H243" s="239">
        <v>7.54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161</v>
      </c>
      <c r="AU243" s="245" t="s">
        <v>82</v>
      </c>
      <c r="AV243" s="13" t="s">
        <v>82</v>
      </c>
      <c r="AW243" s="13" t="s">
        <v>30</v>
      </c>
      <c r="AX243" s="13" t="s">
        <v>73</v>
      </c>
      <c r="AY243" s="245" t="s">
        <v>152</v>
      </c>
    </row>
    <row r="244" s="13" customFormat="1">
      <c r="A244" s="13"/>
      <c r="B244" s="234"/>
      <c r="C244" s="235"/>
      <c r="D244" s="236" t="s">
        <v>161</v>
      </c>
      <c r="E244" s="237" t="s">
        <v>1</v>
      </c>
      <c r="F244" s="238" t="s">
        <v>257</v>
      </c>
      <c r="G244" s="235"/>
      <c r="H244" s="239">
        <v>1.0700000000000001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161</v>
      </c>
      <c r="AU244" s="245" t="s">
        <v>82</v>
      </c>
      <c r="AV244" s="13" t="s">
        <v>82</v>
      </c>
      <c r="AW244" s="13" t="s">
        <v>30</v>
      </c>
      <c r="AX244" s="13" t="s">
        <v>73</v>
      </c>
      <c r="AY244" s="245" t="s">
        <v>152</v>
      </c>
    </row>
    <row r="245" s="13" customFormat="1">
      <c r="A245" s="13"/>
      <c r="B245" s="234"/>
      <c r="C245" s="235"/>
      <c r="D245" s="236" t="s">
        <v>161</v>
      </c>
      <c r="E245" s="237" t="s">
        <v>1</v>
      </c>
      <c r="F245" s="238" t="s">
        <v>258</v>
      </c>
      <c r="G245" s="235"/>
      <c r="H245" s="239">
        <v>1.21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161</v>
      </c>
      <c r="AU245" s="245" t="s">
        <v>82</v>
      </c>
      <c r="AV245" s="13" t="s">
        <v>82</v>
      </c>
      <c r="AW245" s="13" t="s">
        <v>30</v>
      </c>
      <c r="AX245" s="13" t="s">
        <v>73</v>
      </c>
      <c r="AY245" s="245" t="s">
        <v>152</v>
      </c>
    </row>
    <row r="246" s="13" customFormat="1">
      <c r="A246" s="13"/>
      <c r="B246" s="234"/>
      <c r="C246" s="235"/>
      <c r="D246" s="236" t="s">
        <v>161</v>
      </c>
      <c r="E246" s="237" t="s">
        <v>1</v>
      </c>
      <c r="F246" s="238" t="s">
        <v>259</v>
      </c>
      <c r="G246" s="235"/>
      <c r="H246" s="239">
        <v>1.0600000000000001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161</v>
      </c>
      <c r="AU246" s="245" t="s">
        <v>82</v>
      </c>
      <c r="AV246" s="13" t="s">
        <v>82</v>
      </c>
      <c r="AW246" s="13" t="s">
        <v>30</v>
      </c>
      <c r="AX246" s="13" t="s">
        <v>73</v>
      </c>
      <c r="AY246" s="245" t="s">
        <v>152</v>
      </c>
    </row>
    <row r="247" s="13" customFormat="1">
      <c r="A247" s="13"/>
      <c r="B247" s="234"/>
      <c r="C247" s="235"/>
      <c r="D247" s="236" t="s">
        <v>161</v>
      </c>
      <c r="E247" s="237" t="s">
        <v>1</v>
      </c>
      <c r="F247" s="238" t="s">
        <v>260</v>
      </c>
      <c r="G247" s="235"/>
      <c r="H247" s="239">
        <v>1.19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161</v>
      </c>
      <c r="AU247" s="245" t="s">
        <v>82</v>
      </c>
      <c r="AV247" s="13" t="s">
        <v>82</v>
      </c>
      <c r="AW247" s="13" t="s">
        <v>30</v>
      </c>
      <c r="AX247" s="13" t="s">
        <v>73</v>
      </c>
      <c r="AY247" s="245" t="s">
        <v>152</v>
      </c>
    </row>
    <row r="248" s="13" customFormat="1">
      <c r="A248" s="13"/>
      <c r="B248" s="234"/>
      <c r="C248" s="235"/>
      <c r="D248" s="236" t="s">
        <v>161</v>
      </c>
      <c r="E248" s="237" t="s">
        <v>1</v>
      </c>
      <c r="F248" s="238" t="s">
        <v>261</v>
      </c>
      <c r="G248" s="235"/>
      <c r="H248" s="239">
        <v>5.0499999999999998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161</v>
      </c>
      <c r="AU248" s="245" t="s">
        <v>82</v>
      </c>
      <c r="AV248" s="13" t="s">
        <v>82</v>
      </c>
      <c r="AW248" s="13" t="s">
        <v>30</v>
      </c>
      <c r="AX248" s="13" t="s">
        <v>73</v>
      </c>
      <c r="AY248" s="245" t="s">
        <v>152</v>
      </c>
    </row>
    <row r="249" s="13" customFormat="1">
      <c r="A249" s="13"/>
      <c r="B249" s="234"/>
      <c r="C249" s="235"/>
      <c r="D249" s="236" t="s">
        <v>161</v>
      </c>
      <c r="E249" s="237" t="s">
        <v>1</v>
      </c>
      <c r="F249" s="238" t="s">
        <v>262</v>
      </c>
      <c r="G249" s="235"/>
      <c r="H249" s="239">
        <v>7.4199999999999999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161</v>
      </c>
      <c r="AU249" s="245" t="s">
        <v>82</v>
      </c>
      <c r="AV249" s="13" t="s">
        <v>82</v>
      </c>
      <c r="AW249" s="13" t="s">
        <v>30</v>
      </c>
      <c r="AX249" s="13" t="s">
        <v>73</v>
      </c>
      <c r="AY249" s="245" t="s">
        <v>152</v>
      </c>
    </row>
    <row r="250" s="13" customFormat="1">
      <c r="A250" s="13"/>
      <c r="B250" s="234"/>
      <c r="C250" s="235"/>
      <c r="D250" s="236" t="s">
        <v>161</v>
      </c>
      <c r="E250" s="237" t="s">
        <v>1</v>
      </c>
      <c r="F250" s="238" t="s">
        <v>263</v>
      </c>
      <c r="G250" s="235"/>
      <c r="H250" s="239">
        <v>0.93000000000000005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161</v>
      </c>
      <c r="AU250" s="245" t="s">
        <v>82</v>
      </c>
      <c r="AV250" s="13" t="s">
        <v>82</v>
      </c>
      <c r="AW250" s="13" t="s">
        <v>30</v>
      </c>
      <c r="AX250" s="13" t="s">
        <v>73</v>
      </c>
      <c r="AY250" s="245" t="s">
        <v>152</v>
      </c>
    </row>
    <row r="251" s="14" customFormat="1">
      <c r="A251" s="14"/>
      <c r="B251" s="246"/>
      <c r="C251" s="247"/>
      <c r="D251" s="236" t="s">
        <v>161</v>
      </c>
      <c r="E251" s="248" t="s">
        <v>1</v>
      </c>
      <c r="F251" s="249" t="s">
        <v>163</v>
      </c>
      <c r="G251" s="247"/>
      <c r="H251" s="250">
        <v>71.959999999999994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161</v>
      </c>
      <c r="AU251" s="256" t="s">
        <v>82</v>
      </c>
      <c r="AV251" s="14" t="s">
        <v>160</v>
      </c>
      <c r="AW251" s="14" t="s">
        <v>30</v>
      </c>
      <c r="AX251" s="14" t="s">
        <v>80</v>
      </c>
      <c r="AY251" s="256" t="s">
        <v>152</v>
      </c>
    </row>
    <row r="252" s="12" customFormat="1" ht="22.8" customHeight="1">
      <c r="A252" s="12"/>
      <c r="B252" s="204"/>
      <c r="C252" s="205"/>
      <c r="D252" s="206" t="s">
        <v>72</v>
      </c>
      <c r="E252" s="218" t="s">
        <v>305</v>
      </c>
      <c r="F252" s="218" t="s">
        <v>306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SUM(P253:P260)</f>
        <v>0</v>
      </c>
      <c r="Q252" s="212"/>
      <c r="R252" s="213">
        <f>SUM(R253:R260)</f>
        <v>0</v>
      </c>
      <c r="S252" s="212"/>
      <c r="T252" s="214">
        <f>SUM(T253:T260)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5" t="s">
        <v>82</v>
      </c>
      <c r="AT252" s="216" t="s">
        <v>72</v>
      </c>
      <c r="AU252" s="216" t="s">
        <v>80</v>
      </c>
      <c r="AY252" s="215" t="s">
        <v>152</v>
      </c>
      <c r="BK252" s="217">
        <f>SUM(BK253:BK260)</f>
        <v>0</v>
      </c>
    </row>
    <row r="253" s="2" customFormat="1" ht="24.15" customHeight="1">
      <c r="A253" s="39"/>
      <c r="B253" s="40"/>
      <c r="C253" s="220" t="s">
        <v>210</v>
      </c>
      <c r="D253" s="220" t="s">
        <v>156</v>
      </c>
      <c r="E253" s="221" t="s">
        <v>307</v>
      </c>
      <c r="F253" s="222" t="s">
        <v>308</v>
      </c>
      <c r="G253" s="223" t="s">
        <v>159</v>
      </c>
      <c r="H253" s="224">
        <v>51.18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210</v>
      </c>
      <c r="AT253" s="232" t="s">
        <v>156</v>
      </c>
      <c r="AU253" s="232" t="s">
        <v>82</v>
      </c>
      <c r="AY253" s="18" t="s">
        <v>152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80</v>
      </c>
      <c r="BK253" s="233">
        <f>ROUND(I253*H253,2)</f>
        <v>0</v>
      </c>
      <c r="BL253" s="18" t="s">
        <v>210</v>
      </c>
      <c r="BM253" s="232" t="s">
        <v>309</v>
      </c>
    </row>
    <row r="254" s="13" customFormat="1">
      <c r="A254" s="13"/>
      <c r="B254" s="234"/>
      <c r="C254" s="235"/>
      <c r="D254" s="236" t="s">
        <v>161</v>
      </c>
      <c r="E254" s="237" t="s">
        <v>1</v>
      </c>
      <c r="F254" s="238" t="s">
        <v>310</v>
      </c>
      <c r="G254" s="235"/>
      <c r="H254" s="239">
        <v>13.08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161</v>
      </c>
      <c r="AU254" s="245" t="s">
        <v>82</v>
      </c>
      <c r="AV254" s="13" t="s">
        <v>82</v>
      </c>
      <c r="AW254" s="13" t="s">
        <v>30</v>
      </c>
      <c r="AX254" s="13" t="s">
        <v>73</v>
      </c>
      <c r="AY254" s="245" t="s">
        <v>152</v>
      </c>
    </row>
    <row r="255" s="13" customFormat="1">
      <c r="A255" s="13"/>
      <c r="B255" s="234"/>
      <c r="C255" s="235"/>
      <c r="D255" s="236" t="s">
        <v>161</v>
      </c>
      <c r="E255" s="237" t="s">
        <v>1</v>
      </c>
      <c r="F255" s="238" t="s">
        <v>311</v>
      </c>
      <c r="G255" s="235"/>
      <c r="H255" s="239">
        <v>38.100000000000001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161</v>
      </c>
      <c r="AU255" s="245" t="s">
        <v>82</v>
      </c>
      <c r="AV255" s="13" t="s">
        <v>82</v>
      </c>
      <c r="AW255" s="13" t="s">
        <v>30</v>
      </c>
      <c r="AX255" s="13" t="s">
        <v>73</v>
      </c>
      <c r="AY255" s="245" t="s">
        <v>152</v>
      </c>
    </row>
    <row r="256" s="14" customFormat="1">
      <c r="A256" s="14"/>
      <c r="B256" s="246"/>
      <c r="C256" s="247"/>
      <c r="D256" s="236" t="s">
        <v>161</v>
      </c>
      <c r="E256" s="248" t="s">
        <v>1</v>
      </c>
      <c r="F256" s="249" t="s">
        <v>163</v>
      </c>
      <c r="G256" s="247"/>
      <c r="H256" s="250">
        <v>51.18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161</v>
      </c>
      <c r="AU256" s="256" t="s">
        <v>82</v>
      </c>
      <c r="AV256" s="14" t="s">
        <v>160</v>
      </c>
      <c r="AW256" s="14" t="s">
        <v>30</v>
      </c>
      <c r="AX256" s="14" t="s">
        <v>80</v>
      </c>
      <c r="AY256" s="256" t="s">
        <v>152</v>
      </c>
    </row>
    <row r="257" s="2" customFormat="1" ht="21.75" customHeight="1">
      <c r="A257" s="39"/>
      <c r="B257" s="40"/>
      <c r="C257" s="220" t="s">
        <v>312</v>
      </c>
      <c r="D257" s="220" t="s">
        <v>156</v>
      </c>
      <c r="E257" s="221" t="s">
        <v>313</v>
      </c>
      <c r="F257" s="222" t="s">
        <v>314</v>
      </c>
      <c r="G257" s="223" t="s">
        <v>232</v>
      </c>
      <c r="H257" s="224">
        <v>41.229999999999997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210</v>
      </c>
      <c r="AT257" s="232" t="s">
        <v>156</v>
      </c>
      <c r="AU257" s="232" t="s">
        <v>82</v>
      </c>
      <c r="AY257" s="18" t="s">
        <v>152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210</v>
      </c>
      <c r="BM257" s="232" t="s">
        <v>315</v>
      </c>
    </row>
    <row r="258" s="13" customFormat="1">
      <c r="A258" s="13"/>
      <c r="B258" s="234"/>
      <c r="C258" s="235"/>
      <c r="D258" s="236" t="s">
        <v>161</v>
      </c>
      <c r="E258" s="237" t="s">
        <v>1</v>
      </c>
      <c r="F258" s="238" t="s">
        <v>316</v>
      </c>
      <c r="G258" s="235"/>
      <c r="H258" s="239">
        <v>17.309999999999999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161</v>
      </c>
      <c r="AU258" s="245" t="s">
        <v>82</v>
      </c>
      <c r="AV258" s="13" t="s">
        <v>82</v>
      </c>
      <c r="AW258" s="13" t="s">
        <v>30</v>
      </c>
      <c r="AX258" s="13" t="s">
        <v>73</v>
      </c>
      <c r="AY258" s="245" t="s">
        <v>152</v>
      </c>
    </row>
    <row r="259" s="13" customFormat="1">
      <c r="A259" s="13"/>
      <c r="B259" s="234"/>
      <c r="C259" s="235"/>
      <c r="D259" s="236" t="s">
        <v>161</v>
      </c>
      <c r="E259" s="237" t="s">
        <v>1</v>
      </c>
      <c r="F259" s="238" t="s">
        <v>317</v>
      </c>
      <c r="G259" s="235"/>
      <c r="H259" s="239">
        <v>23.920000000000002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161</v>
      </c>
      <c r="AU259" s="245" t="s">
        <v>82</v>
      </c>
      <c r="AV259" s="13" t="s">
        <v>82</v>
      </c>
      <c r="AW259" s="13" t="s">
        <v>30</v>
      </c>
      <c r="AX259" s="13" t="s">
        <v>73</v>
      </c>
      <c r="AY259" s="245" t="s">
        <v>152</v>
      </c>
    </row>
    <row r="260" s="14" customFormat="1">
      <c r="A260" s="14"/>
      <c r="B260" s="246"/>
      <c r="C260" s="247"/>
      <c r="D260" s="236" t="s">
        <v>161</v>
      </c>
      <c r="E260" s="248" t="s">
        <v>1</v>
      </c>
      <c r="F260" s="249" t="s">
        <v>163</v>
      </c>
      <c r="G260" s="247"/>
      <c r="H260" s="250">
        <v>41.229999999999997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161</v>
      </c>
      <c r="AU260" s="256" t="s">
        <v>82</v>
      </c>
      <c r="AV260" s="14" t="s">
        <v>160</v>
      </c>
      <c r="AW260" s="14" t="s">
        <v>30</v>
      </c>
      <c r="AX260" s="14" t="s">
        <v>80</v>
      </c>
      <c r="AY260" s="256" t="s">
        <v>152</v>
      </c>
    </row>
    <row r="261" s="12" customFormat="1" ht="22.8" customHeight="1">
      <c r="A261" s="12"/>
      <c r="B261" s="204"/>
      <c r="C261" s="205"/>
      <c r="D261" s="206" t="s">
        <v>72</v>
      </c>
      <c r="E261" s="218" t="s">
        <v>318</v>
      </c>
      <c r="F261" s="218" t="s">
        <v>319</v>
      </c>
      <c r="G261" s="205"/>
      <c r="H261" s="205"/>
      <c r="I261" s="208"/>
      <c r="J261" s="219">
        <f>BK261</f>
        <v>0</v>
      </c>
      <c r="K261" s="205"/>
      <c r="L261" s="210"/>
      <c r="M261" s="211"/>
      <c r="N261" s="212"/>
      <c r="O261" s="212"/>
      <c r="P261" s="213">
        <f>SUM(P262:P273)</f>
        <v>0</v>
      </c>
      <c r="Q261" s="212"/>
      <c r="R261" s="213">
        <f>SUM(R262:R273)</f>
        <v>0</v>
      </c>
      <c r="S261" s="212"/>
      <c r="T261" s="214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5" t="s">
        <v>82</v>
      </c>
      <c r="AT261" s="216" t="s">
        <v>72</v>
      </c>
      <c r="AU261" s="216" t="s">
        <v>80</v>
      </c>
      <c r="AY261" s="215" t="s">
        <v>152</v>
      </c>
      <c r="BK261" s="217">
        <f>SUM(BK262:BK273)</f>
        <v>0</v>
      </c>
    </row>
    <row r="262" s="2" customFormat="1" ht="24.15" customHeight="1">
      <c r="A262" s="39"/>
      <c r="B262" s="40"/>
      <c r="C262" s="220" t="s">
        <v>215</v>
      </c>
      <c r="D262" s="220" t="s">
        <v>156</v>
      </c>
      <c r="E262" s="221" t="s">
        <v>320</v>
      </c>
      <c r="F262" s="222" t="s">
        <v>321</v>
      </c>
      <c r="G262" s="223" t="s">
        <v>159</v>
      </c>
      <c r="H262" s="224">
        <v>76.114000000000004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210</v>
      </c>
      <c r="AT262" s="232" t="s">
        <v>156</v>
      </c>
      <c r="AU262" s="232" t="s">
        <v>82</v>
      </c>
      <c r="AY262" s="18" t="s">
        <v>152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210</v>
      </c>
      <c r="BM262" s="232" t="s">
        <v>322</v>
      </c>
    </row>
    <row r="263" s="13" customFormat="1">
      <c r="A263" s="13"/>
      <c r="B263" s="234"/>
      <c r="C263" s="235"/>
      <c r="D263" s="236" t="s">
        <v>161</v>
      </c>
      <c r="E263" s="237" t="s">
        <v>1</v>
      </c>
      <c r="F263" s="238" t="s">
        <v>323</v>
      </c>
      <c r="G263" s="235"/>
      <c r="H263" s="239">
        <v>4.4589999999999996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161</v>
      </c>
      <c r="AU263" s="245" t="s">
        <v>82</v>
      </c>
      <c r="AV263" s="13" t="s">
        <v>82</v>
      </c>
      <c r="AW263" s="13" t="s">
        <v>30</v>
      </c>
      <c r="AX263" s="13" t="s">
        <v>73</v>
      </c>
      <c r="AY263" s="245" t="s">
        <v>152</v>
      </c>
    </row>
    <row r="264" s="13" customFormat="1">
      <c r="A264" s="13"/>
      <c r="B264" s="234"/>
      <c r="C264" s="235"/>
      <c r="D264" s="236" t="s">
        <v>161</v>
      </c>
      <c r="E264" s="237" t="s">
        <v>1</v>
      </c>
      <c r="F264" s="238" t="s">
        <v>324</v>
      </c>
      <c r="G264" s="235"/>
      <c r="H264" s="239">
        <v>12.573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161</v>
      </c>
      <c r="AU264" s="245" t="s">
        <v>82</v>
      </c>
      <c r="AV264" s="13" t="s">
        <v>82</v>
      </c>
      <c r="AW264" s="13" t="s">
        <v>30</v>
      </c>
      <c r="AX264" s="13" t="s">
        <v>73</v>
      </c>
      <c r="AY264" s="245" t="s">
        <v>152</v>
      </c>
    </row>
    <row r="265" s="13" customFormat="1">
      <c r="A265" s="13"/>
      <c r="B265" s="234"/>
      <c r="C265" s="235"/>
      <c r="D265" s="236" t="s">
        <v>161</v>
      </c>
      <c r="E265" s="237" t="s">
        <v>1</v>
      </c>
      <c r="F265" s="238" t="s">
        <v>325</v>
      </c>
      <c r="G265" s="235"/>
      <c r="H265" s="239">
        <v>15.195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161</v>
      </c>
      <c r="AU265" s="245" t="s">
        <v>82</v>
      </c>
      <c r="AV265" s="13" t="s">
        <v>82</v>
      </c>
      <c r="AW265" s="13" t="s">
        <v>30</v>
      </c>
      <c r="AX265" s="13" t="s">
        <v>73</v>
      </c>
      <c r="AY265" s="245" t="s">
        <v>152</v>
      </c>
    </row>
    <row r="266" s="13" customFormat="1">
      <c r="A266" s="13"/>
      <c r="B266" s="234"/>
      <c r="C266" s="235"/>
      <c r="D266" s="236" t="s">
        <v>161</v>
      </c>
      <c r="E266" s="237" t="s">
        <v>1</v>
      </c>
      <c r="F266" s="238" t="s">
        <v>326</v>
      </c>
      <c r="G266" s="235"/>
      <c r="H266" s="239">
        <v>3.8929999999999998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161</v>
      </c>
      <c r="AU266" s="245" t="s">
        <v>82</v>
      </c>
      <c r="AV266" s="13" t="s">
        <v>82</v>
      </c>
      <c r="AW266" s="13" t="s">
        <v>30</v>
      </c>
      <c r="AX266" s="13" t="s">
        <v>73</v>
      </c>
      <c r="AY266" s="245" t="s">
        <v>152</v>
      </c>
    </row>
    <row r="267" s="13" customFormat="1">
      <c r="A267" s="13"/>
      <c r="B267" s="234"/>
      <c r="C267" s="235"/>
      <c r="D267" s="236" t="s">
        <v>161</v>
      </c>
      <c r="E267" s="237" t="s">
        <v>1</v>
      </c>
      <c r="F267" s="238" t="s">
        <v>327</v>
      </c>
      <c r="G267" s="235"/>
      <c r="H267" s="239">
        <v>7.2380000000000004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161</v>
      </c>
      <c r="AU267" s="245" t="s">
        <v>82</v>
      </c>
      <c r="AV267" s="13" t="s">
        <v>82</v>
      </c>
      <c r="AW267" s="13" t="s">
        <v>30</v>
      </c>
      <c r="AX267" s="13" t="s">
        <v>73</v>
      </c>
      <c r="AY267" s="245" t="s">
        <v>152</v>
      </c>
    </row>
    <row r="268" s="13" customFormat="1">
      <c r="A268" s="13"/>
      <c r="B268" s="234"/>
      <c r="C268" s="235"/>
      <c r="D268" s="236" t="s">
        <v>161</v>
      </c>
      <c r="E268" s="237" t="s">
        <v>1</v>
      </c>
      <c r="F268" s="238" t="s">
        <v>328</v>
      </c>
      <c r="G268" s="235"/>
      <c r="H268" s="239">
        <v>7.2380000000000004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161</v>
      </c>
      <c r="AU268" s="245" t="s">
        <v>82</v>
      </c>
      <c r="AV268" s="13" t="s">
        <v>82</v>
      </c>
      <c r="AW268" s="13" t="s">
        <v>30</v>
      </c>
      <c r="AX268" s="13" t="s">
        <v>73</v>
      </c>
      <c r="AY268" s="245" t="s">
        <v>152</v>
      </c>
    </row>
    <row r="269" s="13" customFormat="1">
      <c r="A269" s="13"/>
      <c r="B269" s="234"/>
      <c r="C269" s="235"/>
      <c r="D269" s="236" t="s">
        <v>161</v>
      </c>
      <c r="E269" s="237" t="s">
        <v>1</v>
      </c>
      <c r="F269" s="238" t="s">
        <v>329</v>
      </c>
      <c r="G269" s="235"/>
      <c r="H269" s="239">
        <v>3.9300000000000002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161</v>
      </c>
      <c r="AU269" s="245" t="s">
        <v>82</v>
      </c>
      <c r="AV269" s="13" t="s">
        <v>82</v>
      </c>
      <c r="AW269" s="13" t="s">
        <v>30</v>
      </c>
      <c r="AX269" s="13" t="s">
        <v>73</v>
      </c>
      <c r="AY269" s="245" t="s">
        <v>152</v>
      </c>
    </row>
    <row r="270" s="13" customFormat="1">
      <c r="A270" s="13"/>
      <c r="B270" s="234"/>
      <c r="C270" s="235"/>
      <c r="D270" s="236" t="s">
        <v>161</v>
      </c>
      <c r="E270" s="237" t="s">
        <v>1</v>
      </c>
      <c r="F270" s="238" t="s">
        <v>330</v>
      </c>
      <c r="G270" s="235"/>
      <c r="H270" s="239">
        <v>15.798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161</v>
      </c>
      <c r="AU270" s="245" t="s">
        <v>82</v>
      </c>
      <c r="AV270" s="13" t="s">
        <v>82</v>
      </c>
      <c r="AW270" s="13" t="s">
        <v>30</v>
      </c>
      <c r="AX270" s="13" t="s">
        <v>73</v>
      </c>
      <c r="AY270" s="245" t="s">
        <v>152</v>
      </c>
    </row>
    <row r="271" s="13" customFormat="1">
      <c r="A271" s="13"/>
      <c r="B271" s="234"/>
      <c r="C271" s="235"/>
      <c r="D271" s="236" t="s">
        <v>161</v>
      </c>
      <c r="E271" s="237" t="s">
        <v>1</v>
      </c>
      <c r="F271" s="238" t="s">
        <v>331</v>
      </c>
      <c r="G271" s="235"/>
      <c r="H271" s="239">
        <v>4.8899999999999997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161</v>
      </c>
      <c r="AU271" s="245" t="s">
        <v>82</v>
      </c>
      <c r="AV271" s="13" t="s">
        <v>82</v>
      </c>
      <c r="AW271" s="13" t="s">
        <v>30</v>
      </c>
      <c r="AX271" s="13" t="s">
        <v>73</v>
      </c>
      <c r="AY271" s="245" t="s">
        <v>152</v>
      </c>
    </row>
    <row r="272" s="13" customFormat="1">
      <c r="A272" s="13"/>
      <c r="B272" s="234"/>
      <c r="C272" s="235"/>
      <c r="D272" s="236" t="s">
        <v>161</v>
      </c>
      <c r="E272" s="237" t="s">
        <v>1</v>
      </c>
      <c r="F272" s="238" t="s">
        <v>332</v>
      </c>
      <c r="G272" s="235"/>
      <c r="H272" s="239">
        <v>0.90000000000000002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161</v>
      </c>
      <c r="AU272" s="245" t="s">
        <v>82</v>
      </c>
      <c r="AV272" s="13" t="s">
        <v>82</v>
      </c>
      <c r="AW272" s="13" t="s">
        <v>30</v>
      </c>
      <c r="AX272" s="13" t="s">
        <v>73</v>
      </c>
      <c r="AY272" s="245" t="s">
        <v>152</v>
      </c>
    </row>
    <row r="273" s="14" customFormat="1">
      <c r="A273" s="14"/>
      <c r="B273" s="246"/>
      <c r="C273" s="247"/>
      <c r="D273" s="236" t="s">
        <v>161</v>
      </c>
      <c r="E273" s="248" t="s">
        <v>1</v>
      </c>
      <c r="F273" s="249" t="s">
        <v>163</v>
      </c>
      <c r="G273" s="247"/>
      <c r="H273" s="250">
        <v>76.114000000000004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161</v>
      </c>
      <c r="AU273" s="256" t="s">
        <v>82</v>
      </c>
      <c r="AV273" s="14" t="s">
        <v>160</v>
      </c>
      <c r="AW273" s="14" t="s">
        <v>30</v>
      </c>
      <c r="AX273" s="14" t="s">
        <v>80</v>
      </c>
      <c r="AY273" s="256" t="s">
        <v>152</v>
      </c>
    </row>
    <row r="274" s="12" customFormat="1" ht="22.8" customHeight="1">
      <c r="A274" s="12"/>
      <c r="B274" s="204"/>
      <c r="C274" s="205"/>
      <c r="D274" s="206" t="s">
        <v>72</v>
      </c>
      <c r="E274" s="218" t="s">
        <v>333</v>
      </c>
      <c r="F274" s="218" t="s">
        <v>334</v>
      </c>
      <c r="G274" s="205"/>
      <c r="H274" s="205"/>
      <c r="I274" s="208"/>
      <c r="J274" s="219">
        <f>BK274</f>
        <v>0</v>
      </c>
      <c r="K274" s="205"/>
      <c r="L274" s="210"/>
      <c r="M274" s="211"/>
      <c r="N274" s="212"/>
      <c r="O274" s="212"/>
      <c r="P274" s="213">
        <f>SUM(P275:P283)</f>
        <v>0</v>
      </c>
      <c r="Q274" s="212"/>
      <c r="R274" s="213">
        <f>SUM(R275:R283)</f>
        <v>0</v>
      </c>
      <c r="S274" s="212"/>
      <c r="T274" s="214">
        <f>SUM(T275:T283)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5" t="s">
        <v>82</v>
      </c>
      <c r="AT274" s="216" t="s">
        <v>72</v>
      </c>
      <c r="AU274" s="216" t="s">
        <v>80</v>
      </c>
      <c r="AY274" s="215" t="s">
        <v>152</v>
      </c>
      <c r="BK274" s="217">
        <f>SUM(BK275:BK283)</f>
        <v>0</v>
      </c>
    </row>
    <row r="275" s="2" customFormat="1" ht="16.5" customHeight="1">
      <c r="A275" s="39"/>
      <c r="B275" s="40"/>
      <c r="C275" s="220" t="s">
        <v>335</v>
      </c>
      <c r="D275" s="220" t="s">
        <v>156</v>
      </c>
      <c r="E275" s="221" t="s">
        <v>336</v>
      </c>
      <c r="F275" s="222" t="s">
        <v>337</v>
      </c>
      <c r="G275" s="223" t="s">
        <v>159</v>
      </c>
      <c r="H275" s="224">
        <v>25.896000000000001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210</v>
      </c>
      <c r="AT275" s="232" t="s">
        <v>156</v>
      </c>
      <c r="AU275" s="232" t="s">
        <v>82</v>
      </c>
      <c r="AY275" s="18" t="s">
        <v>152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80</v>
      </c>
      <c r="BK275" s="233">
        <f>ROUND(I275*H275,2)</f>
        <v>0</v>
      </c>
      <c r="BL275" s="18" t="s">
        <v>210</v>
      </c>
      <c r="BM275" s="232" t="s">
        <v>338</v>
      </c>
    </row>
    <row r="276" s="15" customFormat="1">
      <c r="A276" s="15"/>
      <c r="B276" s="257"/>
      <c r="C276" s="258"/>
      <c r="D276" s="236" t="s">
        <v>161</v>
      </c>
      <c r="E276" s="259" t="s">
        <v>1</v>
      </c>
      <c r="F276" s="260" t="s">
        <v>339</v>
      </c>
      <c r="G276" s="258"/>
      <c r="H276" s="259" t="s">
        <v>1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161</v>
      </c>
      <c r="AU276" s="266" t="s">
        <v>82</v>
      </c>
      <c r="AV276" s="15" t="s">
        <v>80</v>
      </c>
      <c r="AW276" s="15" t="s">
        <v>30</v>
      </c>
      <c r="AX276" s="15" t="s">
        <v>73</v>
      </c>
      <c r="AY276" s="266" t="s">
        <v>152</v>
      </c>
    </row>
    <row r="277" s="13" customFormat="1">
      <c r="A277" s="13"/>
      <c r="B277" s="234"/>
      <c r="C277" s="235"/>
      <c r="D277" s="236" t="s">
        <v>161</v>
      </c>
      <c r="E277" s="237" t="s">
        <v>1</v>
      </c>
      <c r="F277" s="238" t="s">
        <v>340</v>
      </c>
      <c r="G277" s="235"/>
      <c r="H277" s="239">
        <v>12.18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161</v>
      </c>
      <c r="AU277" s="245" t="s">
        <v>82</v>
      </c>
      <c r="AV277" s="13" t="s">
        <v>82</v>
      </c>
      <c r="AW277" s="13" t="s">
        <v>30</v>
      </c>
      <c r="AX277" s="13" t="s">
        <v>73</v>
      </c>
      <c r="AY277" s="245" t="s">
        <v>152</v>
      </c>
    </row>
    <row r="278" s="13" customFormat="1">
      <c r="A278" s="13"/>
      <c r="B278" s="234"/>
      <c r="C278" s="235"/>
      <c r="D278" s="236" t="s">
        <v>161</v>
      </c>
      <c r="E278" s="237" t="s">
        <v>1</v>
      </c>
      <c r="F278" s="238" t="s">
        <v>341</v>
      </c>
      <c r="G278" s="235"/>
      <c r="H278" s="239">
        <v>4.0140000000000002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161</v>
      </c>
      <c r="AU278" s="245" t="s">
        <v>82</v>
      </c>
      <c r="AV278" s="13" t="s">
        <v>82</v>
      </c>
      <c r="AW278" s="13" t="s">
        <v>30</v>
      </c>
      <c r="AX278" s="13" t="s">
        <v>73</v>
      </c>
      <c r="AY278" s="245" t="s">
        <v>152</v>
      </c>
    </row>
    <row r="279" s="13" customFormat="1">
      <c r="A279" s="13"/>
      <c r="B279" s="234"/>
      <c r="C279" s="235"/>
      <c r="D279" s="236" t="s">
        <v>161</v>
      </c>
      <c r="E279" s="237" t="s">
        <v>1</v>
      </c>
      <c r="F279" s="238" t="s">
        <v>342</v>
      </c>
      <c r="G279" s="235"/>
      <c r="H279" s="239">
        <v>2.25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161</v>
      </c>
      <c r="AU279" s="245" t="s">
        <v>82</v>
      </c>
      <c r="AV279" s="13" t="s">
        <v>82</v>
      </c>
      <c r="AW279" s="13" t="s">
        <v>30</v>
      </c>
      <c r="AX279" s="13" t="s">
        <v>73</v>
      </c>
      <c r="AY279" s="245" t="s">
        <v>152</v>
      </c>
    </row>
    <row r="280" s="13" customFormat="1">
      <c r="A280" s="13"/>
      <c r="B280" s="234"/>
      <c r="C280" s="235"/>
      <c r="D280" s="236" t="s">
        <v>161</v>
      </c>
      <c r="E280" s="237" t="s">
        <v>1</v>
      </c>
      <c r="F280" s="238" t="s">
        <v>343</v>
      </c>
      <c r="G280" s="235"/>
      <c r="H280" s="239">
        <v>2.25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161</v>
      </c>
      <c r="AU280" s="245" t="s">
        <v>82</v>
      </c>
      <c r="AV280" s="13" t="s">
        <v>82</v>
      </c>
      <c r="AW280" s="13" t="s">
        <v>30</v>
      </c>
      <c r="AX280" s="13" t="s">
        <v>73</v>
      </c>
      <c r="AY280" s="245" t="s">
        <v>152</v>
      </c>
    </row>
    <row r="281" s="13" customFormat="1">
      <c r="A281" s="13"/>
      <c r="B281" s="234"/>
      <c r="C281" s="235"/>
      <c r="D281" s="236" t="s">
        <v>161</v>
      </c>
      <c r="E281" s="237" t="s">
        <v>1</v>
      </c>
      <c r="F281" s="238" t="s">
        <v>344</v>
      </c>
      <c r="G281" s="235"/>
      <c r="H281" s="239">
        <v>4.077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161</v>
      </c>
      <c r="AU281" s="245" t="s">
        <v>82</v>
      </c>
      <c r="AV281" s="13" t="s">
        <v>82</v>
      </c>
      <c r="AW281" s="13" t="s">
        <v>30</v>
      </c>
      <c r="AX281" s="13" t="s">
        <v>73</v>
      </c>
      <c r="AY281" s="245" t="s">
        <v>152</v>
      </c>
    </row>
    <row r="282" s="13" customFormat="1">
      <c r="A282" s="13"/>
      <c r="B282" s="234"/>
      <c r="C282" s="235"/>
      <c r="D282" s="236" t="s">
        <v>161</v>
      </c>
      <c r="E282" s="237" t="s">
        <v>1</v>
      </c>
      <c r="F282" s="238" t="s">
        <v>345</v>
      </c>
      <c r="G282" s="235"/>
      <c r="H282" s="239">
        <v>1.125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161</v>
      </c>
      <c r="AU282" s="245" t="s">
        <v>82</v>
      </c>
      <c r="AV282" s="13" t="s">
        <v>82</v>
      </c>
      <c r="AW282" s="13" t="s">
        <v>30</v>
      </c>
      <c r="AX282" s="13" t="s">
        <v>73</v>
      </c>
      <c r="AY282" s="245" t="s">
        <v>152</v>
      </c>
    </row>
    <row r="283" s="14" customFormat="1">
      <c r="A283" s="14"/>
      <c r="B283" s="246"/>
      <c r="C283" s="247"/>
      <c r="D283" s="236" t="s">
        <v>161</v>
      </c>
      <c r="E283" s="248" t="s">
        <v>1</v>
      </c>
      <c r="F283" s="249" t="s">
        <v>163</v>
      </c>
      <c r="G283" s="247"/>
      <c r="H283" s="250">
        <v>25.896000000000001</v>
      </c>
      <c r="I283" s="251"/>
      <c r="J283" s="247"/>
      <c r="K283" s="247"/>
      <c r="L283" s="252"/>
      <c r="M283" s="267"/>
      <c r="N283" s="268"/>
      <c r="O283" s="268"/>
      <c r="P283" s="268"/>
      <c r="Q283" s="268"/>
      <c r="R283" s="268"/>
      <c r="S283" s="268"/>
      <c r="T283" s="26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161</v>
      </c>
      <c r="AU283" s="256" t="s">
        <v>82</v>
      </c>
      <c r="AV283" s="14" t="s">
        <v>160</v>
      </c>
      <c r="AW283" s="14" t="s">
        <v>30</v>
      </c>
      <c r="AX283" s="14" t="s">
        <v>80</v>
      </c>
      <c r="AY283" s="256" t="s">
        <v>152</v>
      </c>
    </row>
    <row r="284" s="2" customFormat="1" ht="6.96" customHeight="1">
      <c r="A284" s="39"/>
      <c r="B284" s="67"/>
      <c r="C284" s="68"/>
      <c r="D284" s="68"/>
      <c r="E284" s="68"/>
      <c r="F284" s="68"/>
      <c r="G284" s="68"/>
      <c r="H284" s="68"/>
      <c r="I284" s="68"/>
      <c r="J284" s="68"/>
      <c r="K284" s="68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nfwEfzYH9StMEhUe7UeiyaVtwcd2ZKMleG5Z64BM+LkZ6l9utdY5SS16dYw2ae2oH67iCKTp3cJpDZgftv8kCw==" hashValue="S/MdDeAdI5PoRFFoavHAorKnNaJdtISoDr06s4VR0/p1PWYqwQY2fHo8/UYhEpaJdOvc7HmSI/Cqyd9czX2iZA==" algorithmName="SHA-512" password="CC35"/>
  <autoFilter ref="C128:K28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346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ROUND((SUM(BE139:BE527)),  2)</f>
        <v>0</v>
      </c>
      <c r="G33" s="39"/>
      <c r="H33" s="39"/>
      <c r="I33" s="156">
        <v>0.20999999999999999</v>
      </c>
      <c r="J33" s="155">
        <f>ROUND(((SUM(BE139:BE527))*I33),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ROUND((SUM(BF139:BF527)),  2)</f>
        <v>0</v>
      </c>
      <c r="G34" s="39"/>
      <c r="H34" s="39"/>
      <c r="I34" s="156">
        <v>0.12</v>
      </c>
      <c r="J34" s="155">
        <f>ROUND(((SUM(BF139:BF527))*I34),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ROUND((SUM(BG139:BG527)),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ROUND((SUM(BH139:BH527)),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ROUND((SUM(BI139:BI527)),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764-02 - stavební práce 1.np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J139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124</v>
      </c>
      <c r="E97" s="183"/>
      <c r="F97" s="183"/>
      <c r="G97" s="183"/>
      <c r="H97" s="183"/>
      <c r="I97" s="183"/>
      <c r="J97" s="184">
        <f>J140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347</v>
      </c>
      <c r="E98" s="189"/>
      <c r="F98" s="189"/>
      <c r="G98" s="189"/>
      <c r="H98" s="189"/>
      <c r="I98" s="189"/>
      <c r="J98" s="190">
        <f>J141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348</v>
      </c>
      <c r="E99" s="189"/>
      <c r="F99" s="189"/>
      <c r="G99" s="189"/>
      <c r="H99" s="189"/>
      <c r="I99" s="189"/>
      <c r="J99" s="190">
        <f>J153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125</v>
      </c>
      <c r="E100" s="189"/>
      <c r="F100" s="189"/>
      <c r="G100" s="189"/>
      <c r="H100" s="189"/>
      <c r="I100" s="189"/>
      <c r="J100" s="190">
        <f>J160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126</v>
      </c>
      <c r="E101" s="189"/>
      <c r="F101" s="189"/>
      <c r="G101" s="189"/>
      <c r="H101" s="189"/>
      <c r="I101" s="189"/>
      <c r="J101" s="190">
        <f>J237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349</v>
      </c>
      <c r="E102" s="189"/>
      <c r="F102" s="189"/>
      <c r="G102" s="189"/>
      <c r="H102" s="189"/>
      <c r="I102" s="189"/>
      <c r="J102" s="190">
        <f>J242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0"/>
      <c r="C103" s="181"/>
      <c r="D103" s="182" t="s">
        <v>128</v>
      </c>
      <c r="E103" s="183"/>
      <c r="F103" s="183"/>
      <c r="G103" s="183"/>
      <c r="H103" s="183"/>
      <c r="I103" s="183"/>
      <c r="J103" s="184">
        <f>J244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6"/>
      <c r="C104" s="187"/>
      <c r="D104" s="188" t="s">
        <v>129</v>
      </c>
      <c r="E104" s="189"/>
      <c r="F104" s="189"/>
      <c r="G104" s="189"/>
      <c r="H104" s="189"/>
      <c r="I104" s="189"/>
      <c r="J104" s="190">
        <f>J245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130</v>
      </c>
      <c r="E105" s="189"/>
      <c r="F105" s="189"/>
      <c r="G105" s="189"/>
      <c r="H105" s="189"/>
      <c r="I105" s="189"/>
      <c r="J105" s="190">
        <f>J271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350</v>
      </c>
      <c r="E106" s="189"/>
      <c r="F106" s="189"/>
      <c r="G106" s="189"/>
      <c r="H106" s="189"/>
      <c r="I106" s="189"/>
      <c r="J106" s="190">
        <f>J285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6"/>
      <c r="C107" s="187"/>
      <c r="D107" s="188" t="s">
        <v>351</v>
      </c>
      <c r="E107" s="189"/>
      <c r="F107" s="189"/>
      <c r="G107" s="189"/>
      <c r="H107" s="189"/>
      <c r="I107" s="189"/>
      <c r="J107" s="190">
        <f>J287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352</v>
      </c>
      <c r="E108" s="189"/>
      <c r="F108" s="189"/>
      <c r="G108" s="189"/>
      <c r="H108" s="189"/>
      <c r="I108" s="189"/>
      <c r="J108" s="190">
        <f>J300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353</v>
      </c>
      <c r="E109" s="189"/>
      <c r="F109" s="189"/>
      <c r="G109" s="189"/>
      <c r="H109" s="189"/>
      <c r="I109" s="189"/>
      <c r="J109" s="190">
        <f>J302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354</v>
      </c>
      <c r="E110" s="189"/>
      <c r="F110" s="189"/>
      <c r="G110" s="189"/>
      <c r="H110" s="189"/>
      <c r="I110" s="189"/>
      <c r="J110" s="190">
        <f>J304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6"/>
      <c r="C111" s="187"/>
      <c r="D111" s="188" t="s">
        <v>355</v>
      </c>
      <c r="E111" s="189"/>
      <c r="F111" s="189"/>
      <c r="G111" s="189"/>
      <c r="H111" s="189"/>
      <c r="I111" s="189"/>
      <c r="J111" s="190">
        <f>J306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6"/>
      <c r="C112" s="187"/>
      <c r="D112" s="188" t="s">
        <v>131</v>
      </c>
      <c r="E112" s="189"/>
      <c r="F112" s="189"/>
      <c r="G112" s="189"/>
      <c r="H112" s="189"/>
      <c r="I112" s="189"/>
      <c r="J112" s="190">
        <f>J360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6"/>
      <c r="C113" s="187"/>
      <c r="D113" s="188" t="s">
        <v>132</v>
      </c>
      <c r="E113" s="189"/>
      <c r="F113" s="189"/>
      <c r="G113" s="189"/>
      <c r="H113" s="189"/>
      <c r="I113" s="189"/>
      <c r="J113" s="190">
        <f>J380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6"/>
      <c r="C114" s="187"/>
      <c r="D114" s="188" t="s">
        <v>133</v>
      </c>
      <c r="E114" s="189"/>
      <c r="F114" s="189"/>
      <c r="G114" s="189"/>
      <c r="H114" s="189"/>
      <c r="I114" s="189"/>
      <c r="J114" s="190">
        <f>J382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6"/>
      <c r="C115" s="187"/>
      <c r="D115" s="188" t="s">
        <v>134</v>
      </c>
      <c r="E115" s="189"/>
      <c r="F115" s="189"/>
      <c r="G115" s="189"/>
      <c r="H115" s="189"/>
      <c r="I115" s="189"/>
      <c r="J115" s="190">
        <f>J410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6"/>
      <c r="C116" s="187"/>
      <c r="D116" s="188" t="s">
        <v>356</v>
      </c>
      <c r="E116" s="189"/>
      <c r="F116" s="189"/>
      <c r="G116" s="189"/>
      <c r="H116" s="189"/>
      <c r="I116" s="189"/>
      <c r="J116" s="190">
        <f>J415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86"/>
      <c r="C117" s="187"/>
      <c r="D117" s="188" t="s">
        <v>135</v>
      </c>
      <c r="E117" s="189"/>
      <c r="F117" s="189"/>
      <c r="G117" s="189"/>
      <c r="H117" s="189"/>
      <c r="I117" s="189"/>
      <c r="J117" s="190">
        <f>J420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9.92" customHeight="1">
      <c r="A118" s="10"/>
      <c r="B118" s="186"/>
      <c r="C118" s="187"/>
      <c r="D118" s="188" t="s">
        <v>357</v>
      </c>
      <c r="E118" s="189"/>
      <c r="F118" s="189"/>
      <c r="G118" s="189"/>
      <c r="H118" s="189"/>
      <c r="I118" s="189"/>
      <c r="J118" s="190">
        <f>J480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10" customFormat="1" ht="19.92" customHeight="1">
      <c r="A119" s="10"/>
      <c r="B119" s="186"/>
      <c r="C119" s="187"/>
      <c r="D119" s="188" t="s">
        <v>136</v>
      </c>
      <c r="E119" s="189"/>
      <c r="F119" s="189"/>
      <c r="G119" s="189"/>
      <c r="H119" s="189"/>
      <c r="I119" s="189"/>
      <c r="J119" s="190">
        <f>J491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hidden="1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hidden="1"/>
    <row r="123" hidden="1"/>
    <row r="124" hidden="1"/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137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6.25" customHeight="1">
      <c r="A129" s="39"/>
      <c r="B129" s="40"/>
      <c r="C129" s="41"/>
      <c r="D129" s="41"/>
      <c r="E129" s="175" t="str">
        <f>E7</f>
        <v>Rozpočet - SPŠ Trutnov - rekonstrukce sociálních zařízení Mladé Buky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117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E9</f>
        <v>764-02 - stavební práce 1.np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F12</f>
        <v xml:space="preserve"> </v>
      </c>
      <c r="G133" s="41"/>
      <c r="H133" s="41"/>
      <c r="I133" s="33" t="s">
        <v>22</v>
      </c>
      <c r="J133" s="80" t="str">
        <f>IF(J12="","",J12)</f>
        <v>14. 1. 2025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E15</f>
        <v xml:space="preserve"> </v>
      </c>
      <c r="G135" s="41"/>
      <c r="H135" s="41"/>
      <c r="I135" s="33" t="s">
        <v>29</v>
      </c>
      <c r="J135" s="37" t="str">
        <f>E21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27</v>
      </c>
      <c r="D136" s="41"/>
      <c r="E136" s="41"/>
      <c r="F136" s="28" t="str">
        <f>IF(E18="","",E18)</f>
        <v>Vyplň údaj</v>
      </c>
      <c r="G136" s="41"/>
      <c r="H136" s="41"/>
      <c r="I136" s="33" t="s">
        <v>31</v>
      </c>
      <c r="J136" s="37" t="str">
        <f>E24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192"/>
      <c r="B138" s="193"/>
      <c r="C138" s="194" t="s">
        <v>138</v>
      </c>
      <c r="D138" s="195" t="s">
        <v>58</v>
      </c>
      <c r="E138" s="195" t="s">
        <v>54</v>
      </c>
      <c r="F138" s="195" t="s">
        <v>55</v>
      </c>
      <c r="G138" s="195" t="s">
        <v>139</v>
      </c>
      <c r="H138" s="195" t="s">
        <v>140</v>
      </c>
      <c r="I138" s="195" t="s">
        <v>141</v>
      </c>
      <c r="J138" s="196" t="s">
        <v>121</v>
      </c>
      <c r="K138" s="197" t="s">
        <v>142</v>
      </c>
      <c r="L138" s="198"/>
      <c r="M138" s="101" t="s">
        <v>1</v>
      </c>
      <c r="N138" s="102" t="s">
        <v>37</v>
      </c>
      <c r="O138" s="102" t="s">
        <v>143</v>
      </c>
      <c r="P138" s="102" t="s">
        <v>144</v>
      </c>
      <c r="Q138" s="102" t="s">
        <v>145</v>
      </c>
      <c r="R138" s="102" t="s">
        <v>146</v>
      </c>
      <c r="S138" s="102" t="s">
        <v>147</v>
      </c>
      <c r="T138" s="103" t="s">
        <v>148</v>
      </c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</row>
    <row r="139" s="2" customFormat="1" ht="22.8" customHeight="1">
      <c r="A139" s="39"/>
      <c r="B139" s="40"/>
      <c r="C139" s="108" t="s">
        <v>149</v>
      </c>
      <c r="D139" s="41"/>
      <c r="E139" s="41"/>
      <c r="F139" s="41"/>
      <c r="G139" s="41"/>
      <c r="H139" s="41"/>
      <c r="I139" s="41"/>
      <c r="J139" s="199">
        <f>BK139</f>
        <v>0</v>
      </c>
      <c r="K139" s="41"/>
      <c r="L139" s="45"/>
      <c r="M139" s="104"/>
      <c r="N139" s="200"/>
      <c r="O139" s="105"/>
      <c r="P139" s="201">
        <f>P140+P244</f>
        <v>0</v>
      </c>
      <c r="Q139" s="105"/>
      <c r="R139" s="201">
        <f>R140+R244</f>
        <v>0</v>
      </c>
      <c r="S139" s="105"/>
      <c r="T139" s="202">
        <f>T140+T244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72</v>
      </c>
      <c r="AU139" s="18" t="s">
        <v>123</v>
      </c>
      <c r="BK139" s="203">
        <f>BK140+BK244</f>
        <v>0</v>
      </c>
    </row>
    <row r="140" s="12" customFormat="1" ht="25.92" customHeight="1">
      <c r="A140" s="12"/>
      <c r="B140" s="204"/>
      <c r="C140" s="205"/>
      <c r="D140" s="206" t="s">
        <v>72</v>
      </c>
      <c r="E140" s="207" t="s">
        <v>150</v>
      </c>
      <c r="F140" s="207" t="s">
        <v>151</v>
      </c>
      <c r="G140" s="205"/>
      <c r="H140" s="205"/>
      <c r="I140" s="208"/>
      <c r="J140" s="209">
        <f>BK140</f>
        <v>0</v>
      </c>
      <c r="K140" s="205"/>
      <c r="L140" s="210"/>
      <c r="M140" s="211"/>
      <c r="N140" s="212"/>
      <c r="O140" s="212"/>
      <c r="P140" s="213">
        <f>P141+P153+P160+P237+P242</f>
        <v>0</v>
      </c>
      <c r="Q140" s="212"/>
      <c r="R140" s="213">
        <f>R141+R153+R160+R237+R242</f>
        <v>0</v>
      </c>
      <c r="S140" s="212"/>
      <c r="T140" s="214">
        <f>T141+T153+T160+T237+T242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80</v>
      </c>
      <c r="AT140" s="216" t="s">
        <v>72</v>
      </c>
      <c r="AU140" s="216" t="s">
        <v>73</v>
      </c>
      <c r="AY140" s="215" t="s">
        <v>152</v>
      </c>
      <c r="BK140" s="217">
        <f>BK141+BK153+BK160+BK237+BK242</f>
        <v>0</v>
      </c>
    </row>
    <row r="141" s="12" customFormat="1" ht="22.8" customHeight="1">
      <c r="A141" s="12"/>
      <c r="B141" s="204"/>
      <c r="C141" s="205"/>
      <c r="D141" s="206" t="s">
        <v>72</v>
      </c>
      <c r="E141" s="218" t="s">
        <v>82</v>
      </c>
      <c r="F141" s="218" t="s">
        <v>358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SUM(P142:P152)</f>
        <v>0</v>
      </c>
      <c r="Q141" s="212"/>
      <c r="R141" s="213">
        <f>SUM(R142:R152)</f>
        <v>0</v>
      </c>
      <c r="S141" s="212"/>
      <c r="T141" s="214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80</v>
      </c>
      <c r="AT141" s="216" t="s">
        <v>72</v>
      </c>
      <c r="AU141" s="216" t="s">
        <v>80</v>
      </c>
      <c r="AY141" s="215" t="s">
        <v>152</v>
      </c>
      <c r="BK141" s="217">
        <f>SUM(BK142:BK152)</f>
        <v>0</v>
      </c>
    </row>
    <row r="142" s="2" customFormat="1" ht="24.15" customHeight="1">
      <c r="A142" s="39"/>
      <c r="B142" s="40"/>
      <c r="C142" s="220" t="s">
        <v>359</v>
      </c>
      <c r="D142" s="220" t="s">
        <v>156</v>
      </c>
      <c r="E142" s="221" t="s">
        <v>360</v>
      </c>
      <c r="F142" s="222" t="s">
        <v>361</v>
      </c>
      <c r="G142" s="223" t="s">
        <v>175</v>
      </c>
      <c r="H142" s="224">
        <v>3.1419999999999999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160</v>
      </c>
      <c r="AT142" s="232" t="s">
        <v>156</v>
      </c>
      <c r="AU142" s="232" t="s">
        <v>82</v>
      </c>
      <c r="AY142" s="18" t="s">
        <v>152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160</v>
      </c>
      <c r="BM142" s="232" t="s">
        <v>82</v>
      </c>
    </row>
    <row r="143" s="13" customFormat="1">
      <c r="A143" s="13"/>
      <c r="B143" s="234"/>
      <c r="C143" s="235"/>
      <c r="D143" s="236" t="s">
        <v>161</v>
      </c>
      <c r="E143" s="237" t="s">
        <v>1</v>
      </c>
      <c r="F143" s="238" t="s">
        <v>362</v>
      </c>
      <c r="G143" s="235"/>
      <c r="H143" s="239">
        <v>3.1419999999999999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161</v>
      </c>
      <c r="AU143" s="245" t="s">
        <v>82</v>
      </c>
      <c r="AV143" s="13" t="s">
        <v>82</v>
      </c>
      <c r="AW143" s="13" t="s">
        <v>30</v>
      </c>
      <c r="AX143" s="13" t="s">
        <v>73</v>
      </c>
      <c r="AY143" s="245" t="s">
        <v>152</v>
      </c>
    </row>
    <row r="144" s="14" customFormat="1">
      <c r="A144" s="14"/>
      <c r="B144" s="246"/>
      <c r="C144" s="247"/>
      <c r="D144" s="236" t="s">
        <v>161</v>
      </c>
      <c r="E144" s="248" t="s">
        <v>1</v>
      </c>
      <c r="F144" s="249" t="s">
        <v>163</v>
      </c>
      <c r="G144" s="247"/>
      <c r="H144" s="250">
        <v>3.1419999999999999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161</v>
      </c>
      <c r="AU144" s="256" t="s">
        <v>82</v>
      </c>
      <c r="AV144" s="14" t="s">
        <v>160</v>
      </c>
      <c r="AW144" s="14" t="s">
        <v>30</v>
      </c>
      <c r="AX144" s="14" t="s">
        <v>80</v>
      </c>
      <c r="AY144" s="256" t="s">
        <v>152</v>
      </c>
    </row>
    <row r="145" s="2" customFormat="1" ht="24.15" customHeight="1">
      <c r="A145" s="39"/>
      <c r="B145" s="40"/>
      <c r="C145" s="220" t="s">
        <v>363</v>
      </c>
      <c r="D145" s="220" t="s">
        <v>156</v>
      </c>
      <c r="E145" s="221" t="s">
        <v>364</v>
      </c>
      <c r="F145" s="222" t="s">
        <v>365</v>
      </c>
      <c r="G145" s="223" t="s">
        <v>175</v>
      </c>
      <c r="H145" s="224">
        <v>5.1500000000000004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160</v>
      </c>
      <c r="AT145" s="232" t="s">
        <v>156</v>
      </c>
      <c r="AU145" s="232" t="s">
        <v>82</v>
      </c>
      <c r="AY145" s="18" t="s">
        <v>152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160</v>
      </c>
      <c r="BM145" s="232" t="s">
        <v>160</v>
      </c>
    </row>
    <row r="146" s="13" customFormat="1">
      <c r="A146" s="13"/>
      <c r="B146" s="234"/>
      <c r="C146" s="235"/>
      <c r="D146" s="236" t="s">
        <v>161</v>
      </c>
      <c r="E146" s="237" t="s">
        <v>1</v>
      </c>
      <c r="F146" s="238" t="s">
        <v>366</v>
      </c>
      <c r="G146" s="235"/>
      <c r="H146" s="239">
        <v>4.7130000000000001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161</v>
      </c>
      <c r="AU146" s="245" t="s">
        <v>82</v>
      </c>
      <c r="AV146" s="13" t="s">
        <v>82</v>
      </c>
      <c r="AW146" s="13" t="s">
        <v>30</v>
      </c>
      <c r="AX146" s="13" t="s">
        <v>73</v>
      </c>
      <c r="AY146" s="245" t="s">
        <v>152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367</v>
      </c>
      <c r="G147" s="235"/>
      <c r="H147" s="239">
        <v>0.437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82</v>
      </c>
      <c r="AV147" s="13" t="s">
        <v>82</v>
      </c>
      <c r="AW147" s="13" t="s">
        <v>30</v>
      </c>
      <c r="AX147" s="13" t="s">
        <v>73</v>
      </c>
      <c r="AY147" s="245" t="s">
        <v>152</v>
      </c>
    </row>
    <row r="148" s="14" customFormat="1">
      <c r="A148" s="14"/>
      <c r="B148" s="246"/>
      <c r="C148" s="247"/>
      <c r="D148" s="236" t="s">
        <v>161</v>
      </c>
      <c r="E148" s="248" t="s">
        <v>1</v>
      </c>
      <c r="F148" s="249" t="s">
        <v>163</v>
      </c>
      <c r="G148" s="247"/>
      <c r="H148" s="250">
        <v>5.1500000000000004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161</v>
      </c>
      <c r="AU148" s="256" t="s">
        <v>82</v>
      </c>
      <c r="AV148" s="14" t="s">
        <v>160</v>
      </c>
      <c r="AW148" s="14" t="s">
        <v>30</v>
      </c>
      <c r="AX148" s="14" t="s">
        <v>80</v>
      </c>
      <c r="AY148" s="256" t="s">
        <v>152</v>
      </c>
    </row>
    <row r="149" s="2" customFormat="1" ht="16.5" customHeight="1">
      <c r="A149" s="39"/>
      <c r="B149" s="40"/>
      <c r="C149" s="220" t="s">
        <v>368</v>
      </c>
      <c r="D149" s="220" t="s">
        <v>156</v>
      </c>
      <c r="E149" s="221" t="s">
        <v>369</v>
      </c>
      <c r="F149" s="222" t="s">
        <v>370</v>
      </c>
      <c r="G149" s="223" t="s">
        <v>228</v>
      </c>
      <c r="H149" s="224">
        <v>0.30299999999999999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160</v>
      </c>
      <c r="AT149" s="232" t="s">
        <v>156</v>
      </c>
      <c r="AU149" s="232" t="s">
        <v>82</v>
      </c>
      <c r="AY149" s="18" t="s">
        <v>152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160</v>
      </c>
      <c r="BM149" s="232" t="s">
        <v>153</v>
      </c>
    </row>
    <row r="150" s="15" customFormat="1">
      <c r="A150" s="15"/>
      <c r="B150" s="257"/>
      <c r="C150" s="258"/>
      <c r="D150" s="236" t="s">
        <v>161</v>
      </c>
      <c r="E150" s="259" t="s">
        <v>1</v>
      </c>
      <c r="F150" s="260" t="s">
        <v>371</v>
      </c>
      <c r="G150" s="258"/>
      <c r="H150" s="259" t="s">
        <v>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161</v>
      </c>
      <c r="AU150" s="266" t="s">
        <v>82</v>
      </c>
      <c r="AV150" s="15" t="s">
        <v>80</v>
      </c>
      <c r="AW150" s="15" t="s">
        <v>30</v>
      </c>
      <c r="AX150" s="15" t="s">
        <v>73</v>
      </c>
      <c r="AY150" s="266" t="s">
        <v>152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372</v>
      </c>
      <c r="G151" s="235"/>
      <c r="H151" s="239">
        <v>0.30299999999999999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82</v>
      </c>
      <c r="AV151" s="13" t="s">
        <v>82</v>
      </c>
      <c r="AW151" s="13" t="s">
        <v>30</v>
      </c>
      <c r="AX151" s="13" t="s">
        <v>73</v>
      </c>
      <c r="AY151" s="245" t="s">
        <v>152</v>
      </c>
    </row>
    <row r="152" s="14" customFormat="1">
      <c r="A152" s="14"/>
      <c r="B152" s="246"/>
      <c r="C152" s="247"/>
      <c r="D152" s="236" t="s">
        <v>161</v>
      </c>
      <c r="E152" s="248" t="s">
        <v>1</v>
      </c>
      <c r="F152" s="249" t="s">
        <v>163</v>
      </c>
      <c r="G152" s="247"/>
      <c r="H152" s="250">
        <v>0.30299999999999999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161</v>
      </c>
      <c r="AU152" s="256" t="s">
        <v>82</v>
      </c>
      <c r="AV152" s="14" t="s">
        <v>160</v>
      </c>
      <c r="AW152" s="14" t="s">
        <v>30</v>
      </c>
      <c r="AX152" s="14" t="s">
        <v>80</v>
      </c>
      <c r="AY152" s="256" t="s">
        <v>152</v>
      </c>
    </row>
    <row r="153" s="12" customFormat="1" ht="22.8" customHeight="1">
      <c r="A153" s="12"/>
      <c r="B153" s="204"/>
      <c r="C153" s="205"/>
      <c r="D153" s="206" t="s">
        <v>72</v>
      </c>
      <c r="E153" s="218" t="s">
        <v>172</v>
      </c>
      <c r="F153" s="218" t="s">
        <v>373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SUM(P154:P159)</f>
        <v>0</v>
      </c>
      <c r="Q153" s="212"/>
      <c r="R153" s="213">
        <f>SUM(R154:R159)</f>
        <v>0</v>
      </c>
      <c r="S153" s="212"/>
      <c r="T153" s="214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80</v>
      </c>
      <c r="AT153" s="216" t="s">
        <v>72</v>
      </c>
      <c r="AU153" s="216" t="s">
        <v>80</v>
      </c>
      <c r="AY153" s="215" t="s">
        <v>152</v>
      </c>
      <c r="BK153" s="217">
        <f>SUM(BK154:BK159)</f>
        <v>0</v>
      </c>
    </row>
    <row r="154" s="2" customFormat="1" ht="24.15" customHeight="1">
      <c r="A154" s="39"/>
      <c r="B154" s="40"/>
      <c r="C154" s="220" t="s">
        <v>234</v>
      </c>
      <c r="D154" s="220" t="s">
        <v>156</v>
      </c>
      <c r="E154" s="221" t="s">
        <v>374</v>
      </c>
      <c r="F154" s="222" t="s">
        <v>375</v>
      </c>
      <c r="G154" s="223" t="s">
        <v>275</v>
      </c>
      <c r="H154" s="224">
        <v>2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160</v>
      </c>
      <c r="AT154" s="232" t="s">
        <v>156</v>
      </c>
      <c r="AU154" s="232" t="s">
        <v>82</v>
      </c>
      <c r="AY154" s="18" t="s">
        <v>152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160</v>
      </c>
      <c r="BM154" s="232" t="s">
        <v>176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376</v>
      </c>
      <c r="G155" s="235"/>
      <c r="H155" s="239">
        <v>2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82</v>
      </c>
      <c r="AV155" s="13" t="s">
        <v>82</v>
      </c>
      <c r="AW155" s="13" t="s">
        <v>30</v>
      </c>
      <c r="AX155" s="13" t="s">
        <v>73</v>
      </c>
      <c r="AY155" s="245" t="s">
        <v>152</v>
      </c>
    </row>
    <row r="156" s="14" customFormat="1">
      <c r="A156" s="14"/>
      <c r="B156" s="246"/>
      <c r="C156" s="247"/>
      <c r="D156" s="236" t="s">
        <v>161</v>
      </c>
      <c r="E156" s="248" t="s">
        <v>1</v>
      </c>
      <c r="F156" s="249" t="s">
        <v>163</v>
      </c>
      <c r="G156" s="247"/>
      <c r="H156" s="250">
        <v>2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161</v>
      </c>
      <c r="AU156" s="256" t="s">
        <v>82</v>
      </c>
      <c r="AV156" s="14" t="s">
        <v>160</v>
      </c>
      <c r="AW156" s="14" t="s">
        <v>30</v>
      </c>
      <c r="AX156" s="14" t="s">
        <v>80</v>
      </c>
      <c r="AY156" s="256" t="s">
        <v>152</v>
      </c>
    </row>
    <row r="157" s="2" customFormat="1" ht="24.15" customHeight="1">
      <c r="A157" s="39"/>
      <c r="B157" s="40"/>
      <c r="C157" s="220" t="s">
        <v>229</v>
      </c>
      <c r="D157" s="220" t="s">
        <v>156</v>
      </c>
      <c r="E157" s="221" t="s">
        <v>377</v>
      </c>
      <c r="F157" s="222" t="s">
        <v>378</v>
      </c>
      <c r="G157" s="223" t="s">
        <v>159</v>
      </c>
      <c r="H157" s="224">
        <v>2.3929999999999998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160</v>
      </c>
      <c r="AT157" s="232" t="s">
        <v>156</v>
      </c>
      <c r="AU157" s="232" t="s">
        <v>82</v>
      </c>
      <c r="AY157" s="18" t="s">
        <v>152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160</v>
      </c>
      <c r="BM157" s="232" t="s">
        <v>189</v>
      </c>
    </row>
    <row r="158" s="13" customFormat="1">
      <c r="A158" s="13"/>
      <c r="B158" s="234"/>
      <c r="C158" s="235"/>
      <c r="D158" s="236" t="s">
        <v>161</v>
      </c>
      <c r="E158" s="237" t="s">
        <v>1</v>
      </c>
      <c r="F158" s="238" t="s">
        <v>379</v>
      </c>
      <c r="G158" s="235"/>
      <c r="H158" s="239">
        <v>2.3929999999999998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161</v>
      </c>
      <c r="AU158" s="245" t="s">
        <v>82</v>
      </c>
      <c r="AV158" s="13" t="s">
        <v>82</v>
      </c>
      <c r="AW158" s="13" t="s">
        <v>30</v>
      </c>
      <c r="AX158" s="13" t="s">
        <v>73</v>
      </c>
      <c r="AY158" s="245" t="s">
        <v>152</v>
      </c>
    </row>
    <row r="159" s="14" customFormat="1">
      <c r="A159" s="14"/>
      <c r="B159" s="246"/>
      <c r="C159" s="247"/>
      <c r="D159" s="236" t="s">
        <v>161</v>
      </c>
      <c r="E159" s="248" t="s">
        <v>1</v>
      </c>
      <c r="F159" s="249" t="s">
        <v>163</v>
      </c>
      <c r="G159" s="247"/>
      <c r="H159" s="250">
        <v>2.3929999999999998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161</v>
      </c>
      <c r="AU159" s="256" t="s">
        <v>82</v>
      </c>
      <c r="AV159" s="14" t="s">
        <v>160</v>
      </c>
      <c r="AW159" s="14" t="s">
        <v>30</v>
      </c>
      <c r="AX159" s="14" t="s">
        <v>80</v>
      </c>
      <c r="AY159" s="256" t="s">
        <v>152</v>
      </c>
    </row>
    <row r="160" s="12" customFormat="1" ht="22.8" customHeight="1">
      <c r="A160" s="12"/>
      <c r="B160" s="204"/>
      <c r="C160" s="205"/>
      <c r="D160" s="206" t="s">
        <v>72</v>
      </c>
      <c r="E160" s="218" t="s">
        <v>153</v>
      </c>
      <c r="F160" s="218" t="s">
        <v>154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SUM(P161:P236)</f>
        <v>0</v>
      </c>
      <c r="Q160" s="212"/>
      <c r="R160" s="213">
        <f>SUM(R161:R236)</f>
        <v>0</v>
      </c>
      <c r="S160" s="212"/>
      <c r="T160" s="214">
        <f>SUM(T161:T236)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80</v>
      </c>
      <c r="AT160" s="216" t="s">
        <v>72</v>
      </c>
      <c r="AU160" s="216" t="s">
        <v>80</v>
      </c>
      <c r="AY160" s="215" t="s">
        <v>152</v>
      </c>
      <c r="BK160" s="217">
        <f>SUM(BK161:BK236)</f>
        <v>0</v>
      </c>
    </row>
    <row r="161" s="2" customFormat="1" ht="24.15" customHeight="1">
      <c r="A161" s="39"/>
      <c r="B161" s="40"/>
      <c r="C161" s="220" t="s">
        <v>276</v>
      </c>
      <c r="D161" s="220" t="s">
        <v>156</v>
      </c>
      <c r="E161" s="221" t="s">
        <v>380</v>
      </c>
      <c r="F161" s="222" t="s">
        <v>381</v>
      </c>
      <c r="G161" s="223" t="s">
        <v>159</v>
      </c>
      <c r="H161" s="224">
        <v>121.569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160</v>
      </c>
      <c r="AT161" s="232" t="s">
        <v>156</v>
      </c>
      <c r="AU161" s="232" t="s">
        <v>82</v>
      </c>
      <c r="AY161" s="18" t="s">
        <v>152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160</v>
      </c>
      <c r="BM161" s="232" t="s">
        <v>8</v>
      </c>
    </row>
    <row r="162" s="13" customFormat="1">
      <c r="A162" s="13"/>
      <c r="B162" s="234"/>
      <c r="C162" s="235"/>
      <c r="D162" s="236" t="s">
        <v>161</v>
      </c>
      <c r="E162" s="237" t="s">
        <v>1</v>
      </c>
      <c r="F162" s="238" t="s">
        <v>382</v>
      </c>
      <c r="G162" s="235"/>
      <c r="H162" s="239">
        <v>4.8899999999999997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161</v>
      </c>
      <c r="AU162" s="245" t="s">
        <v>82</v>
      </c>
      <c r="AV162" s="13" t="s">
        <v>82</v>
      </c>
      <c r="AW162" s="13" t="s">
        <v>30</v>
      </c>
      <c r="AX162" s="13" t="s">
        <v>73</v>
      </c>
      <c r="AY162" s="245" t="s">
        <v>152</v>
      </c>
    </row>
    <row r="163" s="13" customFormat="1">
      <c r="A163" s="13"/>
      <c r="B163" s="234"/>
      <c r="C163" s="235"/>
      <c r="D163" s="236" t="s">
        <v>161</v>
      </c>
      <c r="E163" s="237" t="s">
        <v>1</v>
      </c>
      <c r="F163" s="238" t="s">
        <v>383</v>
      </c>
      <c r="G163" s="235"/>
      <c r="H163" s="239">
        <v>4.8899999999999997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161</v>
      </c>
      <c r="AU163" s="245" t="s">
        <v>82</v>
      </c>
      <c r="AV163" s="13" t="s">
        <v>82</v>
      </c>
      <c r="AW163" s="13" t="s">
        <v>30</v>
      </c>
      <c r="AX163" s="13" t="s">
        <v>73</v>
      </c>
      <c r="AY163" s="245" t="s">
        <v>152</v>
      </c>
    </row>
    <row r="164" s="16" customFormat="1">
      <c r="A164" s="16"/>
      <c r="B164" s="270"/>
      <c r="C164" s="271"/>
      <c r="D164" s="236" t="s">
        <v>161</v>
      </c>
      <c r="E164" s="272" t="s">
        <v>1</v>
      </c>
      <c r="F164" s="273" t="s">
        <v>384</v>
      </c>
      <c r="G164" s="271"/>
      <c r="H164" s="274">
        <v>9.7799999999999994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0" t="s">
        <v>161</v>
      </c>
      <c r="AU164" s="280" t="s">
        <v>82</v>
      </c>
      <c r="AV164" s="16" t="s">
        <v>172</v>
      </c>
      <c r="AW164" s="16" t="s">
        <v>30</v>
      </c>
      <c r="AX164" s="16" t="s">
        <v>73</v>
      </c>
      <c r="AY164" s="280" t="s">
        <v>152</v>
      </c>
    </row>
    <row r="165" s="13" customFormat="1">
      <c r="A165" s="13"/>
      <c r="B165" s="234"/>
      <c r="C165" s="235"/>
      <c r="D165" s="236" t="s">
        <v>161</v>
      </c>
      <c r="E165" s="237" t="s">
        <v>1</v>
      </c>
      <c r="F165" s="238" t="s">
        <v>385</v>
      </c>
      <c r="G165" s="235"/>
      <c r="H165" s="239">
        <v>3.0899999999999999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161</v>
      </c>
      <c r="AU165" s="245" t="s">
        <v>82</v>
      </c>
      <c r="AV165" s="13" t="s">
        <v>82</v>
      </c>
      <c r="AW165" s="13" t="s">
        <v>30</v>
      </c>
      <c r="AX165" s="13" t="s">
        <v>73</v>
      </c>
      <c r="AY165" s="245" t="s">
        <v>152</v>
      </c>
    </row>
    <row r="166" s="13" customFormat="1">
      <c r="A166" s="13"/>
      <c r="B166" s="234"/>
      <c r="C166" s="235"/>
      <c r="D166" s="236" t="s">
        <v>161</v>
      </c>
      <c r="E166" s="237" t="s">
        <v>1</v>
      </c>
      <c r="F166" s="238" t="s">
        <v>386</v>
      </c>
      <c r="G166" s="235"/>
      <c r="H166" s="239">
        <v>31.567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161</v>
      </c>
      <c r="AU166" s="245" t="s">
        <v>82</v>
      </c>
      <c r="AV166" s="13" t="s">
        <v>82</v>
      </c>
      <c r="AW166" s="13" t="s">
        <v>30</v>
      </c>
      <c r="AX166" s="13" t="s">
        <v>73</v>
      </c>
      <c r="AY166" s="245" t="s">
        <v>152</v>
      </c>
    </row>
    <row r="167" s="13" customFormat="1">
      <c r="A167" s="13"/>
      <c r="B167" s="234"/>
      <c r="C167" s="235"/>
      <c r="D167" s="236" t="s">
        <v>161</v>
      </c>
      <c r="E167" s="237" t="s">
        <v>1</v>
      </c>
      <c r="F167" s="238" t="s">
        <v>387</v>
      </c>
      <c r="G167" s="235"/>
      <c r="H167" s="239">
        <v>21.762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161</v>
      </c>
      <c r="AU167" s="245" t="s">
        <v>82</v>
      </c>
      <c r="AV167" s="13" t="s">
        <v>82</v>
      </c>
      <c r="AW167" s="13" t="s">
        <v>30</v>
      </c>
      <c r="AX167" s="13" t="s">
        <v>73</v>
      </c>
      <c r="AY167" s="245" t="s">
        <v>152</v>
      </c>
    </row>
    <row r="168" s="13" customFormat="1">
      <c r="A168" s="13"/>
      <c r="B168" s="234"/>
      <c r="C168" s="235"/>
      <c r="D168" s="236" t="s">
        <v>161</v>
      </c>
      <c r="E168" s="237" t="s">
        <v>1</v>
      </c>
      <c r="F168" s="238" t="s">
        <v>388</v>
      </c>
      <c r="G168" s="235"/>
      <c r="H168" s="239">
        <v>4.0499999999999998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161</v>
      </c>
      <c r="AU168" s="245" t="s">
        <v>82</v>
      </c>
      <c r="AV168" s="13" t="s">
        <v>82</v>
      </c>
      <c r="AW168" s="13" t="s">
        <v>30</v>
      </c>
      <c r="AX168" s="13" t="s">
        <v>73</v>
      </c>
      <c r="AY168" s="245" t="s">
        <v>152</v>
      </c>
    </row>
    <row r="169" s="13" customFormat="1">
      <c r="A169" s="13"/>
      <c r="B169" s="234"/>
      <c r="C169" s="235"/>
      <c r="D169" s="236" t="s">
        <v>161</v>
      </c>
      <c r="E169" s="237" t="s">
        <v>1</v>
      </c>
      <c r="F169" s="238" t="s">
        <v>389</v>
      </c>
      <c r="G169" s="235"/>
      <c r="H169" s="239">
        <v>10.656000000000001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161</v>
      </c>
      <c r="AU169" s="245" t="s">
        <v>82</v>
      </c>
      <c r="AV169" s="13" t="s">
        <v>82</v>
      </c>
      <c r="AW169" s="13" t="s">
        <v>30</v>
      </c>
      <c r="AX169" s="13" t="s">
        <v>73</v>
      </c>
      <c r="AY169" s="245" t="s">
        <v>152</v>
      </c>
    </row>
    <row r="170" s="13" customFormat="1">
      <c r="A170" s="13"/>
      <c r="B170" s="234"/>
      <c r="C170" s="235"/>
      <c r="D170" s="236" t="s">
        <v>161</v>
      </c>
      <c r="E170" s="237" t="s">
        <v>1</v>
      </c>
      <c r="F170" s="238" t="s">
        <v>390</v>
      </c>
      <c r="G170" s="235"/>
      <c r="H170" s="239">
        <v>10.944000000000001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161</v>
      </c>
      <c r="AU170" s="245" t="s">
        <v>82</v>
      </c>
      <c r="AV170" s="13" t="s">
        <v>82</v>
      </c>
      <c r="AW170" s="13" t="s">
        <v>30</v>
      </c>
      <c r="AX170" s="13" t="s">
        <v>73</v>
      </c>
      <c r="AY170" s="245" t="s">
        <v>152</v>
      </c>
    </row>
    <row r="171" s="13" customFormat="1">
      <c r="A171" s="13"/>
      <c r="B171" s="234"/>
      <c r="C171" s="235"/>
      <c r="D171" s="236" t="s">
        <v>161</v>
      </c>
      <c r="E171" s="237" t="s">
        <v>1</v>
      </c>
      <c r="F171" s="238" t="s">
        <v>391</v>
      </c>
      <c r="G171" s="235"/>
      <c r="H171" s="239">
        <v>3.762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161</v>
      </c>
      <c r="AU171" s="245" t="s">
        <v>82</v>
      </c>
      <c r="AV171" s="13" t="s">
        <v>82</v>
      </c>
      <c r="AW171" s="13" t="s">
        <v>30</v>
      </c>
      <c r="AX171" s="13" t="s">
        <v>73</v>
      </c>
      <c r="AY171" s="245" t="s">
        <v>152</v>
      </c>
    </row>
    <row r="172" s="13" customFormat="1">
      <c r="A172" s="13"/>
      <c r="B172" s="234"/>
      <c r="C172" s="235"/>
      <c r="D172" s="236" t="s">
        <v>161</v>
      </c>
      <c r="E172" s="237" t="s">
        <v>1</v>
      </c>
      <c r="F172" s="238" t="s">
        <v>392</v>
      </c>
      <c r="G172" s="235"/>
      <c r="H172" s="239">
        <v>23.933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161</v>
      </c>
      <c r="AU172" s="245" t="s">
        <v>82</v>
      </c>
      <c r="AV172" s="13" t="s">
        <v>82</v>
      </c>
      <c r="AW172" s="13" t="s">
        <v>30</v>
      </c>
      <c r="AX172" s="13" t="s">
        <v>73</v>
      </c>
      <c r="AY172" s="245" t="s">
        <v>152</v>
      </c>
    </row>
    <row r="173" s="13" customFormat="1">
      <c r="A173" s="13"/>
      <c r="B173" s="234"/>
      <c r="C173" s="235"/>
      <c r="D173" s="236" t="s">
        <v>161</v>
      </c>
      <c r="E173" s="237" t="s">
        <v>1</v>
      </c>
      <c r="F173" s="238" t="s">
        <v>393</v>
      </c>
      <c r="G173" s="235"/>
      <c r="H173" s="239">
        <v>2.0249999999999999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161</v>
      </c>
      <c r="AU173" s="245" t="s">
        <v>82</v>
      </c>
      <c r="AV173" s="13" t="s">
        <v>82</v>
      </c>
      <c r="AW173" s="13" t="s">
        <v>30</v>
      </c>
      <c r="AX173" s="13" t="s">
        <v>73</v>
      </c>
      <c r="AY173" s="245" t="s">
        <v>152</v>
      </c>
    </row>
    <row r="174" s="14" customFormat="1">
      <c r="A174" s="14"/>
      <c r="B174" s="246"/>
      <c r="C174" s="247"/>
      <c r="D174" s="236" t="s">
        <v>161</v>
      </c>
      <c r="E174" s="248" t="s">
        <v>1</v>
      </c>
      <c r="F174" s="249" t="s">
        <v>163</v>
      </c>
      <c r="G174" s="247"/>
      <c r="H174" s="250">
        <v>121.569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161</v>
      </c>
      <c r="AU174" s="256" t="s">
        <v>82</v>
      </c>
      <c r="AV174" s="14" t="s">
        <v>160</v>
      </c>
      <c r="AW174" s="14" t="s">
        <v>30</v>
      </c>
      <c r="AX174" s="14" t="s">
        <v>80</v>
      </c>
      <c r="AY174" s="256" t="s">
        <v>152</v>
      </c>
    </row>
    <row r="175" s="2" customFormat="1" ht="24.15" customHeight="1">
      <c r="A175" s="39"/>
      <c r="B175" s="40"/>
      <c r="C175" s="220" t="s">
        <v>80</v>
      </c>
      <c r="D175" s="220" t="s">
        <v>156</v>
      </c>
      <c r="E175" s="221" t="s">
        <v>394</v>
      </c>
      <c r="F175" s="222" t="s">
        <v>395</v>
      </c>
      <c r="G175" s="223" t="s">
        <v>159</v>
      </c>
      <c r="H175" s="224">
        <v>5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160</v>
      </c>
      <c r="AT175" s="232" t="s">
        <v>156</v>
      </c>
      <c r="AU175" s="232" t="s">
        <v>82</v>
      </c>
      <c r="AY175" s="18" t="s">
        <v>152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160</v>
      </c>
      <c r="BM175" s="232" t="s">
        <v>206</v>
      </c>
    </row>
    <row r="176" s="13" customFormat="1">
      <c r="A176" s="13"/>
      <c r="B176" s="234"/>
      <c r="C176" s="235"/>
      <c r="D176" s="236" t="s">
        <v>161</v>
      </c>
      <c r="E176" s="237" t="s">
        <v>1</v>
      </c>
      <c r="F176" s="238" t="s">
        <v>396</v>
      </c>
      <c r="G176" s="235"/>
      <c r="H176" s="239">
        <v>5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161</v>
      </c>
      <c r="AU176" s="245" t="s">
        <v>82</v>
      </c>
      <c r="AV176" s="13" t="s">
        <v>82</v>
      </c>
      <c r="AW176" s="13" t="s">
        <v>30</v>
      </c>
      <c r="AX176" s="13" t="s">
        <v>73</v>
      </c>
      <c r="AY176" s="245" t="s">
        <v>152</v>
      </c>
    </row>
    <row r="177" s="14" customFormat="1">
      <c r="A177" s="14"/>
      <c r="B177" s="246"/>
      <c r="C177" s="247"/>
      <c r="D177" s="236" t="s">
        <v>161</v>
      </c>
      <c r="E177" s="248" t="s">
        <v>1</v>
      </c>
      <c r="F177" s="249" t="s">
        <v>163</v>
      </c>
      <c r="G177" s="247"/>
      <c r="H177" s="250">
        <v>5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161</v>
      </c>
      <c r="AU177" s="256" t="s">
        <v>82</v>
      </c>
      <c r="AV177" s="14" t="s">
        <v>160</v>
      </c>
      <c r="AW177" s="14" t="s">
        <v>30</v>
      </c>
      <c r="AX177" s="14" t="s">
        <v>80</v>
      </c>
      <c r="AY177" s="256" t="s">
        <v>152</v>
      </c>
    </row>
    <row r="178" s="2" customFormat="1" ht="21.75" customHeight="1">
      <c r="A178" s="39"/>
      <c r="B178" s="40"/>
      <c r="C178" s="220" t="s">
        <v>397</v>
      </c>
      <c r="D178" s="220" t="s">
        <v>156</v>
      </c>
      <c r="E178" s="221" t="s">
        <v>398</v>
      </c>
      <c r="F178" s="222" t="s">
        <v>399</v>
      </c>
      <c r="G178" s="223" t="s">
        <v>159</v>
      </c>
      <c r="H178" s="224">
        <v>116.679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160</v>
      </c>
      <c r="AT178" s="232" t="s">
        <v>156</v>
      </c>
      <c r="AU178" s="232" t="s">
        <v>82</v>
      </c>
      <c r="AY178" s="18" t="s">
        <v>152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160</v>
      </c>
      <c r="BM178" s="232" t="s">
        <v>210</v>
      </c>
    </row>
    <row r="179" s="13" customFormat="1">
      <c r="A179" s="13"/>
      <c r="B179" s="234"/>
      <c r="C179" s="235"/>
      <c r="D179" s="236" t="s">
        <v>161</v>
      </c>
      <c r="E179" s="237" t="s">
        <v>1</v>
      </c>
      <c r="F179" s="238" t="s">
        <v>331</v>
      </c>
      <c r="G179" s="235"/>
      <c r="H179" s="239">
        <v>4.8899999999999997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161</v>
      </c>
      <c r="AU179" s="245" t="s">
        <v>82</v>
      </c>
      <c r="AV179" s="13" t="s">
        <v>82</v>
      </c>
      <c r="AW179" s="13" t="s">
        <v>30</v>
      </c>
      <c r="AX179" s="13" t="s">
        <v>73</v>
      </c>
      <c r="AY179" s="245" t="s">
        <v>152</v>
      </c>
    </row>
    <row r="180" s="13" customFormat="1">
      <c r="A180" s="13"/>
      <c r="B180" s="234"/>
      <c r="C180" s="235"/>
      <c r="D180" s="236" t="s">
        <v>161</v>
      </c>
      <c r="E180" s="237" t="s">
        <v>1</v>
      </c>
      <c r="F180" s="238" t="s">
        <v>385</v>
      </c>
      <c r="G180" s="235"/>
      <c r="H180" s="239">
        <v>3.0899999999999999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161</v>
      </c>
      <c r="AU180" s="245" t="s">
        <v>82</v>
      </c>
      <c r="AV180" s="13" t="s">
        <v>82</v>
      </c>
      <c r="AW180" s="13" t="s">
        <v>30</v>
      </c>
      <c r="AX180" s="13" t="s">
        <v>73</v>
      </c>
      <c r="AY180" s="245" t="s">
        <v>152</v>
      </c>
    </row>
    <row r="181" s="13" customFormat="1">
      <c r="A181" s="13"/>
      <c r="B181" s="234"/>
      <c r="C181" s="235"/>
      <c r="D181" s="236" t="s">
        <v>161</v>
      </c>
      <c r="E181" s="237" t="s">
        <v>1</v>
      </c>
      <c r="F181" s="238" t="s">
        <v>386</v>
      </c>
      <c r="G181" s="235"/>
      <c r="H181" s="239">
        <v>31.567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161</v>
      </c>
      <c r="AU181" s="245" t="s">
        <v>82</v>
      </c>
      <c r="AV181" s="13" t="s">
        <v>82</v>
      </c>
      <c r="AW181" s="13" t="s">
        <v>30</v>
      </c>
      <c r="AX181" s="13" t="s">
        <v>73</v>
      </c>
      <c r="AY181" s="245" t="s">
        <v>152</v>
      </c>
    </row>
    <row r="182" s="13" customFormat="1">
      <c r="A182" s="13"/>
      <c r="B182" s="234"/>
      <c r="C182" s="235"/>
      <c r="D182" s="236" t="s">
        <v>161</v>
      </c>
      <c r="E182" s="237" t="s">
        <v>1</v>
      </c>
      <c r="F182" s="238" t="s">
        <v>387</v>
      </c>
      <c r="G182" s="235"/>
      <c r="H182" s="239">
        <v>21.762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161</v>
      </c>
      <c r="AU182" s="245" t="s">
        <v>82</v>
      </c>
      <c r="AV182" s="13" t="s">
        <v>82</v>
      </c>
      <c r="AW182" s="13" t="s">
        <v>30</v>
      </c>
      <c r="AX182" s="13" t="s">
        <v>73</v>
      </c>
      <c r="AY182" s="245" t="s">
        <v>152</v>
      </c>
    </row>
    <row r="183" s="13" customFormat="1">
      <c r="A183" s="13"/>
      <c r="B183" s="234"/>
      <c r="C183" s="235"/>
      <c r="D183" s="236" t="s">
        <v>161</v>
      </c>
      <c r="E183" s="237" t="s">
        <v>1</v>
      </c>
      <c r="F183" s="238" t="s">
        <v>388</v>
      </c>
      <c r="G183" s="235"/>
      <c r="H183" s="239">
        <v>4.0499999999999998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161</v>
      </c>
      <c r="AU183" s="245" t="s">
        <v>82</v>
      </c>
      <c r="AV183" s="13" t="s">
        <v>82</v>
      </c>
      <c r="AW183" s="13" t="s">
        <v>30</v>
      </c>
      <c r="AX183" s="13" t="s">
        <v>73</v>
      </c>
      <c r="AY183" s="245" t="s">
        <v>152</v>
      </c>
    </row>
    <row r="184" s="13" customFormat="1">
      <c r="A184" s="13"/>
      <c r="B184" s="234"/>
      <c r="C184" s="235"/>
      <c r="D184" s="236" t="s">
        <v>161</v>
      </c>
      <c r="E184" s="237" t="s">
        <v>1</v>
      </c>
      <c r="F184" s="238" t="s">
        <v>389</v>
      </c>
      <c r="G184" s="235"/>
      <c r="H184" s="239">
        <v>10.656000000000001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161</v>
      </c>
      <c r="AU184" s="245" t="s">
        <v>82</v>
      </c>
      <c r="AV184" s="13" t="s">
        <v>82</v>
      </c>
      <c r="AW184" s="13" t="s">
        <v>30</v>
      </c>
      <c r="AX184" s="13" t="s">
        <v>73</v>
      </c>
      <c r="AY184" s="245" t="s">
        <v>152</v>
      </c>
    </row>
    <row r="185" s="13" customFormat="1">
      <c r="A185" s="13"/>
      <c r="B185" s="234"/>
      <c r="C185" s="235"/>
      <c r="D185" s="236" t="s">
        <v>161</v>
      </c>
      <c r="E185" s="237" t="s">
        <v>1</v>
      </c>
      <c r="F185" s="238" t="s">
        <v>390</v>
      </c>
      <c r="G185" s="235"/>
      <c r="H185" s="239">
        <v>10.944000000000001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161</v>
      </c>
      <c r="AU185" s="245" t="s">
        <v>82</v>
      </c>
      <c r="AV185" s="13" t="s">
        <v>82</v>
      </c>
      <c r="AW185" s="13" t="s">
        <v>30</v>
      </c>
      <c r="AX185" s="13" t="s">
        <v>73</v>
      </c>
      <c r="AY185" s="245" t="s">
        <v>152</v>
      </c>
    </row>
    <row r="186" s="13" customFormat="1">
      <c r="A186" s="13"/>
      <c r="B186" s="234"/>
      <c r="C186" s="235"/>
      <c r="D186" s="236" t="s">
        <v>161</v>
      </c>
      <c r="E186" s="237" t="s">
        <v>1</v>
      </c>
      <c r="F186" s="238" t="s">
        <v>391</v>
      </c>
      <c r="G186" s="235"/>
      <c r="H186" s="239">
        <v>3.762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161</v>
      </c>
      <c r="AU186" s="245" t="s">
        <v>82</v>
      </c>
      <c r="AV186" s="13" t="s">
        <v>82</v>
      </c>
      <c r="AW186" s="13" t="s">
        <v>30</v>
      </c>
      <c r="AX186" s="13" t="s">
        <v>73</v>
      </c>
      <c r="AY186" s="245" t="s">
        <v>152</v>
      </c>
    </row>
    <row r="187" s="13" customFormat="1">
      <c r="A187" s="13"/>
      <c r="B187" s="234"/>
      <c r="C187" s="235"/>
      <c r="D187" s="236" t="s">
        <v>161</v>
      </c>
      <c r="E187" s="237" t="s">
        <v>1</v>
      </c>
      <c r="F187" s="238" t="s">
        <v>392</v>
      </c>
      <c r="G187" s="235"/>
      <c r="H187" s="239">
        <v>23.933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161</v>
      </c>
      <c r="AU187" s="245" t="s">
        <v>82</v>
      </c>
      <c r="AV187" s="13" t="s">
        <v>82</v>
      </c>
      <c r="AW187" s="13" t="s">
        <v>30</v>
      </c>
      <c r="AX187" s="13" t="s">
        <v>73</v>
      </c>
      <c r="AY187" s="245" t="s">
        <v>152</v>
      </c>
    </row>
    <row r="188" s="13" customFormat="1">
      <c r="A188" s="13"/>
      <c r="B188" s="234"/>
      <c r="C188" s="235"/>
      <c r="D188" s="236" t="s">
        <v>161</v>
      </c>
      <c r="E188" s="237" t="s">
        <v>1</v>
      </c>
      <c r="F188" s="238" t="s">
        <v>393</v>
      </c>
      <c r="G188" s="235"/>
      <c r="H188" s="239">
        <v>2.0249999999999999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161</v>
      </c>
      <c r="AU188" s="245" t="s">
        <v>82</v>
      </c>
      <c r="AV188" s="13" t="s">
        <v>82</v>
      </c>
      <c r="AW188" s="13" t="s">
        <v>30</v>
      </c>
      <c r="AX188" s="13" t="s">
        <v>73</v>
      </c>
      <c r="AY188" s="245" t="s">
        <v>152</v>
      </c>
    </row>
    <row r="189" s="14" customFormat="1">
      <c r="A189" s="14"/>
      <c r="B189" s="246"/>
      <c r="C189" s="247"/>
      <c r="D189" s="236" t="s">
        <v>161</v>
      </c>
      <c r="E189" s="248" t="s">
        <v>1</v>
      </c>
      <c r="F189" s="249" t="s">
        <v>163</v>
      </c>
      <c r="G189" s="247"/>
      <c r="H189" s="250">
        <v>116.679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161</v>
      </c>
      <c r="AU189" s="256" t="s">
        <v>82</v>
      </c>
      <c r="AV189" s="14" t="s">
        <v>160</v>
      </c>
      <c r="AW189" s="14" t="s">
        <v>30</v>
      </c>
      <c r="AX189" s="14" t="s">
        <v>80</v>
      </c>
      <c r="AY189" s="256" t="s">
        <v>152</v>
      </c>
    </row>
    <row r="190" s="2" customFormat="1" ht="24.15" customHeight="1">
      <c r="A190" s="39"/>
      <c r="B190" s="40"/>
      <c r="C190" s="220" t="s">
        <v>247</v>
      </c>
      <c r="D190" s="220" t="s">
        <v>156</v>
      </c>
      <c r="E190" s="221" t="s">
        <v>400</v>
      </c>
      <c r="F190" s="222" t="s">
        <v>401</v>
      </c>
      <c r="G190" s="223" t="s">
        <v>159</v>
      </c>
      <c r="H190" s="224">
        <v>116.679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160</v>
      </c>
      <c r="AT190" s="232" t="s">
        <v>156</v>
      </c>
      <c r="AU190" s="232" t="s">
        <v>82</v>
      </c>
      <c r="AY190" s="18" t="s">
        <v>152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160</v>
      </c>
      <c r="BM190" s="232" t="s">
        <v>215</v>
      </c>
    </row>
    <row r="191" s="13" customFormat="1">
      <c r="A191" s="13"/>
      <c r="B191" s="234"/>
      <c r="C191" s="235"/>
      <c r="D191" s="236" t="s">
        <v>161</v>
      </c>
      <c r="E191" s="237" t="s">
        <v>1</v>
      </c>
      <c r="F191" s="238" t="s">
        <v>402</v>
      </c>
      <c r="G191" s="235"/>
      <c r="H191" s="239">
        <v>4.8899999999999997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161</v>
      </c>
      <c r="AU191" s="245" t="s">
        <v>82</v>
      </c>
      <c r="AV191" s="13" t="s">
        <v>82</v>
      </c>
      <c r="AW191" s="13" t="s">
        <v>30</v>
      </c>
      <c r="AX191" s="13" t="s">
        <v>73</v>
      </c>
      <c r="AY191" s="245" t="s">
        <v>152</v>
      </c>
    </row>
    <row r="192" s="16" customFormat="1">
      <c r="A192" s="16"/>
      <c r="B192" s="270"/>
      <c r="C192" s="271"/>
      <c r="D192" s="236" t="s">
        <v>161</v>
      </c>
      <c r="E192" s="272" t="s">
        <v>1</v>
      </c>
      <c r="F192" s="273" t="s">
        <v>384</v>
      </c>
      <c r="G192" s="271"/>
      <c r="H192" s="274">
        <v>4.8899999999999997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0" t="s">
        <v>161</v>
      </c>
      <c r="AU192" s="280" t="s">
        <v>82</v>
      </c>
      <c r="AV192" s="16" t="s">
        <v>172</v>
      </c>
      <c r="AW192" s="16" t="s">
        <v>30</v>
      </c>
      <c r="AX192" s="16" t="s">
        <v>73</v>
      </c>
      <c r="AY192" s="280" t="s">
        <v>152</v>
      </c>
    </row>
    <row r="193" s="13" customFormat="1">
      <c r="A193" s="13"/>
      <c r="B193" s="234"/>
      <c r="C193" s="235"/>
      <c r="D193" s="236" t="s">
        <v>161</v>
      </c>
      <c r="E193" s="237" t="s">
        <v>1</v>
      </c>
      <c r="F193" s="238" t="s">
        <v>385</v>
      </c>
      <c r="G193" s="235"/>
      <c r="H193" s="239">
        <v>3.0899999999999999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161</v>
      </c>
      <c r="AU193" s="245" t="s">
        <v>82</v>
      </c>
      <c r="AV193" s="13" t="s">
        <v>82</v>
      </c>
      <c r="AW193" s="13" t="s">
        <v>30</v>
      </c>
      <c r="AX193" s="13" t="s">
        <v>73</v>
      </c>
      <c r="AY193" s="245" t="s">
        <v>152</v>
      </c>
    </row>
    <row r="194" s="13" customFormat="1">
      <c r="A194" s="13"/>
      <c r="B194" s="234"/>
      <c r="C194" s="235"/>
      <c r="D194" s="236" t="s">
        <v>161</v>
      </c>
      <c r="E194" s="237" t="s">
        <v>1</v>
      </c>
      <c r="F194" s="238" t="s">
        <v>386</v>
      </c>
      <c r="G194" s="235"/>
      <c r="H194" s="239">
        <v>31.567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161</v>
      </c>
      <c r="AU194" s="245" t="s">
        <v>82</v>
      </c>
      <c r="AV194" s="13" t="s">
        <v>82</v>
      </c>
      <c r="AW194" s="13" t="s">
        <v>30</v>
      </c>
      <c r="AX194" s="13" t="s">
        <v>73</v>
      </c>
      <c r="AY194" s="245" t="s">
        <v>152</v>
      </c>
    </row>
    <row r="195" s="13" customFormat="1">
      <c r="A195" s="13"/>
      <c r="B195" s="234"/>
      <c r="C195" s="235"/>
      <c r="D195" s="236" t="s">
        <v>161</v>
      </c>
      <c r="E195" s="237" t="s">
        <v>1</v>
      </c>
      <c r="F195" s="238" t="s">
        <v>387</v>
      </c>
      <c r="G195" s="235"/>
      <c r="H195" s="239">
        <v>21.762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161</v>
      </c>
      <c r="AU195" s="245" t="s">
        <v>82</v>
      </c>
      <c r="AV195" s="13" t="s">
        <v>82</v>
      </c>
      <c r="AW195" s="13" t="s">
        <v>30</v>
      </c>
      <c r="AX195" s="13" t="s">
        <v>73</v>
      </c>
      <c r="AY195" s="245" t="s">
        <v>152</v>
      </c>
    </row>
    <row r="196" s="13" customFormat="1">
      <c r="A196" s="13"/>
      <c r="B196" s="234"/>
      <c r="C196" s="235"/>
      <c r="D196" s="236" t="s">
        <v>161</v>
      </c>
      <c r="E196" s="237" t="s">
        <v>1</v>
      </c>
      <c r="F196" s="238" t="s">
        <v>388</v>
      </c>
      <c r="G196" s="235"/>
      <c r="H196" s="239">
        <v>4.0499999999999998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161</v>
      </c>
      <c r="AU196" s="245" t="s">
        <v>82</v>
      </c>
      <c r="AV196" s="13" t="s">
        <v>82</v>
      </c>
      <c r="AW196" s="13" t="s">
        <v>30</v>
      </c>
      <c r="AX196" s="13" t="s">
        <v>73</v>
      </c>
      <c r="AY196" s="245" t="s">
        <v>152</v>
      </c>
    </row>
    <row r="197" s="13" customFormat="1">
      <c r="A197" s="13"/>
      <c r="B197" s="234"/>
      <c r="C197" s="235"/>
      <c r="D197" s="236" t="s">
        <v>161</v>
      </c>
      <c r="E197" s="237" t="s">
        <v>1</v>
      </c>
      <c r="F197" s="238" t="s">
        <v>389</v>
      </c>
      <c r="G197" s="235"/>
      <c r="H197" s="239">
        <v>10.656000000000001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161</v>
      </c>
      <c r="AU197" s="245" t="s">
        <v>82</v>
      </c>
      <c r="AV197" s="13" t="s">
        <v>82</v>
      </c>
      <c r="AW197" s="13" t="s">
        <v>30</v>
      </c>
      <c r="AX197" s="13" t="s">
        <v>73</v>
      </c>
      <c r="AY197" s="245" t="s">
        <v>152</v>
      </c>
    </row>
    <row r="198" s="13" customFormat="1">
      <c r="A198" s="13"/>
      <c r="B198" s="234"/>
      <c r="C198" s="235"/>
      <c r="D198" s="236" t="s">
        <v>161</v>
      </c>
      <c r="E198" s="237" t="s">
        <v>1</v>
      </c>
      <c r="F198" s="238" t="s">
        <v>390</v>
      </c>
      <c r="G198" s="235"/>
      <c r="H198" s="239">
        <v>10.944000000000001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161</v>
      </c>
      <c r="AU198" s="245" t="s">
        <v>82</v>
      </c>
      <c r="AV198" s="13" t="s">
        <v>82</v>
      </c>
      <c r="AW198" s="13" t="s">
        <v>30</v>
      </c>
      <c r="AX198" s="13" t="s">
        <v>73</v>
      </c>
      <c r="AY198" s="245" t="s">
        <v>152</v>
      </c>
    </row>
    <row r="199" s="13" customFormat="1">
      <c r="A199" s="13"/>
      <c r="B199" s="234"/>
      <c r="C199" s="235"/>
      <c r="D199" s="236" t="s">
        <v>161</v>
      </c>
      <c r="E199" s="237" t="s">
        <v>1</v>
      </c>
      <c r="F199" s="238" t="s">
        <v>391</v>
      </c>
      <c r="G199" s="235"/>
      <c r="H199" s="239">
        <v>3.762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161</v>
      </c>
      <c r="AU199" s="245" t="s">
        <v>82</v>
      </c>
      <c r="AV199" s="13" t="s">
        <v>82</v>
      </c>
      <c r="AW199" s="13" t="s">
        <v>30</v>
      </c>
      <c r="AX199" s="13" t="s">
        <v>73</v>
      </c>
      <c r="AY199" s="245" t="s">
        <v>152</v>
      </c>
    </row>
    <row r="200" s="13" customFormat="1">
      <c r="A200" s="13"/>
      <c r="B200" s="234"/>
      <c r="C200" s="235"/>
      <c r="D200" s="236" t="s">
        <v>161</v>
      </c>
      <c r="E200" s="237" t="s">
        <v>1</v>
      </c>
      <c r="F200" s="238" t="s">
        <v>392</v>
      </c>
      <c r="G200" s="235"/>
      <c r="H200" s="239">
        <v>23.933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161</v>
      </c>
      <c r="AU200" s="245" t="s">
        <v>82</v>
      </c>
      <c r="AV200" s="13" t="s">
        <v>82</v>
      </c>
      <c r="AW200" s="13" t="s">
        <v>30</v>
      </c>
      <c r="AX200" s="13" t="s">
        <v>73</v>
      </c>
      <c r="AY200" s="245" t="s">
        <v>152</v>
      </c>
    </row>
    <row r="201" s="13" customFormat="1">
      <c r="A201" s="13"/>
      <c r="B201" s="234"/>
      <c r="C201" s="235"/>
      <c r="D201" s="236" t="s">
        <v>161</v>
      </c>
      <c r="E201" s="237" t="s">
        <v>1</v>
      </c>
      <c r="F201" s="238" t="s">
        <v>393</v>
      </c>
      <c r="G201" s="235"/>
      <c r="H201" s="239">
        <v>2.0249999999999999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161</v>
      </c>
      <c r="AU201" s="245" t="s">
        <v>82</v>
      </c>
      <c r="AV201" s="13" t="s">
        <v>82</v>
      </c>
      <c r="AW201" s="13" t="s">
        <v>30</v>
      </c>
      <c r="AX201" s="13" t="s">
        <v>73</v>
      </c>
      <c r="AY201" s="245" t="s">
        <v>152</v>
      </c>
    </row>
    <row r="202" s="14" customFormat="1">
      <c r="A202" s="14"/>
      <c r="B202" s="246"/>
      <c r="C202" s="247"/>
      <c r="D202" s="236" t="s">
        <v>161</v>
      </c>
      <c r="E202" s="248" t="s">
        <v>1</v>
      </c>
      <c r="F202" s="249" t="s">
        <v>163</v>
      </c>
      <c r="G202" s="247"/>
      <c r="H202" s="250">
        <v>116.679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161</v>
      </c>
      <c r="AU202" s="256" t="s">
        <v>82</v>
      </c>
      <c r="AV202" s="14" t="s">
        <v>160</v>
      </c>
      <c r="AW202" s="14" t="s">
        <v>30</v>
      </c>
      <c r="AX202" s="14" t="s">
        <v>80</v>
      </c>
      <c r="AY202" s="256" t="s">
        <v>152</v>
      </c>
    </row>
    <row r="203" s="2" customFormat="1" ht="16.5" customHeight="1">
      <c r="A203" s="39"/>
      <c r="B203" s="40"/>
      <c r="C203" s="220" t="s">
        <v>280</v>
      </c>
      <c r="D203" s="220" t="s">
        <v>156</v>
      </c>
      <c r="E203" s="221" t="s">
        <v>403</v>
      </c>
      <c r="F203" s="222" t="s">
        <v>404</v>
      </c>
      <c r="G203" s="223" t="s">
        <v>159</v>
      </c>
      <c r="H203" s="224">
        <v>4.8899999999999997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160</v>
      </c>
      <c r="AT203" s="232" t="s">
        <v>156</v>
      </c>
      <c r="AU203" s="232" t="s">
        <v>82</v>
      </c>
      <c r="AY203" s="18" t="s">
        <v>152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160</v>
      </c>
      <c r="BM203" s="232" t="s">
        <v>221</v>
      </c>
    </row>
    <row r="204" s="13" customFormat="1">
      <c r="A204" s="13"/>
      <c r="B204" s="234"/>
      <c r="C204" s="235"/>
      <c r="D204" s="236" t="s">
        <v>161</v>
      </c>
      <c r="E204" s="237" t="s">
        <v>1</v>
      </c>
      <c r="F204" s="238" t="s">
        <v>402</v>
      </c>
      <c r="G204" s="235"/>
      <c r="H204" s="239">
        <v>4.8899999999999997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161</v>
      </c>
      <c r="AU204" s="245" t="s">
        <v>82</v>
      </c>
      <c r="AV204" s="13" t="s">
        <v>82</v>
      </c>
      <c r="AW204" s="13" t="s">
        <v>30</v>
      </c>
      <c r="AX204" s="13" t="s">
        <v>73</v>
      </c>
      <c r="AY204" s="245" t="s">
        <v>152</v>
      </c>
    </row>
    <row r="205" s="14" customFormat="1">
      <c r="A205" s="14"/>
      <c r="B205" s="246"/>
      <c r="C205" s="247"/>
      <c r="D205" s="236" t="s">
        <v>161</v>
      </c>
      <c r="E205" s="248" t="s">
        <v>1</v>
      </c>
      <c r="F205" s="249" t="s">
        <v>163</v>
      </c>
      <c r="G205" s="247"/>
      <c r="H205" s="250">
        <v>4.8899999999999997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161</v>
      </c>
      <c r="AU205" s="256" t="s">
        <v>82</v>
      </c>
      <c r="AV205" s="14" t="s">
        <v>160</v>
      </c>
      <c r="AW205" s="14" t="s">
        <v>30</v>
      </c>
      <c r="AX205" s="14" t="s">
        <v>80</v>
      </c>
      <c r="AY205" s="256" t="s">
        <v>152</v>
      </c>
    </row>
    <row r="206" s="2" customFormat="1" ht="21.75" customHeight="1">
      <c r="A206" s="39"/>
      <c r="B206" s="40"/>
      <c r="C206" s="220" t="s">
        <v>82</v>
      </c>
      <c r="D206" s="220" t="s">
        <v>156</v>
      </c>
      <c r="E206" s="221" t="s">
        <v>405</v>
      </c>
      <c r="F206" s="222" t="s">
        <v>406</v>
      </c>
      <c r="G206" s="223" t="s">
        <v>159</v>
      </c>
      <c r="H206" s="224">
        <v>5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160</v>
      </c>
      <c r="AT206" s="232" t="s">
        <v>156</v>
      </c>
      <c r="AU206" s="232" t="s">
        <v>82</v>
      </c>
      <c r="AY206" s="18" t="s">
        <v>152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160</v>
      </c>
      <c r="BM206" s="232" t="s">
        <v>218</v>
      </c>
    </row>
    <row r="207" s="13" customFormat="1">
      <c r="A207" s="13"/>
      <c r="B207" s="234"/>
      <c r="C207" s="235"/>
      <c r="D207" s="236" t="s">
        <v>161</v>
      </c>
      <c r="E207" s="237" t="s">
        <v>1</v>
      </c>
      <c r="F207" s="238" t="s">
        <v>396</v>
      </c>
      <c r="G207" s="235"/>
      <c r="H207" s="239">
        <v>5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161</v>
      </c>
      <c r="AU207" s="245" t="s">
        <v>82</v>
      </c>
      <c r="AV207" s="13" t="s">
        <v>82</v>
      </c>
      <c r="AW207" s="13" t="s">
        <v>30</v>
      </c>
      <c r="AX207" s="13" t="s">
        <v>73</v>
      </c>
      <c r="AY207" s="245" t="s">
        <v>152</v>
      </c>
    </row>
    <row r="208" s="14" customFormat="1">
      <c r="A208" s="14"/>
      <c r="B208" s="246"/>
      <c r="C208" s="247"/>
      <c r="D208" s="236" t="s">
        <v>161</v>
      </c>
      <c r="E208" s="248" t="s">
        <v>1</v>
      </c>
      <c r="F208" s="249" t="s">
        <v>163</v>
      </c>
      <c r="G208" s="247"/>
      <c r="H208" s="250">
        <v>5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161</v>
      </c>
      <c r="AU208" s="256" t="s">
        <v>82</v>
      </c>
      <c r="AV208" s="14" t="s">
        <v>160</v>
      </c>
      <c r="AW208" s="14" t="s">
        <v>30</v>
      </c>
      <c r="AX208" s="14" t="s">
        <v>80</v>
      </c>
      <c r="AY208" s="256" t="s">
        <v>152</v>
      </c>
    </row>
    <row r="209" s="2" customFormat="1" ht="24.15" customHeight="1">
      <c r="A209" s="39"/>
      <c r="B209" s="40"/>
      <c r="C209" s="220" t="s">
        <v>172</v>
      </c>
      <c r="D209" s="220" t="s">
        <v>156</v>
      </c>
      <c r="E209" s="221" t="s">
        <v>407</v>
      </c>
      <c r="F209" s="222" t="s">
        <v>408</v>
      </c>
      <c r="G209" s="223" t="s">
        <v>275</v>
      </c>
      <c r="H209" s="224">
        <v>10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160</v>
      </c>
      <c r="AT209" s="232" t="s">
        <v>156</v>
      </c>
      <c r="AU209" s="232" t="s">
        <v>82</v>
      </c>
      <c r="AY209" s="18" t="s">
        <v>152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160</v>
      </c>
      <c r="BM209" s="232" t="s">
        <v>233</v>
      </c>
    </row>
    <row r="210" s="13" customFormat="1">
      <c r="A210" s="13"/>
      <c r="B210" s="234"/>
      <c r="C210" s="235"/>
      <c r="D210" s="236" t="s">
        <v>161</v>
      </c>
      <c r="E210" s="237" t="s">
        <v>1</v>
      </c>
      <c r="F210" s="238" t="s">
        <v>409</v>
      </c>
      <c r="G210" s="235"/>
      <c r="H210" s="239">
        <v>10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161</v>
      </c>
      <c r="AU210" s="245" t="s">
        <v>82</v>
      </c>
      <c r="AV210" s="13" t="s">
        <v>82</v>
      </c>
      <c r="AW210" s="13" t="s">
        <v>30</v>
      </c>
      <c r="AX210" s="13" t="s">
        <v>73</v>
      </c>
      <c r="AY210" s="245" t="s">
        <v>152</v>
      </c>
    </row>
    <row r="211" s="14" customFormat="1">
      <c r="A211" s="14"/>
      <c r="B211" s="246"/>
      <c r="C211" s="247"/>
      <c r="D211" s="236" t="s">
        <v>161</v>
      </c>
      <c r="E211" s="248" t="s">
        <v>1</v>
      </c>
      <c r="F211" s="249" t="s">
        <v>163</v>
      </c>
      <c r="G211" s="247"/>
      <c r="H211" s="250">
        <v>10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161</v>
      </c>
      <c r="AU211" s="256" t="s">
        <v>82</v>
      </c>
      <c r="AV211" s="14" t="s">
        <v>160</v>
      </c>
      <c r="AW211" s="14" t="s">
        <v>30</v>
      </c>
      <c r="AX211" s="14" t="s">
        <v>80</v>
      </c>
      <c r="AY211" s="256" t="s">
        <v>152</v>
      </c>
    </row>
    <row r="212" s="2" customFormat="1" ht="16.5" customHeight="1">
      <c r="A212" s="39"/>
      <c r="B212" s="40"/>
      <c r="C212" s="220" t="s">
        <v>160</v>
      </c>
      <c r="D212" s="220" t="s">
        <v>156</v>
      </c>
      <c r="E212" s="221" t="s">
        <v>410</v>
      </c>
      <c r="F212" s="222" t="s">
        <v>411</v>
      </c>
      <c r="G212" s="223" t="s">
        <v>159</v>
      </c>
      <c r="H212" s="224">
        <v>5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160</v>
      </c>
      <c r="AT212" s="232" t="s">
        <v>156</v>
      </c>
      <c r="AU212" s="232" t="s">
        <v>82</v>
      </c>
      <c r="AY212" s="18" t="s">
        <v>152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160</v>
      </c>
      <c r="BM212" s="232" t="s">
        <v>237</v>
      </c>
    </row>
    <row r="213" s="13" customFormat="1">
      <c r="A213" s="13"/>
      <c r="B213" s="234"/>
      <c r="C213" s="235"/>
      <c r="D213" s="236" t="s">
        <v>161</v>
      </c>
      <c r="E213" s="237" t="s">
        <v>1</v>
      </c>
      <c r="F213" s="238" t="s">
        <v>396</v>
      </c>
      <c r="G213" s="235"/>
      <c r="H213" s="239">
        <v>5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161</v>
      </c>
      <c r="AU213" s="245" t="s">
        <v>82</v>
      </c>
      <c r="AV213" s="13" t="s">
        <v>82</v>
      </c>
      <c r="AW213" s="13" t="s">
        <v>30</v>
      </c>
      <c r="AX213" s="13" t="s">
        <v>73</v>
      </c>
      <c r="AY213" s="245" t="s">
        <v>152</v>
      </c>
    </row>
    <row r="214" s="14" customFormat="1">
      <c r="A214" s="14"/>
      <c r="B214" s="246"/>
      <c r="C214" s="247"/>
      <c r="D214" s="236" t="s">
        <v>161</v>
      </c>
      <c r="E214" s="248" t="s">
        <v>1</v>
      </c>
      <c r="F214" s="249" t="s">
        <v>163</v>
      </c>
      <c r="G214" s="247"/>
      <c r="H214" s="250">
        <v>5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161</v>
      </c>
      <c r="AU214" s="256" t="s">
        <v>82</v>
      </c>
      <c r="AV214" s="14" t="s">
        <v>160</v>
      </c>
      <c r="AW214" s="14" t="s">
        <v>30</v>
      </c>
      <c r="AX214" s="14" t="s">
        <v>80</v>
      </c>
      <c r="AY214" s="256" t="s">
        <v>152</v>
      </c>
    </row>
    <row r="215" s="2" customFormat="1" ht="16.5" customHeight="1">
      <c r="A215" s="39"/>
      <c r="B215" s="40"/>
      <c r="C215" s="220" t="s">
        <v>199</v>
      </c>
      <c r="D215" s="220" t="s">
        <v>156</v>
      </c>
      <c r="E215" s="221" t="s">
        <v>412</v>
      </c>
      <c r="F215" s="222" t="s">
        <v>413</v>
      </c>
      <c r="G215" s="223" t="s">
        <v>159</v>
      </c>
      <c r="H215" s="224">
        <v>53.109999999999999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160</v>
      </c>
      <c r="AT215" s="232" t="s">
        <v>156</v>
      </c>
      <c r="AU215" s="232" t="s">
        <v>82</v>
      </c>
      <c r="AY215" s="18" t="s">
        <v>152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160</v>
      </c>
      <c r="BM215" s="232" t="s">
        <v>207</v>
      </c>
    </row>
    <row r="216" s="13" customFormat="1">
      <c r="A216" s="13"/>
      <c r="B216" s="234"/>
      <c r="C216" s="235"/>
      <c r="D216" s="236" t="s">
        <v>161</v>
      </c>
      <c r="E216" s="237" t="s">
        <v>1</v>
      </c>
      <c r="F216" s="238" t="s">
        <v>414</v>
      </c>
      <c r="G216" s="235"/>
      <c r="H216" s="239">
        <v>53.109999999999999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161</v>
      </c>
      <c r="AU216" s="245" t="s">
        <v>82</v>
      </c>
      <c r="AV216" s="13" t="s">
        <v>82</v>
      </c>
      <c r="AW216" s="13" t="s">
        <v>30</v>
      </c>
      <c r="AX216" s="13" t="s">
        <v>73</v>
      </c>
      <c r="AY216" s="245" t="s">
        <v>152</v>
      </c>
    </row>
    <row r="217" s="14" customFormat="1">
      <c r="A217" s="14"/>
      <c r="B217" s="246"/>
      <c r="C217" s="247"/>
      <c r="D217" s="236" t="s">
        <v>161</v>
      </c>
      <c r="E217" s="248" t="s">
        <v>1</v>
      </c>
      <c r="F217" s="249" t="s">
        <v>163</v>
      </c>
      <c r="G217" s="247"/>
      <c r="H217" s="250">
        <v>53.109999999999999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161</v>
      </c>
      <c r="AU217" s="256" t="s">
        <v>82</v>
      </c>
      <c r="AV217" s="14" t="s">
        <v>160</v>
      </c>
      <c r="AW217" s="14" t="s">
        <v>30</v>
      </c>
      <c r="AX217" s="14" t="s">
        <v>80</v>
      </c>
      <c r="AY217" s="256" t="s">
        <v>152</v>
      </c>
    </row>
    <row r="218" s="2" customFormat="1" ht="21.75" customHeight="1">
      <c r="A218" s="39"/>
      <c r="B218" s="40"/>
      <c r="C218" s="220" t="s">
        <v>153</v>
      </c>
      <c r="D218" s="220" t="s">
        <v>156</v>
      </c>
      <c r="E218" s="221" t="s">
        <v>415</v>
      </c>
      <c r="F218" s="222" t="s">
        <v>416</v>
      </c>
      <c r="G218" s="223" t="s">
        <v>159</v>
      </c>
      <c r="H218" s="224">
        <v>53.109999999999999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160</v>
      </c>
      <c r="AT218" s="232" t="s">
        <v>156</v>
      </c>
      <c r="AU218" s="232" t="s">
        <v>82</v>
      </c>
      <c r="AY218" s="18" t="s">
        <v>152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160</v>
      </c>
      <c r="BM218" s="232" t="s">
        <v>234</v>
      </c>
    </row>
    <row r="219" s="2" customFormat="1" ht="33" customHeight="1">
      <c r="A219" s="39"/>
      <c r="B219" s="40"/>
      <c r="C219" s="220" t="s">
        <v>417</v>
      </c>
      <c r="D219" s="220" t="s">
        <v>156</v>
      </c>
      <c r="E219" s="221" t="s">
        <v>418</v>
      </c>
      <c r="F219" s="222" t="s">
        <v>419</v>
      </c>
      <c r="G219" s="223" t="s">
        <v>175</v>
      </c>
      <c r="H219" s="224">
        <v>1.8540000000000001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160</v>
      </c>
      <c r="AT219" s="232" t="s">
        <v>156</v>
      </c>
      <c r="AU219" s="232" t="s">
        <v>82</v>
      </c>
      <c r="AY219" s="18" t="s">
        <v>152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160</v>
      </c>
      <c r="BM219" s="232" t="s">
        <v>247</v>
      </c>
    </row>
    <row r="220" s="13" customFormat="1">
      <c r="A220" s="13"/>
      <c r="B220" s="234"/>
      <c r="C220" s="235"/>
      <c r="D220" s="236" t="s">
        <v>161</v>
      </c>
      <c r="E220" s="237" t="s">
        <v>1</v>
      </c>
      <c r="F220" s="238" t="s">
        <v>420</v>
      </c>
      <c r="G220" s="235"/>
      <c r="H220" s="239">
        <v>1.8540000000000001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161</v>
      </c>
      <c r="AU220" s="245" t="s">
        <v>82</v>
      </c>
      <c r="AV220" s="13" t="s">
        <v>82</v>
      </c>
      <c r="AW220" s="13" t="s">
        <v>30</v>
      </c>
      <c r="AX220" s="13" t="s">
        <v>73</v>
      </c>
      <c r="AY220" s="245" t="s">
        <v>152</v>
      </c>
    </row>
    <row r="221" s="14" customFormat="1">
      <c r="A221" s="14"/>
      <c r="B221" s="246"/>
      <c r="C221" s="247"/>
      <c r="D221" s="236" t="s">
        <v>161</v>
      </c>
      <c r="E221" s="248" t="s">
        <v>1</v>
      </c>
      <c r="F221" s="249" t="s">
        <v>163</v>
      </c>
      <c r="G221" s="247"/>
      <c r="H221" s="250">
        <v>1.8540000000000001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161</v>
      </c>
      <c r="AU221" s="256" t="s">
        <v>82</v>
      </c>
      <c r="AV221" s="14" t="s">
        <v>160</v>
      </c>
      <c r="AW221" s="14" t="s">
        <v>30</v>
      </c>
      <c r="AX221" s="14" t="s">
        <v>80</v>
      </c>
      <c r="AY221" s="256" t="s">
        <v>152</v>
      </c>
    </row>
    <row r="222" s="2" customFormat="1" ht="24.15" customHeight="1">
      <c r="A222" s="39"/>
      <c r="B222" s="40"/>
      <c r="C222" s="220" t="s">
        <v>421</v>
      </c>
      <c r="D222" s="220" t="s">
        <v>156</v>
      </c>
      <c r="E222" s="221" t="s">
        <v>422</v>
      </c>
      <c r="F222" s="222" t="s">
        <v>423</v>
      </c>
      <c r="G222" s="223" t="s">
        <v>175</v>
      </c>
      <c r="H222" s="224">
        <v>0.13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160</v>
      </c>
      <c r="AT222" s="232" t="s">
        <v>156</v>
      </c>
      <c r="AU222" s="232" t="s">
        <v>82</v>
      </c>
      <c r="AY222" s="18" t="s">
        <v>152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160</v>
      </c>
      <c r="BM222" s="232" t="s">
        <v>254</v>
      </c>
    </row>
    <row r="223" s="13" customFormat="1">
      <c r="A223" s="13"/>
      <c r="B223" s="234"/>
      <c r="C223" s="235"/>
      <c r="D223" s="236" t="s">
        <v>161</v>
      </c>
      <c r="E223" s="237" t="s">
        <v>1</v>
      </c>
      <c r="F223" s="238" t="s">
        <v>424</v>
      </c>
      <c r="G223" s="235"/>
      <c r="H223" s="239">
        <v>0.13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161</v>
      </c>
      <c r="AU223" s="245" t="s">
        <v>82</v>
      </c>
      <c r="AV223" s="13" t="s">
        <v>82</v>
      </c>
      <c r="AW223" s="13" t="s">
        <v>30</v>
      </c>
      <c r="AX223" s="13" t="s">
        <v>73</v>
      </c>
      <c r="AY223" s="245" t="s">
        <v>152</v>
      </c>
    </row>
    <row r="224" s="14" customFormat="1">
      <c r="A224" s="14"/>
      <c r="B224" s="246"/>
      <c r="C224" s="247"/>
      <c r="D224" s="236" t="s">
        <v>161</v>
      </c>
      <c r="E224" s="248" t="s">
        <v>1</v>
      </c>
      <c r="F224" s="249" t="s">
        <v>163</v>
      </c>
      <c r="G224" s="247"/>
      <c r="H224" s="250">
        <v>0.13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161</v>
      </c>
      <c r="AU224" s="256" t="s">
        <v>82</v>
      </c>
      <c r="AV224" s="14" t="s">
        <v>160</v>
      </c>
      <c r="AW224" s="14" t="s">
        <v>30</v>
      </c>
      <c r="AX224" s="14" t="s">
        <v>80</v>
      </c>
      <c r="AY224" s="256" t="s">
        <v>152</v>
      </c>
    </row>
    <row r="225" s="2" customFormat="1" ht="24.15" customHeight="1">
      <c r="A225" s="39"/>
      <c r="B225" s="40"/>
      <c r="C225" s="220" t="s">
        <v>425</v>
      </c>
      <c r="D225" s="220" t="s">
        <v>156</v>
      </c>
      <c r="E225" s="221" t="s">
        <v>426</v>
      </c>
      <c r="F225" s="222" t="s">
        <v>427</v>
      </c>
      <c r="G225" s="223" t="s">
        <v>175</v>
      </c>
      <c r="H225" s="224">
        <v>1.8580000000000001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160</v>
      </c>
      <c r="AT225" s="232" t="s">
        <v>156</v>
      </c>
      <c r="AU225" s="232" t="s">
        <v>82</v>
      </c>
      <c r="AY225" s="18" t="s">
        <v>152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160</v>
      </c>
      <c r="BM225" s="232" t="s">
        <v>269</v>
      </c>
    </row>
    <row r="226" s="2" customFormat="1" ht="24.15" customHeight="1">
      <c r="A226" s="39"/>
      <c r="B226" s="40"/>
      <c r="C226" s="220" t="s">
        <v>428</v>
      </c>
      <c r="D226" s="220" t="s">
        <v>156</v>
      </c>
      <c r="E226" s="221" t="s">
        <v>429</v>
      </c>
      <c r="F226" s="222" t="s">
        <v>430</v>
      </c>
      <c r="G226" s="223" t="s">
        <v>175</v>
      </c>
      <c r="H226" s="224">
        <v>1.8580000000000001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160</v>
      </c>
      <c r="AT226" s="232" t="s">
        <v>156</v>
      </c>
      <c r="AU226" s="232" t="s">
        <v>82</v>
      </c>
      <c r="AY226" s="18" t="s">
        <v>152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160</v>
      </c>
      <c r="BM226" s="232" t="s">
        <v>276</v>
      </c>
    </row>
    <row r="227" s="2" customFormat="1" ht="16.5" customHeight="1">
      <c r="A227" s="39"/>
      <c r="B227" s="40"/>
      <c r="C227" s="220" t="s">
        <v>431</v>
      </c>
      <c r="D227" s="220" t="s">
        <v>156</v>
      </c>
      <c r="E227" s="221" t="s">
        <v>432</v>
      </c>
      <c r="F227" s="222" t="s">
        <v>433</v>
      </c>
      <c r="G227" s="223" t="s">
        <v>228</v>
      </c>
      <c r="H227" s="224">
        <v>0.113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160</v>
      </c>
      <c r="AT227" s="232" t="s">
        <v>156</v>
      </c>
      <c r="AU227" s="232" t="s">
        <v>82</v>
      </c>
      <c r="AY227" s="18" t="s">
        <v>152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80</v>
      </c>
      <c r="BK227" s="233">
        <f>ROUND(I227*H227,2)</f>
        <v>0</v>
      </c>
      <c r="BL227" s="18" t="s">
        <v>160</v>
      </c>
      <c r="BM227" s="232" t="s">
        <v>280</v>
      </c>
    </row>
    <row r="228" s="13" customFormat="1">
      <c r="A228" s="13"/>
      <c r="B228" s="234"/>
      <c r="C228" s="235"/>
      <c r="D228" s="236" t="s">
        <v>161</v>
      </c>
      <c r="E228" s="237" t="s">
        <v>1</v>
      </c>
      <c r="F228" s="238" t="s">
        <v>434</v>
      </c>
      <c r="G228" s="235"/>
      <c r="H228" s="239">
        <v>0.113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161</v>
      </c>
      <c r="AU228" s="245" t="s">
        <v>82</v>
      </c>
      <c r="AV228" s="13" t="s">
        <v>82</v>
      </c>
      <c r="AW228" s="13" t="s">
        <v>30</v>
      </c>
      <c r="AX228" s="13" t="s">
        <v>73</v>
      </c>
      <c r="AY228" s="245" t="s">
        <v>152</v>
      </c>
    </row>
    <row r="229" s="14" customFormat="1">
      <c r="A229" s="14"/>
      <c r="B229" s="246"/>
      <c r="C229" s="247"/>
      <c r="D229" s="236" t="s">
        <v>161</v>
      </c>
      <c r="E229" s="248" t="s">
        <v>1</v>
      </c>
      <c r="F229" s="249" t="s">
        <v>163</v>
      </c>
      <c r="G229" s="247"/>
      <c r="H229" s="250">
        <v>0.113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161</v>
      </c>
      <c r="AU229" s="256" t="s">
        <v>82</v>
      </c>
      <c r="AV229" s="14" t="s">
        <v>160</v>
      </c>
      <c r="AW229" s="14" t="s">
        <v>30</v>
      </c>
      <c r="AX229" s="14" t="s">
        <v>80</v>
      </c>
      <c r="AY229" s="256" t="s">
        <v>152</v>
      </c>
    </row>
    <row r="230" s="2" customFormat="1" ht="33" customHeight="1">
      <c r="A230" s="39"/>
      <c r="B230" s="40"/>
      <c r="C230" s="220" t="s">
        <v>435</v>
      </c>
      <c r="D230" s="220" t="s">
        <v>156</v>
      </c>
      <c r="E230" s="221" t="s">
        <v>436</v>
      </c>
      <c r="F230" s="222" t="s">
        <v>437</v>
      </c>
      <c r="G230" s="223" t="s">
        <v>232</v>
      </c>
      <c r="H230" s="224">
        <v>56.799999999999997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160</v>
      </c>
      <c r="AT230" s="232" t="s">
        <v>156</v>
      </c>
      <c r="AU230" s="232" t="s">
        <v>82</v>
      </c>
      <c r="AY230" s="18" t="s">
        <v>152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160</v>
      </c>
      <c r="BM230" s="232" t="s">
        <v>285</v>
      </c>
    </row>
    <row r="231" s="2" customFormat="1" ht="21.75" customHeight="1">
      <c r="A231" s="39"/>
      <c r="B231" s="40"/>
      <c r="C231" s="220" t="s">
        <v>244</v>
      </c>
      <c r="D231" s="220" t="s">
        <v>156</v>
      </c>
      <c r="E231" s="221" t="s">
        <v>438</v>
      </c>
      <c r="F231" s="222" t="s">
        <v>439</v>
      </c>
      <c r="G231" s="223" t="s">
        <v>275</v>
      </c>
      <c r="H231" s="224">
        <v>3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160</v>
      </c>
      <c r="AT231" s="232" t="s">
        <v>156</v>
      </c>
      <c r="AU231" s="232" t="s">
        <v>82</v>
      </c>
      <c r="AY231" s="18" t="s">
        <v>152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160</v>
      </c>
      <c r="BM231" s="232" t="s">
        <v>289</v>
      </c>
    </row>
    <row r="232" s="13" customFormat="1">
      <c r="A232" s="13"/>
      <c r="B232" s="234"/>
      <c r="C232" s="235"/>
      <c r="D232" s="236" t="s">
        <v>161</v>
      </c>
      <c r="E232" s="237" t="s">
        <v>1</v>
      </c>
      <c r="F232" s="238" t="s">
        <v>440</v>
      </c>
      <c r="G232" s="235"/>
      <c r="H232" s="239">
        <v>1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161</v>
      </c>
      <c r="AU232" s="245" t="s">
        <v>82</v>
      </c>
      <c r="AV232" s="13" t="s">
        <v>82</v>
      </c>
      <c r="AW232" s="13" t="s">
        <v>30</v>
      </c>
      <c r="AX232" s="13" t="s">
        <v>73</v>
      </c>
      <c r="AY232" s="245" t="s">
        <v>152</v>
      </c>
    </row>
    <row r="233" s="13" customFormat="1">
      <c r="A233" s="13"/>
      <c r="B233" s="234"/>
      <c r="C233" s="235"/>
      <c r="D233" s="236" t="s">
        <v>161</v>
      </c>
      <c r="E233" s="237" t="s">
        <v>1</v>
      </c>
      <c r="F233" s="238" t="s">
        <v>441</v>
      </c>
      <c r="G233" s="235"/>
      <c r="H233" s="239">
        <v>1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161</v>
      </c>
      <c r="AU233" s="245" t="s">
        <v>82</v>
      </c>
      <c r="AV233" s="13" t="s">
        <v>82</v>
      </c>
      <c r="AW233" s="13" t="s">
        <v>30</v>
      </c>
      <c r="AX233" s="13" t="s">
        <v>73</v>
      </c>
      <c r="AY233" s="245" t="s">
        <v>152</v>
      </c>
    </row>
    <row r="234" s="13" customFormat="1">
      <c r="A234" s="13"/>
      <c r="B234" s="234"/>
      <c r="C234" s="235"/>
      <c r="D234" s="236" t="s">
        <v>161</v>
      </c>
      <c r="E234" s="237" t="s">
        <v>1</v>
      </c>
      <c r="F234" s="238" t="s">
        <v>442</v>
      </c>
      <c r="G234" s="235"/>
      <c r="H234" s="239">
        <v>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161</v>
      </c>
      <c r="AU234" s="245" t="s">
        <v>82</v>
      </c>
      <c r="AV234" s="13" t="s">
        <v>82</v>
      </c>
      <c r="AW234" s="13" t="s">
        <v>30</v>
      </c>
      <c r="AX234" s="13" t="s">
        <v>73</v>
      </c>
      <c r="AY234" s="245" t="s">
        <v>152</v>
      </c>
    </row>
    <row r="235" s="14" customFormat="1">
      <c r="A235" s="14"/>
      <c r="B235" s="246"/>
      <c r="C235" s="247"/>
      <c r="D235" s="236" t="s">
        <v>161</v>
      </c>
      <c r="E235" s="248" t="s">
        <v>1</v>
      </c>
      <c r="F235" s="249" t="s">
        <v>163</v>
      </c>
      <c r="G235" s="247"/>
      <c r="H235" s="250">
        <v>3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161</v>
      </c>
      <c r="AU235" s="256" t="s">
        <v>82</v>
      </c>
      <c r="AV235" s="14" t="s">
        <v>160</v>
      </c>
      <c r="AW235" s="14" t="s">
        <v>30</v>
      </c>
      <c r="AX235" s="14" t="s">
        <v>80</v>
      </c>
      <c r="AY235" s="256" t="s">
        <v>152</v>
      </c>
    </row>
    <row r="236" s="2" customFormat="1" ht="33" customHeight="1">
      <c r="A236" s="39"/>
      <c r="B236" s="40"/>
      <c r="C236" s="281" t="s">
        <v>8</v>
      </c>
      <c r="D236" s="281" t="s">
        <v>443</v>
      </c>
      <c r="E236" s="282" t="s">
        <v>444</v>
      </c>
      <c r="F236" s="283" t="s">
        <v>445</v>
      </c>
      <c r="G236" s="284" t="s">
        <v>275</v>
      </c>
      <c r="H236" s="285">
        <v>3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176</v>
      </c>
      <c r="AT236" s="232" t="s">
        <v>443</v>
      </c>
      <c r="AU236" s="232" t="s">
        <v>82</v>
      </c>
      <c r="AY236" s="18" t="s">
        <v>152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160</v>
      </c>
      <c r="BM236" s="232" t="s">
        <v>297</v>
      </c>
    </row>
    <row r="237" s="12" customFormat="1" ht="22.8" customHeight="1">
      <c r="A237" s="12"/>
      <c r="B237" s="204"/>
      <c r="C237" s="205"/>
      <c r="D237" s="206" t="s">
        <v>72</v>
      </c>
      <c r="E237" s="218" t="s">
        <v>164</v>
      </c>
      <c r="F237" s="218" t="s">
        <v>165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SUM(P238:P241)</f>
        <v>0</v>
      </c>
      <c r="Q237" s="212"/>
      <c r="R237" s="213">
        <f>SUM(R238:R241)</f>
        <v>0</v>
      </c>
      <c r="S237" s="212"/>
      <c r="T237" s="214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80</v>
      </c>
      <c r="AT237" s="216" t="s">
        <v>72</v>
      </c>
      <c r="AU237" s="216" t="s">
        <v>80</v>
      </c>
      <c r="AY237" s="215" t="s">
        <v>152</v>
      </c>
      <c r="BK237" s="217">
        <f>SUM(BK238:BK241)</f>
        <v>0</v>
      </c>
    </row>
    <row r="238" s="2" customFormat="1" ht="16.5" customHeight="1">
      <c r="A238" s="39"/>
      <c r="B238" s="40"/>
      <c r="C238" s="220" t="s">
        <v>189</v>
      </c>
      <c r="D238" s="220" t="s">
        <v>156</v>
      </c>
      <c r="E238" s="221" t="s">
        <v>446</v>
      </c>
      <c r="F238" s="222" t="s">
        <v>447</v>
      </c>
      <c r="G238" s="223" t="s">
        <v>168</v>
      </c>
      <c r="H238" s="224">
        <v>50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160</v>
      </c>
      <c r="AT238" s="232" t="s">
        <v>156</v>
      </c>
      <c r="AU238" s="232" t="s">
        <v>82</v>
      </c>
      <c r="AY238" s="18" t="s">
        <v>152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160</v>
      </c>
      <c r="BM238" s="232" t="s">
        <v>301</v>
      </c>
    </row>
    <row r="239" s="2" customFormat="1" ht="24.15" customHeight="1">
      <c r="A239" s="39"/>
      <c r="B239" s="40"/>
      <c r="C239" s="220" t="s">
        <v>164</v>
      </c>
      <c r="D239" s="220" t="s">
        <v>156</v>
      </c>
      <c r="E239" s="221" t="s">
        <v>448</v>
      </c>
      <c r="F239" s="222" t="s">
        <v>449</v>
      </c>
      <c r="G239" s="223" t="s">
        <v>159</v>
      </c>
      <c r="H239" s="224">
        <v>173.71000000000001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160</v>
      </c>
      <c r="AT239" s="232" t="s">
        <v>156</v>
      </c>
      <c r="AU239" s="232" t="s">
        <v>82</v>
      </c>
      <c r="AY239" s="18" t="s">
        <v>152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160</v>
      </c>
      <c r="BM239" s="232" t="s">
        <v>309</v>
      </c>
    </row>
    <row r="240" s="13" customFormat="1">
      <c r="A240" s="13"/>
      <c r="B240" s="234"/>
      <c r="C240" s="235"/>
      <c r="D240" s="236" t="s">
        <v>161</v>
      </c>
      <c r="E240" s="237" t="s">
        <v>1</v>
      </c>
      <c r="F240" s="238" t="s">
        <v>450</v>
      </c>
      <c r="G240" s="235"/>
      <c r="H240" s="239">
        <v>173.71000000000001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161</v>
      </c>
      <c r="AU240" s="245" t="s">
        <v>82</v>
      </c>
      <c r="AV240" s="13" t="s">
        <v>82</v>
      </c>
      <c r="AW240" s="13" t="s">
        <v>30</v>
      </c>
      <c r="AX240" s="13" t="s">
        <v>73</v>
      </c>
      <c r="AY240" s="245" t="s">
        <v>152</v>
      </c>
    </row>
    <row r="241" s="14" customFormat="1">
      <c r="A241" s="14"/>
      <c r="B241" s="246"/>
      <c r="C241" s="247"/>
      <c r="D241" s="236" t="s">
        <v>161</v>
      </c>
      <c r="E241" s="248" t="s">
        <v>1</v>
      </c>
      <c r="F241" s="249" t="s">
        <v>163</v>
      </c>
      <c r="G241" s="247"/>
      <c r="H241" s="250">
        <v>173.71000000000001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161</v>
      </c>
      <c r="AU241" s="256" t="s">
        <v>82</v>
      </c>
      <c r="AV241" s="14" t="s">
        <v>160</v>
      </c>
      <c r="AW241" s="14" t="s">
        <v>30</v>
      </c>
      <c r="AX241" s="14" t="s">
        <v>80</v>
      </c>
      <c r="AY241" s="256" t="s">
        <v>152</v>
      </c>
    </row>
    <row r="242" s="12" customFormat="1" ht="22.8" customHeight="1">
      <c r="A242" s="12"/>
      <c r="B242" s="204"/>
      <c r="C242" s="205"/>
      <c r="D242" s="206" t="s">
        <v>72</v>
      </c>
      <c r="E242" s="218" t="s">
        <v>451</v>
      </c>
      <c r="F242" s="218" t="s">
        <v>452</v>
      </c>
      <c r="G242" s="205"/>
      <c r="H242" s="205"/>
      <c r="I242" s="208"/>
      <c r="J242" s="219">
        <f>BK242</f>
        <v>0</v>
      </c>
      <c r="K242" s="205"/>
      <c r="L242" s="210"/>
      <c r="M242" s="211"/>
      <c r="N242" s="212"/>
      <c r="O242" s="212"/>
      <c r="P242" s="213">
        <f>P243</f>
        <v>0</v>
      </c>
      <c r="Q242" s="212"/>
      <c r="R242" s="213">
        <f>R243</f>
        <v>0</v>
      </c>
      <c r="S242" s="212"/>
      <c r="T242" s="214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80</v>
      </c>
      <c r="AT242" s="216" t="s">
        <v>72</v>
      </c>
      <c r="AU242" s="216" t="s">
        <v>80</v>
      </c>
      <c r="AY242" s="215" t="s">
        <v>152</v>
      </c>
      <c r="BK242" s="217">
        <f>BK243</f>
        <v>0</v>
      </c>
    </row>
    <row r="243" s="2" customFormat="1" ht="16.5" customHeight="1">
      <c r="A243" s="39"/>
      <c r="B243" s="40"/>
      <c r="C243" s="220" t="s">
        <v>453</v>
      </c>
      <c r="D243" s="220" t="s">
        <v>156</v>
      </c>
      <c r="E243" s="221" t="s">
        <v>454</v>
      </c>
      <c r="F243" s="222" t="s">
        <v>455</v>
      </c>
      <c r="G243" s="223" t="s">
        <v>228</v>
      </c>
      <c r="H243" s="224">
        <v>29.904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160</v>
      </c>
      <c r="AT243" s="232" t="s">
        <v>156</v>
      </c>
      <c r="AU243" s="232" t="s">
        <v>82</v>
      </c>
      <c r="AY243" s="18" t="s">
        <v>152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160</v>
      </c>
      <c r="BM243" s="232" t="s">
        <v>315</v>
      </c>
    </row>
    <row r="244" s="12" customFormat="1" ht="25.92" customHeight="1">
      <c r="A244" s="12"/>
      <c r="B244" s="204"/>
      <c r="C244" s="205"/>
      <c r="D244" s="206" t="s">
        <v>72</v>
      </c>
      <c r="E244" s="207" t="s">
        <v>248</v>
      </c>
      <c r="F244" s="207" t="s">
        <v>249</v>
      </c>
      <c r="G244" s="205"/>
      <c r="H244" s="205"/>
      <c r="I244" s="208"/>
      <c r="J244" s="209">
        <f>BK244</f>
        <v>0</v>
      </c>
      <c r="K244" s="205"/>
      <c r="L244" s="210"/>
      <c r="M244" s="211"/>
      <c r="N244" s="212"/>
      <c r="O244" s="212"/>
      <c r="P244" s="213">
        <f>P245+P271+P285+P287+P300+P302+P304+P306+P360+P380+P382+P410+P415+P420+P480+P491</f>
        <v>0</v>
      </c>
      <c r="Q244" s="212"/>
      <c r="R244" s="213">
        <f>R245+R271+R285+R287+R300+R302+R304+R306+R360+R380+R382+R410+R415+R420+R480+R491</f>
        <v>0</v>
      </c>
      <c r="S244" s="212"/>
      <c r="T244" s="214">
        <f>T245+T271+T285+T287+T300+T302+T304+T306+T360+T380+T382+T410+T415+T420+T480+T491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5" t="s">
        <v>82</v>
      </c>
      <c r="AT244" s="216" t="s">
        <v>72</v>
      </c>
      <c r="AU244" s="216" t="s">
        <v>73</v>
      </c>
      <c r="AY244" s="215" t="s">
        <v>152</v>
      </c>
      <c r="BK244" s="217">
        <f>BK245+BK271+BK285+BK287+BK300+BK302+BK304+BK306+BK360+BK380+BK382+BK410+BK415+BK420+BK480+BK491</f>
        <v>0</v>
      </c>
    </row>
    <row r="245" s="12" customFormat="1" ht="22.8" customHeight="1">
      <c r="A245" s="12"/>
      <c r="B245" s="204"/>
      <c r="C245" s="205"/>
      <c r="D245" s="206" t="s">
        <v>72</v>
      </c>
      <c r="E245" s="218" t="s">
        <v>250</v>
      </c>
      <c r="F245" s="218" t="s">
        <v>251</v>
      </c>
      <c r="G245" s="205"/>
      <c r="H245" s="205"/>
      <c r="I245" s="208"/>
      <c r="J245" s="219">
        <f>BK245</f>
        <v>0</v>
      </c>
      <c r="K245" s="205"/>
      <c r="L245" s="210"/>
      <c r="M245" s="211"/>
      <c r="N245" s="212"/>
      <c r="O245" s="212"/>
      <c r="P245" s="213">
        <f>SUM(P246:P270)</f>
        <v>0</v>
      </c>
      <c r="Q245" s="212"/>
      <c r="R245" s="213">
        <f>SUM(R246:R270)</f>
        <v>0</v>
      </c>
      <c r="S245" s="212"/>
      <c r="T245" s="214">
        <f>SUM(T246:T270)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5" t="s">
        <v>82</v>
      </c>
      <c r="AT245" s="216" t="s">
        <v>72</v>
      </c>
      <c r="AU245" s="216" t="s">
        <v>80</v>
      </c>
      <c r="AY245" s="215" t="s">
        <v>152</v>
      </c>
      <c r="BK245" s="217">
        <f>SUM(BK246:BK270)</f>
        <v>0</v>
      </c>
    </row>
    <row r="246" s="2" customFormat="1" ht="24.15" customHeight="1">
      <c r="A246" s="39"/>
      <c r="B246" s="40"/>
      <c r="C246" s="220" t="s">
        <v>456</v>
      </c>
      <c r="D246" s="220" t="s">
        <v>156</v>
      </c>
      <c r="E246" s="221" t="s">
        <v>457</v>
      </c>
      <c r="F246" s="222" t="s">
        <v>458</v>
      </c>
      <c r="G246" s="223" t="s">
        <v>159</v>
      </c>
      <c r="H246" s="224">
        <v>31.420000000000002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38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210</v>
      </c>
      <c r="AT246" s="232" t="s">
        <v>156</v>
      </c>
      <c r="AU246" s="232" t="s">
        <v>82</v>
      </c>
      <c r="AY246" s="18" t="s">
        <v>152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80</v>
      </c>
      <c r="BK246" s="233">
        <f>ROUND(I246*H246,2)</f>
        <v>0</v>
      </c>
      <c r="BL246" s="18" t="s">
        <v>210</v>
      </c>
      <c r="BM246" s="232" t="s">
        <v>322</v>
      </c>
    </row>
    <row r="247" s="13" customFormat="1">
      <c r="A247" s="13"/>
      <c r="B247" s="234"/>
      <c r="C247" s="235"/>
      <c r="D247" s="236" t="s">
        <v>161</v>
      </c>
      <c r="E247" s="237" t="s">
        <v>1</v>
      </c>
      <c r="F247" s="238" t="s">
        <v>459</v>
      </c>
      <c r="G247" s="235"/>
      <c r="H247" s="239">
        <v>31.420000000000002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161</v>
      </c>
      <c r="AU247" s="245" t="s">
        <v>82</v>
      </c>
      <c r="AV247" s="13" t="s">
        <v>82</v>
      </c>
      <c r="AW247" s="13" t="s">
        <v>30</v>
      </c>
      <c r="AX247" s="13" t="s">
        <v>73</v>
      </c>
      <c r="AY247" s="245" t="s">
        <v>152</v>
      </c>
    </row>
    <row r="248" s="14" customFormat="1">
      <c r="A248" s="14"/>
      <c r="B248" s="246"/>
      <c r="C248" s="247"/>
      <c r="D248" s="236" t="s">
        <v>161</v>
      </c>
      <c r="E248" s="248" t="s">
        <v>1</v>
      </c>
      <c r="F248" s="249" t="s">
        <v>163</v>
      </c>
      <c r="G248" s="247"/>
      <c r="H248" s="250">
        <v>31.420000000000002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161</v>
      </c>
      <c r="AU248" s="256" t="s">
        <v>82</v>
      </c>
      <c r="AV248" s="14" t="s">
        <v>160</v>
      </c>
      <c r="AW248" s="14" t="s">
        <v>30</v>
      </c>
      <c r="AX248" s="14" t="s">
        <v>80</v>
      </c>
      <c r="AY248" s="256" t="s">
        <v>152</v>
      </c>
    </row>
    <row r="249" s="2" customFormat="1" ht="16.5" customHeight="1">
      <c r="A249" s="39"/>
      <c r="B249" s="40"/>
      <c r="C249" s="281" t="s">
        <v>460</v>
      </c>
      <c r="D249" s="281" t="s">
        <v>443</v>
      </c>
      <c r="E249" s="282" t="s">
        <v>461</v>
      </c>
      <c r="F249" s="283" t="s">
        <v>462</v>
      </c>
      <c r="G249" s="284" t="s">
        <v>228</v>
      </c>
      <c r="H249" s="285">
        <v>0.0089999999999999993</v>
      </c>
      <c r="I249" s="286"/>
      <c r="J249" s="287">
        <f>ROUND(I249*H249,2)</f>
        <v>0</v>
      </c>
      <c r="K249" s="288"/>
      <c r="L249" s="289"/>
      <c r="M249" s="290" t="s">
        <v>1</v>
      </c>
      <c r="N249" s="291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247</v>
      </c>
      <c r="AT249" s="232" t="s">
        <v>443</v>
      </c>
      <c r="AU249" s="232" t="s">
        <v>82</v>
      </c>
      <c r="AY249" s="18" t="s">
        <v>152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210</v>
      </c>
      <c r="BM249" s="232" t="s">
        <v>338</v>
      </c>
    </row>
    <row r="250" s="13" customFormat="1">
      <c r="A250" s="13"/>
      <c r="B250" s="234"/>
      <c r="C250" s="235"/>
      <c r="D250" s="236" t="s">
        <v>161</v>
      </c>
      <c r="E250" s="237" t="s">
        <v>1</v>
      </c>
      <c r="F250" s="238" t="s">
        <v>463</v>
      </c>
      <c r="G250" s="235"/>
      <c r="H250" s="239">
        <v>0.0089999999999999993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161</v>
      </c>
      <c r="AU250" s="245" t="s">
        <v>82</v>
      </c>
      <c r="AV250" s="13" t="s">
        <v>82</v>
      </c>
      <c r="AW250" s="13" t="s">
        <v>30</v>
      </c>
      <c r="AX250" s="13" t="s">
        <v>73</v>
      </c>
      <c r="AY250" s="245" t="s">
        <v>152</v>
      </c>
    </row>
    <row r="251" s="14" customFormat="1">
      <c r="A251" s="14"/>
      <c r="B251" s="246"/>
      <c r="C251" s="247"/>
      <c r="D251" s="236" t="s">
        <v>161</v>
      </c>
      <c r="E251" s="248" t="s">
        <v>1</v>
      </c>
      <c r="F251" s="249" t="s">
        <v>163</v>
      </c>
      <c r="G251" s="247"/>
      <c r="H251" s="250">
        <v>0.0089999999999999993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161</v>
      </c>
      <c r="AU251" s="256" t="s">
        <v>82</v>
      </c>
      <c r="AV251" s="14" t="s">
        <v>160</v>
      </c>
      <c r="AW251" s="14" t="s">
        <v>30</v>
      </c>
      <c r="AX251" s="14" t="s">
        <v>80</v>
      </c>
      <c r="AY251" s="256" t="s">
        <v>152</v>
      </c>
    </row>
    <row r="252" s="2" customFormat="1" ht="24.15" customHeight="1">
      <c r="A252" s="39"/>
      <c r="B252" s="40"/>
      <c r="C252" s="220" t="s">
        <v>464</v>
      </c>
      <c r="D252" s="220" t="s">
        <v>156</v>
      </c>
      <c r="E252" s="221" t="s">
        <v>465</v>
      </c>
      <c r="F252" s="222" t="s">
        <v>466</v>
      </c>
      <c r="G252" s="223" t="s">
        <v>159</v>
      </c>
      <c r="H252" s="224">
        <v>5.6799999999999997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38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210</v>
      </c>
      <c r="AT252" s="232" t="s">
        <v>156</v>
      </c>
      <c r="AU252" s="232" t="s">
        <v>82</v>
      </c>
      <c r="AY252" s="18" t="s">
        <v>152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80</v>
      </c>
      <c r="BK252" s="233">
        <f>ROUND(I252*H252,2)</f>
        <v>0</v>
      </c>
      <c r="BL252" s="18" t="s">
        <v>210</v>
      </c>
      <c r="BM252" s="232" t="s">
        <v>467</v>
      </c>
    </row>
    <row r="253" s="13" customFormat="1">
      <c r="A253" s="13"/>
      <c r="B253" s="234"/>
      <c r="C253" s="235"/>
      <c r="D253" s="236" t="s">
        <v>161</v>
      </c>
      <c r="E253" s="237" t="s">
        <v>1</v>
      </c>
      <c r="F253" s="238" t="s">
        <v>468</v>
      </c>
      <c r="G253" s="235"/>
      <c r="H253" s="239">
        <v>5.6799999999999997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161</v>
      </c>
      <c r="AU253" s="245" t="s">
        <v>82</v>
      </c>
      <c r="AV253" s="13" t="s">
        <v>82</v>
      </c>
      <c r="AW253" s="13" t="s">
        <v>30</v>
      </c>
      <c r="AX253" s="13" t="s">
        <v>73</v>
      </c>
      <c r="AY253" s="245" t="s">
        <v>152</v>
      </c>
    </row>
    <row r="254" s="14" customFormat="1">
      <c r="A254" s="14"/>
      <c r="B254" s="246"/>
      <c r="C254" s="247"/>
      <c r="D254" s="236" t="s">
        <v>161</v>
      </c>
      <c r="E254" s="248" t="s">
        <v>1</v>
      </c>
      <c r="F254" s="249" t="s">
        <v>163</v>
      </c>
      <c r="G254" s="247"/>
      <c r="H254" s="250">
        <v>5.6799999999999997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161</v>
      </c>
      <c r="AU254" s="256" t="s">
        <v>82</v>
      </c>
      <c r="AV254" s="14" t="s">
        <v>160</v>
      </c>
      <c r="AW254" s="14" t="s">
        <v>30</v>
      </c>
      <c r="AX254" s="14" t="s">
        <v>80</v>
      </c>
      <c r="AY254" s="256" t="s">
        <v>152</v>
      </c>
    </row>
    <row r="255" s="2" customFormat="1" ht="16.5" customHeight="1">
      <c r="A255" s="39"/>
      <c r="B255" s="40"/>
      <c r="C255" s="281" t="s">
        <v>469</v>
      </c>
      <c r="D255" s="281" t="s">
        <v>443</v>
      </c>
      <c r="E255" s="282" t="s">
        <v>461</v>
      </c>
      <c r="F255" s="283" t="s">
        <v>462</v>
      </c>
      <c r="G255" s="284" t="s">
        <v>228</v>
      </c>
      <c r="H255" s="285">
        <v>0.002</v>
      </c>
      <c r="I255" s="286"/>
      <c r="J255" s="287">
        <f>ROUND(I255*H255,2)</f>
        <v>0</v>
      </c>
      <c r="K255" s="288"/>
      <c r="L255" s="289"/>
      <c r="M255" s="290" t="s">
        <v>1</v>
      </c>
      <c r="N255" s="291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247</v>
      </c>
      <c r="AT255" s="232" t="s">
        <v>443</v>
      </c>
      <c r="AU255" s="232" t="s">
        <v>82</v>
      </c>
      <c r="AY255" s="18" t="s">
        <v>152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210</v>
      </c>
      <c r="BM255" s="232" t="s">
        <v>470</v>
      </c>
    </row>
    <row r="256" s="13" customFormat="1">
      <c r="A256" s="13"/>
      <c r="B256" s="234"/>
      <c r="C256" s="235"/>
      <c r="D256" s="236" t="s">
        <v>161</v>
      </c>
      <c r="E256" s="237" t="s">
        <v>1</v>
      </c>
      <c r="F256" s="238" t="s">
        <v>471</v>
      </c>
      <c r="G256" s="235"/>
      <c r="H256" s="239">
        <v>0.002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161</v>
      </c>
      <c r="AU256" s="245" t="s">
        <v>82</v>
      </c>
      <c r="AV256" s="13" t="s">
        <v>82</v>
      </c>
      <c r="AW256" s="13" t="s">
        <v>30</v>
      </c>
      <c r="AX256" s="13" t="s">
        <v>73</v>
      </c>
      <c r="AY256" s="245" t="s">
        <v>152</v>
      </c>
    </row>
    <row r="257" s="14" customFormat="1">
      <c r="A257" s="14"/>
      <c r="B257" s="246"/>
      <c r="C257" s="247"/>
      <c r="D257" s="236" t="s">
        <v>161</v>
      </c>
      <c r="E257" s="248" t="s">
        <v>1</v>
      </c>
      <c r="F257" s="249" t="s">
        <v>163</v>
      </c>
      <c r="G257" s="247"/>
      <c r="H257" s="250">
        <v>0.002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161</v>
      </c>
      <c r="AU257" s="256" t="s">
        <v>82</v>
      </c>
      <c r="AV257" s="14" t="s">
        <v>160</v>
      </c>
      <c r="AW257" s="14" t="s">
        <v>30</v>
      </c>
      <c r="AX257" s="14" t="s">
        <v>80</v>
      </c>
      <c r="AY257" s="256" t="s">
        <v>152</v>
      </c>
    </row>
    <row r="258" s="2" customFormat="1" ht="24.15" customHeight="1">
      <c r="A258" s="39"/>
      <c r="B258" s="40"/>
      <c r="C258" s="220" t="s">
        <v>472</v>
      </c>
      <c r="D258" s="220" t="s">
        <v>156</v>
      </c>
      <c r="E258" s="221" t="s">
        <v>473</v>
      </c>
      <c r="F258" s="222" t="s">
        <v>474</v>
      </c>
      <c r="G258" s="223" t="s">
        <v>159</v>
      </c>
      <c r="H258" s="224">
        <v>62.840000000000003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210</v>
      </c>
      <c r="AT258" s="232" t="s">
        <v>156</v>
      </c>
      <c r="AU258" s="232" t="s">
        <v>82</v>
      </c>
      <c r="AY258" s="18" t="s">
        <v>152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80</v>
      </c>
      <c r="BK258" s="233">
        <f>ROUND(I258*H258,2)</f>
        <v>0</v>
      </c>
      <c r="BL258" s="18" t="s">
        <v>210</v>
      </c>
      <c r="BM258" s="232" t="s">
        <v>475</v>
      </c>
    </row>
    <row r="259" s="13" customFormat="1">
      <c r="A259" s="13"/>
      <c r="B259" s="234"/>
      <c r="C259" s="235"/>
      <c r="D259" s="236" t="s">
        <v>161</v>
      </c>
      <c r="E259" s="237" t="s">
        <v>1</v>
      </c>
      <c r="F259" s="238" t="s">
        <v>476</v>
      </c>
      <c r="G259" s="235"/>
      <c r="H259" s="239">
        <v>62.840000000000003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161</v>
      </c>
      <c r="AU259" s="245" t="s">
        <v>82</v>
      </c>
      <c r="AV259" s="13" t="s">
        <v>82</v>
      </c>
      <c r="AW259" s="13" t="s">
        <v>30</v>
      </c>
      <c r="AX259" s="13" t="s">
        <v>73</v>
      </c>
      <c r="AY259" s="245" t="s">
        <v>152</v>
      </c>
    </row>
    <row r="260" s="14" customFormat="1">
      <c r="A260" s="14"/>
      <c r="B260" s="246"/>
      <c r="C260" s="247"/>
      <c r="D260" s="236" t="s">
        <v>161</v>
      </c>
      <c r="E260" s="248" t="s">
        <v>1</v>
      </c>
      <c r="F260" s="249" t="s">
        <v>163</v>
      </c>
      <c r="G260" s="247"/>
      <c r="H260" s="250">
        <v>62.840000000000003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161</v>
      </c>
      <c r="AU260" s="256" t="s">
        <v>82</v>
      </c>
      <c r="AV260" s="14" t="s">
        <v>160</v>
      </c>
      <c r="AW260" s="14" t="s">
        <v>30</v>
      </c>
      <c r="AX260" s="14" t="s">
        <v>80</v>
      </c>
      <c r="AY260" s="256" t="s">
        <v>152</v>
      </c>
    </row>
    <row r="261" s="2" customFormat="1" ht="37.8" customHeight="1">
      <c r="A261" s="39"/>
      <c r="B261" s="40"/>
      <c r="C261" s="281" t="s">
        <v>477</v>
      </c>
      <c r="D261" s="281" t="s">
        <v>443</v>
      </c>
      <c r="E261" s="282" t="s">
        <v>478</v>
      </c>
      <c r="F261" s="283" t="s">
        <v>479</v>
      </c>
      <c r="G261" s="284" t="s">
        <v>159</v>
      </c>
      <c r="H261" s="285">
        <v>73.239999999999995</v>
      </c>
      <c r="I261" s="286"/>
      <c r="J261" s="287">
        <f>ROUND(I261*H261,2)</f>
        <v>0</v>
      </c>
      <c r="K261" s="288"/>
      <c r="L261" s="289"/>
      <c r="M261" s="290" t="s">
        <v>1</v>
      </c>
      <c r="N261" s="291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247</v>
      </c>
      <c r="AT261" s="232" t="s">
        <v>443</v>
      </c>
      <c r="AU261" s="232" t="s">
        <v>82</v>
      </c>
      <c r="AY261" s="18" t="s">
        <v>152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80</v>
      </c>
      <c r="BK261" s="233">
        <f>ROUND(I261*H261,2)</f>
        <v>0</v>
      </c>
      <c r="BL261" s="18" t="s">
        <v>210</v>
      </c>
      <c r="BM261" s="232" t="s">
        <v>480</v>
      </c>
    </row>
    <row r="262" s="13" customFormat="1">
      <c r="A262" s="13"/>
      <c r="B262" s="234"/>
      <c r="C262" s="235"/>
      <c r="D262" s="236" t="s">
        <v>161</v>
      </c>
      <c r="E262" s="237" t="s">
        <v>1</v>
      </c>
      <c r="F262" s="238" t="s">
        <v>481</v>
      </c>
      <c r="G262" s="235"/>
      <c r="H262" s="239">
        <v>73.239999999999995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161</v>
      </c>
      <c r="AU262" s="245" t="s">
        <v>82</v>
      </c>
      <c r="AV262" s="13" t="s">
        <v>82</v>
      </c>
      <c r="AW262" s="13" t="s">
        <v>30</v>
      </c>
      <c r="AX262" s="13" t="s">
        <v>73</v>
      </c>
      <c r="AY262" s="245" t="s">
        <v>152</v>
      </c>
    </row>
    <row r="263" s="14" customFormat="1">
      <c r="A263" s="14"/>
      <c r="B263" s="246"/>
      <c r="C263" s="247"/>
      <c r="D263" s="236" t="s">
        <v>161</v>
      </c>
      <c r="E263" s="248" t="s">
        <v>1</v>
      </c>
      <c r="F263" s="249" t="s">
        <v>163</v>
      </c>
      <c r="G263" s="247"/>
      <c r="H263" s="250">
        <v>73.239999999999995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161</v>
      </c>
      <c r="AU263" s="256" t="s">
        <v>82</v>
      </c>
      <c r="AV263" s="14" t="s">
        <v>160</v>
      </c>
      <c r="AW263" s="14" t="s">
        <v>30</v>
      </c>
      <c r="AX263" s="14" t="s">
        <v>80</v>
      </c>
      <c r="AY263" s="256" t="s">
        <v>152</v>
      </c>
    </row>
    <row r="264" s="2" customFormat="1" ht="24.15" customHeight="1">
      <c r="A264" s="39"/>
      <c r="B264" s="40"/>
      <c r="C264" s="220" t="s">
        <v>482</v>
      </c>
      <c r="D264" s="220" t="s">
        <v>156</v>
      </c>
      <c r="E264" s="221" t="s">
        <v>483</v>
      </c>
      <c r="F264" s="222" t="s">
        <v>484</v>
      </c>
      <c r="G264" s="223" t="s">
        <v>159</v>
      </c>
      <c r="H264" s="224">
        <v>11.359999999999999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210</v>
      </c>
      <c r="AT264" s="232" t="s">
        <v>156</v>
      </c>
      <c r="AU264" s="232" t="s">
        <v>82</v>
      </c>
      <c r="AY264" s="18" t="s">
        <v>152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80</v>
      </c>
      <c r="BK264" s="233">
        <f>ROUND(I264*H264,2)</f>
        <v>0</v>
      </c>
      <c r="BL264" s="18" t="s">
        <v>210</v>
      </c>
      <c r="BM264" s="232" t="s">
        <v>485</v>
      </c>
    </row>
    <row r="265" s="13" customFormat="1">
      <c r="A265" s="13"/>
      <c r="B265" s="234"/>
      <c r="C265" s="235"/>
      <c r="D265" s="236" t="s">
        <v>161</v>
      </c>
      <c r="E265" s="237" t="s">
        <v>1</v>
      </c>
      <c r="F265" s="238" t="s">
        <v>486</v>
      </c>
      <c r="G265" s="235"/>
      <c r="H265" s="239">
        <v>11.359999999999999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161</v>
      </c>
      <c r="AU265" s="245" t="s">
        <v>82</v>
      </c>
      <c r="AV265" s="13" t="s">
        <v>82</v>
      </c>
      <c r="AW265" s="13" t="s">
        <v>30</v>
      </c>
      <c r="AX265" s="13" t="s">
        <v>73</v>
      </c>
      <c r="AY265" s="245" t="s">
        <v>152</v>
      </c>
    </row>
    <row r="266" s="14" customFormat="1">
      <c r="A266" s="14"/>
      <c r="B266" s="246"/>
      <c r="C266" s="247"/>
      <c r="D266" s="236" t="s">
        <v>161</v>
      </c>
      <c r="E266" s="248" t="s">
        <v>1</v>
      </c>
      <c r="F266" s="249" t="s">
        <v>163</v>
      </c>
      <c r="G266" s="247"/>
      <c r="H266" s="250">
        <v>11.359999999999999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161</v>
      </c>
      <c r="AU266" s="256" t="s">
        <v>82</v>
      </c>
      <c r="AV266" s="14" t="s">
        <v>160</v>
      </c>
      <c r="AW266" s="14" t="s">
        <v>30</v>
      </c>
      <c r="AX266" s="14" t="s">
        <v>80</v>
      </c>
      <c r="AY266" s="256" t="s">
        <v>152</v>
      </c>
    </row>
    <row r="267" s="2" customFormat="1" ht="37.8" customHeight="1">
      <c r="A267" s="39"/>
      <c r="B267" s="40"/>
      <c r="C267" s="281" t="s">
        <v>487</v>
      </c>
      <c r="D267" s="281" t="s">
        <v>443</v>
      </c>
      <c r="E267" s="282" t="s">
        <v>478</v>
      </c>
      <c r="F267" s="283" t="s">
        <v>479</v>
      </c>
      <c r="G267" s="284" t="s">
        <v>159</v>
      </c>
      <c r="H267" s="285">
        <v>13.871</v>
      </c>
      <c r="I267" s="286"/>
      <c r="J267" s="287">
        <f>ROUND(I267*H267,2)</f>
        <v>0</v>
      </c>
      <c r="K267" s="288"/>
      <c r="L267" s="289"/>
      <c r="M267" s="290" t="s">
        <v>1</v>
      </c>
      <c r="N267" s="291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247</v>
      </c>
      <c r="AT267" s="232" t="s">
        <v>443</v>
      </c>
      <c r="AU267" s="232" t="s">
        <v>82</v>
      </c>
      <c r="AY267" s="18" t="s">
        <v>152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210</v>
      </c>
      <c r="BM267" s="232" t="s">
        <v>488</v>
      </c>
    </row>
    <row r="268" s="13" customFormat="1">
      <c r="A268" s="13"/>
      <c r="B268" s="234"/>
      <c r="C268" s="235"/>
      <c r="D268" s="236" t="s">
        <v>161</v>
      </c>
      <c r="E268" s="237" t="s">
        <v>1</v>
      </c>
      <c r="F268" s="238" t="s">
        <v>489</v>
      </c>
      <c r="G268" s="235"/>
      <c r="H268" s="239">
        <v>13.871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161</v>
      </c>
      <c r="AU268" s="245" t="s">
        <v>82</v>
      </c>
      <c r="AV268" s="13" t="s">
        <v>82</v>
      </c>
      <c r="AW268" s="13" t="s">
        <v>30</v>
      </c>
      <c r="AX268" s="13" t="s">
        <v>73</v>
      </c>
      <c r="AY268" s="245" t="s">
        <v>152</v>
      </c>
    </row>
    <row r="269" s="14" customFormat="1">
      <c r="A269" s="14"/>
      <c r="B269" s="246"/>
      <c r="C269" s="247"/>
      <c r="D269" s="236" t="s">
        <v>161</v>
      </c>
      <c r="E269" s="248" t="s">
        <v>1</v>
      </c>
      <c r="F269" s="249" t="s">
        <v>163</v>
      </c>
      <c r="G269" s="247"/>
      <c r="H269" s="250">
        <v>13.871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161</v>
      </c>
      <c r="AU269" s="256" t="s">
        <v>82</v>
      </c>
      <c r="AV269" s="14" t="s">
        <v>160</v>
      </c>
      <c r="AW269" s="14" t="s">
        <v>30</v>
      </c>
      <c r="AX269" s="14" t="s">
        <v>80</v>
      </c>
      <c r="AY269" s="256" t="s">
        <v>152</v>
      </c>
    </row>
    <row r="270" s="2" customFormat="1" ht="24.15" customHeight="1">
      <c r="A270" s="39"/>
      <c r="B270" s="40"/>
      <c r="C270" s="220" t="s">
        <v>490</v>
      </c>
      <c r="D270" s="220" t="s">
        <v>156</v>
      </c>
      <c r="E270" s="221" t="s">
        <v>491</v>
      </c>
      <c r="F270" s="222" t="s">
        <v>492</v>
      </c>
      <c r="G270" s="223" t="s">
        <v>493</v>
      </c>
      <c r="H270" s="292"/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210</v>
      </c>
      <c r="AT270" s="232" t="s">
        <v>156</v>
      </c>
      <c r="AU270" s="232" t="s">
        <v>82</v>
      </c>
      <c r="AY270" s="18" t="s">
        <v>152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80</v>
      </c>
      <c r="BK270" s="233">
        <f>ROUND(I270*H270,2)</f>
        <v>0</v>
      </c>
      <c r="BL270" s="18" t="s">
        <v>210</v>
      </c>
      <c r="BM270" s="232" t="s">
        <v>494</v>
      </c>
    </row>
    <row r="271" s="12" customFormat="1" ht="22.8" customHeight="1">
      <c r="A271" s="12"/>
      <c r="B271" s="204"/>
      <c r="C271" s="205"/>
      <c r="D271" s="206" t="s">
        <v>72</v>
      </c>
      <c r="E271" s="218" t="s">
        <v>264</v>
      </c>
      <c r="F271" s="218" t="s">
        <v>265</v>
      </c>
      <c r="G271" s="205"/>
      <c r="H271" s="205"/>
      <c r="I271" s="208"/>
      <c r="J271" s="219">
        <f>BK271</f>
        <v>0</v>
      </c>
      <c r="K271" s="205"/>
      <c r="L271" s="210"/>
      <c r="M271" s="211"/>
      <c r="N271" s="212"/>
      <c r="O271" s="212"/>
      <c r="P271" s="213">
        <f>SUM(P272:P284)</f>
        <v>0</v>
      </c>
      <c r="Q271" s="212"/>
      <c r="R271" s="213">
        <f>SUM(R272:R284)</f>
        <v>0</v>
      </c>
      <c r="S271" s="212"/>
      <c r="T271" s="214">
        <f>SUM(T272:T284)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5" t="s">
        <v>82</v>
      </c>
      <c r="AT271" s="216" t="s">
        <v>72</v>
      </c>
      <c r="AU271" s="216" t="s">
        <v>80</v>
      </c>
      <c r="AY271" s="215" t="s">
        <v>152</v>
      </c>
      <c r="BK271" s="217">
        <f>SUM(BK272:BK284)</f>
        <v>0</v>
      </c>
    </row>
    <row r="272" s="2" customFormat="1" ht="24.15" customHeight="1">
      <c r="A272" s="39"/>
      <c r="B272" s="40"/>
      <c r="C272" s="220" t="s">
        <v>495</v>
      </c>
      <c r="D272" s="220" t="s">
        <v>156</v>
      </c>
      <c r="E272" s="221" t="s">
        <v>496</v>
      </c>
      <c r="F272" s="222" t="s">
        <v>497</v>
      </c>
      <c r="G272" s="223" t="s">
        <v>159</v>
      </c>
      <c r="H272" s="224">
        <v>31.420000000000002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210</v>
      </c>
      <c r="AT272" s="232" t="s">
        <v>156</v>
      </c>
      <c r="AU272" s="232" t="s">
        <v>82</v>
      </c>
      <c r="AY272" s="18" t="s">
        <v>152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80</v>
      </c>
      <c r="BK272" s="233">
        <f>ROUND(I272*H272,2)</f>
        <v>0</v>
      </c>
      <c r="BL272" s="18" t="s">
        <v>210</v>
      </c>
      <c r="BM272" s="232" t="s">
        <v>363</v>
      </c>
    </row>
    <row r="273" s="13" customFormat="1">
      <c r="A273" s="13"/>
      <c r="B273" s="234"/>
      <c r="C273" s="235"/>
      <c r="D273" s="236" t="s">
        <v>161</v>
      </c>
      <c r="E273" s="237" t="s">
        <v>1</v>
      </c>
      <c r="F273" s="238" t="s">
        <v>459</v>
      </c>
      <c r="G273" s="235"/>
      <c r="H273" s="239">
        <v>31.420000000000002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161</v>
      </c>
      <c r="AU273" s="245" t="s">
        <v>82</v>
      </c>
      <c r="AV273" s="13" t="s">
        <v>82</v>
      </c>
      <c r="AW273" s="13" t="s">
        <v>30</v>
      </c>
      <c r="AX273" s="13" t="s">
        <v>73</v>
      </c>
      <c r="AY273" s="245" t="s">
        <v>152</v>
      </c>
    </row>
    <row r="274" s="14" customFormat="1">
      <c r="A274" s="14"/>
      <c r="B274" s="246"/>
      <c r="C274" s="247"/>
      <c r="D274" s="236" t="s">
        <v>161</v>
      </c>
      <c r="E274" s="248" t="s">
        <v>1</v>
      </c>
      <c r="F274" s="249" t="s">
        <v>163</v>
      </c>
      <c r="G274" s="247"/>
      <c r="H274" s="250">
        <v>31.420000000000002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161</v>
      </c>
      <c r="AU274" s="256" t="s">
        <v>82</v>
      </c>
      <c r="AV274" s="14" t="s">
        <v>160</v>
      </c>
      <c r="AW274" s="14" t="s">
        <v>30</v>
      </c>
      <c r="AX274" s="14" t="s">
        <v>80</v>
      </c>
      <c r="AY274" s="256" t="s">
        <v>152</v>
      </c>
    </row>
    <row r="275" s="2" customFormat="1" ht="24.15" customHeight="1">
      <c r="A275" s="39"/>
      <c r="B275" s="40"/>
      <c r="C275" s="281" t="s">
        <v>498</v>
      </c>
      <c r="D275" s="281" t="s">
        <v>443</v>
      </c>
      <c r="E275" s="282" t="s">
        <v>499</v>
      </c>
      <c r="F275" s="283" t="s">
        <v>500</v>
      </c>
      <c r="G275" s="284" t="s">
        <v>159</v>
      </c>
      <c r="H275" s="285">
        <v>32.991</v>
      </c>
      <c r="I275" s="286"/>
      <c r="J275" s="287">
        <f>ROUND(I275*H275,2)</f>
        <v>0</v>
      </c>
      <c r="K275" s="288"/>
      <c r="L275" s="289"/>
      <c r="M275" s="290" t="s">
        <v>1</v>
      </c>
      <c r="N275" s="291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247</v>
      </c>
      <c r="AT275" s="232" t="s">
        <v>443</v>
      </c>
      <c r="AU275" s="232" t="s">
        <v>82</v>
      </c>
      <c r="AY275" s="18" t="s">
        <v>152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80</v>
      </c>
      <c r="BK275" s="233">
        <f>ROUND(I275*H275,2)</f>
        <v>0</v>
      </c>
      <c r="BL275" s="18" t="s">
        <v>210</v>
      </c>
      <c r="BM275" s="232" t="s">
        <v>456</v>
      </c>
    </row>
    <row r="276" s="13" customFormat="1">
      <c r="A276" s="13"/>
      <c r="B276" s="234"/>
      <c r="C276" s="235"/>
      <c r="D276" s="236" t="s">
        <v>161</v>
      </c>
      <c r="E276" s="237" t="s">
        <v>1</v>
      </c>
      <c r="F276" s="238" t="s">
        <v>501</v>
      </c>
      <c r="G276" s="235"/>
      <c r="H276" s="239">
        <v>32.991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161</v>
      </c>
      <c r="AU276" s="245" t="s">
        <v>82</v>
      </c>
      <c r="AV276" s="13" t="s">
        <v>82</v>
      </c>
      <c r="AW276" s="13" t="s">
        <v>30</v>
      </c>
      <c r="AX276" s="13" t="s">
        <v>73</v>
      </c>
      <c r="AY276" s="245" t="s">
        <v>152</v>
      </c>
    </row>
    <row r="277" s="14" customFormat="1">
      <c r="A277" s="14"/>
      <c r="B277" s="246"/>
      <c r="C277" s="247"/>
      <c r="D277" s="236" t="s">
        <v>161</v>
      </c>
      <c r="E277" s="248" t="s">
        <v>1</v>
      </c>
      <c r="F277" s="249" t="s">
        <v>163</v>
      </c>
      <c r="G277" s="247"/>
      <c r="H277" s="250">
        <v>32.991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161</v>
      </c>
      <c r="AU277" s="256" t="s">
        <v>82</v>
      </c>
      <c r="AV277" s="14" t="s">
        <v>160</v>
      </c>
      <c r="AW277" s="14" t="s">
        <v>30</v>
      </c>
      <c r="AX277" s="14" t="s">
        <v>80</v>
      </c>
      <c r="AY277" s="256" t="s">
        <v>152</v>
      </c>
    </row>
    <row r="278" s="2" customFormat="1" ht="24.15" customHeight="1">
      <c r="A278" s="39"/>
      <c r="B278" s="40"/>
      <c r="C278" s="220" t="s">
        <v>502</v>
      </c>
      <c r="D278" s="220" t="s">
        <v>156</v>
      </c>
      <c r="E278" s="221" t="s">
        <v>503</v>
      </c>
      <c r="F278" s="222" t="s">
        <v>504</v>
      </c>
      <c r="G278" s="223" t="s">
        <v>159</v>
      </c>
      <c r="H278" s="224">
        <v>31.420000000000002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210</v>
      </c>
      <c r="AT278" s="232" t="s">
        <v>156</v>
      </c>
      <c r="AU278" s="232" t="s">
        <v>82</v>
      </c>
      <c r="AY278" s="18" t="s">
        <v>152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80</v>
      </c>
      <c r="BK278" s="233">
        <f>ROUND(I278*H278,2)</f>
        <v>0</v>
      </c>
      <c r="BL278" s="18" t="s">
        <v>210</v>
      </c>
      <c r="BM278" s="232" t="s">
        <v>464</v>
      </c>
    </row>
    <row r="279" s="13" customFormat="1">
      <c r="A279" s="13"/>
      <c r="B279" s="234"/>
      <c r="C279" s="235"/>
      <c r="D279" s="236" t="s">
        <v>161</v>
      </c>
      <c r="E279" s="237" t="s">
        <v>1</v>
      </c>
      <c r="F279" s="238" t="s">
        <v>459</v>
      </c>
      <c r="G279" s="235"/>
      <c r="H279" s="239">
        <v>31.420000000000002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161</v>
      </c>
      <c r="AU279" s="245" t="s">
        <v>82</v>
      </c>
      <c r="AV279" s="13" t="s">
        <v>82</v>
      </c>
      <c r="AW279" s="13" t="s">
        <v>30</v>
      </c>
      <c r="AX279" s="13" t="s">
        <v>73</v>
      </c>
      <c r="AY279" s="245" t="s">
        <v>152</v>
      </c>
    </row>
    <row r="280" s="14" customFormat="1">
      <c r="A280" s="14"/>
      <c r="B280" s="246"/>
      <c r="C280" s="247"/>
      <c r="D280" s="236" t="s">
        <v>161</v>
      </c>
      <c r="E280" s="248" t="s">
        <v>1</v>
      </c>
      <c r="F280" s="249" t="s">
        <v>163</v>
      </c>
      <c r="G280" s="247"/>
      <c r="H280" s="250">
        <v>31.420000000000002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161</v>
      </c>
      <c r="AU280" s="256" t="s">
        <v>82</v>
      </c>
      <c r="AV280" s="14" t="s">
        <v>160</v>
      </c>
      <c r="AW280" s="14" t="s">
        <v>30</v>
      </c>
      <c r="AX280" s="14" t="s">
        <v>80</v>
      </c>
      <c r="AY280" s="256" t="s">
        <v>152</v>
      </c>
    </row>
    <row r="281" s="2" customFormat="1" ht="24.15" customHeight="1">
      <c r="A281" s="39"/>
      <c r="B281" s="40"/>
      <c r="C281" s="281" t="s">
        <v>505</v>
      </c>
      <c r="D281" s="281" t="s">
        <v>443</v>
      </c>
      <c r="E281" s="282" t="s">
        <v>506</v>
      </c>
      <c r="F281" s="283" t="s">
        <v>507</v>
      </c>
      <c r="G281" s="284" t="s">
        <v>159</v>
      </c>
      <c r="H281" s="285">
        <v>36.619999999999997</v>
      </c>
      <c r="I281" s="286"/>
      <c r="J281" s="287">
        <f>ROUND(I281*H281,2)</f>
        <v>0</v>
      </c>
      <c r="K281" s="288"/>
      <c r="L281" s="289"/>
      <c r="M281" s="290" t="s">
        <v>1</v>
      </c>
      <c r="N281" s="291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247</v>
      </c>
      <c r="AT281" s="232" t="s">
        <v>443</v>
      </c>
      <c r="AU281" s="232" t="s">
        <v>82</v>
      </c>
      <c r="AY281" s="18" t="s">
        <v>152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210</v>
      </c>
      <c r="BM281" s="232" t="s">
        <v>472</v>
      </c>
    </row>
    <row r="282" s="13" customFormat="1">
      <c r="A282" s="13"/>
      <c r="B282" s="234"/>
      <c r="C282" s="235"/>
      <c r="D282" s="236" t="s">
        <v>161</v>
      </c>
      <c r="E282" s="237" t="s">
        <v>1</v>
      </c>
      <c r="F282" s="238" t="s">
        <v>508</v>
      </c>
      <c r="G282" s="235"/>
      <c r="H282" s="239">
        <v>36.619999999999997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161</v>
      </c>
      <c r="AU282" s="245" t="s">
        <v>82</v>
      </c>
      <c r="AV282" s="13" t="s">
        <v>82</v>
      </c>
      <c r="AW282" s="13" t="s">
        <v>30</v>
      </c>
      <c r="AX282" s="13" t="s">
        <v>73</v>
      </c>
      <c r="AY282" s="245" t="s">
        <v>152</v>
      </c>
    </row>
    <row r="283" s="14" customFormat="1">
      <c r="A283" s="14"/>
      <c r="B283" s="246"/>
      <c r="C283" s="247"/>
      <c r="D283" s="236" t="s">
        <v>161</v>
      </c>
      <c r="E283" s="248" t="s">
        <v>1</v>
      </c>
      <c r="F283" s="249" t="s">
        <v>163</v>
      </c>
      <c r="G283" s="247"/>
      <c r="H283" s="250">
        <v>36.619999999999997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161</v>
      </c>
      <c r="AU283" s="256" t="s">
        <v>82</v>
      </c>
      <c r="AV283" s="14" t="s">
        <v>160</v>
      </c>
      <c r="AW283" s="14" t="s">
        <v>30</v>
      </c>
      <c r="AX283" s="14" t="s">
        <v>80</v>
      </c>
      <c r="AY283" s="256" t="s">
        <v>152</v>
      </c>
    </row>
    <row r="284" s="2" customFormat="1" ht="24.15" customHeight="1">
      <c r="A284" s="39"/>
      <c r="B284" s="40"/>
      <c r="C284" s="220" t="s">
        <v>509</v>
      </c>
      <c r="D284" s="220" t="s">
        <v>156</v>
      </c>
      <c r="E284" s="221" t="s">
        <v>510</v>
      </c>
      <c r="F284" s="222" t="s">
        <v>511</v>
      </c>
      <c r="G284" s="223" t="s">
        <v>493</v>
      </c>
      <c r="H284" s="292"/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210</v>
      </c>
      <c r="AT284" s="232" t="s">
        <v>156</v>
      </c>
      <c r="AU284" s="232" t="s">
        <v>82</v>
      </c>
      <c r="AY284" s="18" t="s">
        <v>152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80</v>
      </c>
      <c r="BK284" s="233">
        <f>ROUND(I284*H284,2)</f>
        <v>0</v>
      </c>
      <c r="BL284" s="18" t="s">
        <v>210</v>
      </c>
      <c r="BM284" s="232" t="s">
        <v>482</v>
      </c>
    </row>
    <row r="285" s="12" customFormat="1" ht="22.8" customHeight="1">
      <c r="A285" s="12"/>
      <c r="B285" s="204"/>
      <c r="C285" s="205"/>
      <c r="D285" s="206" t="s">
        <v>72</v>
      </c>
      <c r="E285" s="218" t="s">
        <v>512</v>
      </c>
      <c r="F285" s="218" t="s">
        <v>513</v>
      </c>
      <c r="G285" s="205"/>
      <c r="H285" s="205"/>
      <c r="I285" s="208"/>
      <c r="J285" s="219">
        <f>BK285</f>
        <v>0</v>
      </c>
      <c r="K285" s="205"/>
      <c r="L285" s="210"/>
      <c r="M285" s="211"/>
      <c r="N285" s="212"/>
      <c r="O285" s="212"/>
      <c r="P285" s="213">
        <f>P286</f>
        <v>0</v>
      </c>
      <c r="Q285" s="212"/>
      <c r="R285" s="213">
        <f>R286</f>
        <v>0</v>
      </c>
      <c r="S285" s="212"/>
      <c r="T285" s="214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5" t="s">
        <v>82</v>
      </c>
      <c r="AT285" s="216" t="s">
        <v>72</v>
      </c>
      <c r="AU285" s="216" t="s">
        <v>80</v>
      </c>
      <c r="AY285" s="215" t="s">
        <v>152</v>
      </c>
      <c r="BK285" s="217">
        <f>BK286</f>
        <v>0</v>
      </c>
    </row>
    <row r="286" s="2" customFormat="1" ht="16.5" customHeight="1">
      <c r="A286" s="39"/>
      <c r="B286" s="40"/>
      <c r="C286" s="220" t="s">
        <v>514</v>
      </c>
      <c r="D286" s="220" t="s">
        <v>156</v>
      </c>
      <c r="E286" s="221" t="s">
        <v>515</v>
      </c>
      <c r="F286" s="222" t="s">
        <v>516</v>
      </c>
      <c r="G286" s="223" t="s">
        <v>168</v>
      </c>
      <c r="H286" s="224">
        <v>10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38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210</v>
      </c>
      <c r="AT286" s="232" t="s">
        <v>156</v>
      </c>
      <c r="AU286" s="232" t="s">
        <v>82</v>
      </c>
      <c r="AY286" s="18" t="s">
        <v>152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80</v>
      </c>
      <c r="BK286" s="233">
        <f>ROUND(I286*H286,2)</f>
        <v>0</v>
      </c>
      <c r="BL286" s="18" t="s">
        <v>210</v>
      </c>
      <c r="BM286" s="232" t="s">
        <v>435</v>
      </c>
    </row>
    <row r="287" s="12" customFormat="1" ht="22.8" customHeight="1">
      <c r="A287" s="12"/>
      <c r="B287" s="204"/>
      <c r="C287" s="205"/>
      <c r="D287" s="206" t="s">
        <v>72</v>
      </c>
      <c r="E287" s="218" t="s">
        <v>517</v>
      </c>
      <c r="F287" s="218" t="s">
        <v>518</v>
      </c>
      <c r="G287" s="205"/>
      <c r="H287" s="205"/>
      <c r="I287" s="208"/>
      <c r="J287" s="219">
        <f>BK287</f>
        <v>0</v>
      </c>
      <c r="K287" s="205"/>
      <c r="L287" s="210"/>
      <c r="M287" s="211"/>
      <c r="N287" s="212"/>
      <c r="O287" s="212"/>
      <c r="P287" s="213">
        <f>SUM(P288:P299)</f>
        <v>0</v>
      </c>
      <c r="Q287" s="212"/>
      <c r="R287" s="213">
        <f>SUM(R288:R299)</f>
        <v>0</v>
      </c>
      <c r="S287" s="212"/>
      <c r="T287" s="214">
        <f>SUM(T288:T299)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5" t="s">
        <v>82</v>
      </c>
      <c r="AT287" s="216" t="s">
        <v>72</v>
      </c>
      <c r="AU287" s="216" t="s">
        <v>80</v>
      </c>
      <c r="AY287" s="215" t="s">
        <v>152</v>
      </c>
      <c r="BK287" s="217">
        <f>SUM(BK288:BK299)</f>
        <v>0</v>
      </c>
    </row>
    <row r="288" s="2" customFormat="1" ht="24.15" customHeight="1">
      <c r="A288" s="39"/>
      <c r="B288" s="40"/>
      <c r="C288" s="220" t="s">
        <v>7</v>
      </c>
      <c r="D288" s="220" t="s">
        <v>156</v>
      </c>
      <c r="E288" s="221" t="s">
        <v>519</v>
      </c>
      <c r="F288" s="222" t="s">
        <v>520</v>
      </c>
      <c r="G288" s="223" t="s">
        <v>521</v>
      </c>
      <c r="H288" s="224">
        <v>8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38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210</v>
      </c>
      <c r="AT288" s="232" t="s">
        <v>156</v>
      </c>
      <c r="AU288" s="232" t="s">
        <v>82</v>
      </c>
      <c r="AY288" s="18" t="s">
        <v>152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80</v>
      </c>
      <c r="BK288" s="233">
        <f>ROUND(I288*H288,2)</f>
        <v>0</v>
      </c>
      <c r="BL288" s="18" t="s">
        <v>210</v>
      </c>
      <c r="BM288" s="232" t="s">
        <v>498</v>
      </c>
    </row>
    <row r="289" s="2" customFormat="1" ht="24.15" customHeight="1">
      <c r="A289" s="39"/>
      <c r="B289" s="40"/>
      <c r="C289" s="220" t="s">
        <v>218</v>
      </c>
      <c r="D289" s="220" t="s">
        <v>156</v>
      </c>
      <c r="E289" s="221" t="s">
        <v>522</v>
      </c>
      <c r="F289" s="222" t="s">
        <v>523</v>
      </c>
      <c r="G289" s="223" t="s">
        <v>521</v>
      </c>
      <c r="H289" s="224">
        <v>5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210</v>
      </c>
      <c r="AT289" s="232" t="s">
        <v>156</v>
      </c>
      <c r="AU289" s="232" t="s">
        <v>82</v>
      </c>
      <c r="AY289" s="18" t="s">
        <v>152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80</v>
      </c>
      <c r="BK289" s="233">
        <f>ROUND(I289*H289,2)</f>
        <v>0</v>
      </c>
      <c r="BL289" s="18" t="s">
        <v>210</v>
      </c>
      <c r="BM289" s="232" t="s">
        <v>505</v>
      </c>
    </row>
    <row r="290" s="2" customFormat="1" ht="33" customHeight="1">
      <c r="A290" s="39"/>
      <c r="B290" s="40"/>
      <c r="C290" s="220" t="s">
        <v>524</v>
      </c>
      <c r="D290" s="220" t="s">
        <v>156</v>
      </c>
      <c r="E290" s="221" t="s">
        <v>525</v>
      </c>
      <c r="F290" s="222" t="s">
        <v>526</v>
      </c>
      <c r="G290" s="223" t="s">
        <v>521</v>
      </c>
      <c r="H290" s="224">
        <v>3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38</v>
      </c>
      <c r="O290" s="92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210</v>
      </c>
      <c r="AT290" s="232" t="s">
        <v>156</v>
      </c>
      <c r="AU290" s="232" t="s">
        <v>82</v>
      </c>
      <c r="AY290" s="18" t="s">
        <v>152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80</v>
      </c>
      <c r="BK290" s="233">
        <f>ROUND(I290*H290,2)</f>
        <v>0</v>
      </c>
      <c r="BL290" s="18" t="s">
        <v>210</v>
      </c>
      <c r="BM290" s="232" t="s">
        <v>425</v>
      </c>
    </row>
    <row r="291" s="2" customFormat="1" ht="24.15" customHeight="1">
      <c r="A291" s="39"/>
      <c r="B291" s="40"/>
      <c r="C291" s="220" t="s">
        <v>233</v>
      </c>
      <c r="D291" s="220" t="s">
        <v>156</v>
      </c>
      <c r="E291" s="221" t="s">
        <v>527</v>
      </c>
      <c r="F291" s="222" t="s">
        <v>528</v>
      </c>
      <c r="G291" s="223" t="s">
        <v>521</v>
      </c>
      <c r="H291" s="224">
        <v>3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210</v>
      </c>
      <c r="AT291" s="232" t="s">
        <v>156</v>
      </c>
      <c r="AU291" s="232" t="s">
        <v>82</v>
      </c>
      <c r="AY291" s="18" t="s">
        <v>152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210</v>
      </c>
      <c r="BM291" s="232" t="s">
        <v>431</v>
      </c>
    </row>
    <row r="292" s="2" customFormat="1" ht="24.15" customHeight="1">
      <c r="A292" s="39"/>
      <c r="B292" s="40"/>
      <c r="C292" s="220" t="s">
        <v>529</v>
      </c>
      <c r="D292" s="220" t="s">
        <v>156</v>
      </c>
      <c r="E292" s="221" t="s">
        <v>530</v>
      </c>
      <c r="F292" s="222" t="s">
        <v>531</v>
      </c>
      <c r="G292" s="223" t="s">
        <v>521</v>
      </c>
      <c r="H292" s="224">
        <v>6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210</v>
      </c>
      <c r="AT292" s="232" t="s">
        <v>156</v>
      </c>
      <c r="AU292" s="232" t="s">
        <v>82</v>
      </c>
      <c r="AY292" s="18" t="s">
        <v>152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80</v>
      </c>
      <c r="BK292" s="233">
        <f>ROUND(I292*H292,2)</f>
        <v>0</v>
      </c>
      <c r="BL292" s="18" t="s">
        <v>210</v>
      </c>
      <c r="BM292" s="232" t="s">
        <v>532</v>
      </c>
    </row>
    <row r="293" s="2" customFormat="1" ht="24.15" customHeight="1">
      <c r="A293" s="39"/>
      <c r="B293" s="40"/>
      <c r="C293" s="220" t="s">
        <v>237</v>
      </c>
      <c r="D293" s="220" t="s">
        <v>156</v>
      </c>
      <c r="E293" s="221" t="s">
        <v>533</v>
      </c>
      <c r="F293" s="222" t="s">
        <v>534</v>
      </c>
      <c r="G293" s="223" t="s">
        <v>521</v>
      </c>
      <c r="H293" s="224">
        <v>5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210</v>
      </c>
      <c r="AT293" s="232" t="s">
        <v>156</v>
      </c>
      <c r="AU293" s="232" t="s">
        <v>82</v>
      </c>
      <c r="AY293" s="18" t="s">
        <v>152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80</v>
      </c>
      <c r="BK293" s="233">
        <f>ROUND(I293*H293,2)</f>
        <v>0</v>
      </c>
      <c r="BL293" s="18" t="s">
        <v>210</v>
      </c>
      <c r="BM293" s="232" t="s">
        <v>535</v>
      </c>
    </row>
    <row r="294" s="2" customFormat="1" ht="24.15" customHeight="1">
      <c r="A294" s="39"/>
      <c r="B294" s="40"/>
      <c r="C294" s="220" t="s">
        <v>536</v>
      </c>
      <c r="D294" s="220" t="s">
        <v>156</v>
      </c>
      <c r="E294" s="221" t="s">
        <v>537</v>
      </c>
      <c r="F294" s="222" t="s">
        <v>538</v>
      </c>
      <c r="G294" s="223" t="s">
        <v>521</v>
      </c>
      <c r="H294" s="224">
        <v>1</v>
      </c>
      <c r="I294" s="225"/>
      <c r="J294" s="226">
        <f>ROUND(I294*H294,2)</f>
        <v>0</v>
      </c>
      <c r="K294" s="227"/>
      <c r="L294" s="45"/>
      <c r="M294" s="228" t="s">
        <v>1</v>
      </c>
      <c r="N294" s="229" t="s">
        <v>38</v>
      </c>
      <c r="O294" s="92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210</v>
      </c>
      <c r="AT294" s="232" t="s">
        <v>156</v>
      </c>
      <c r="AU294" s="232" t="s">
        <v>82</v>
      </c>
      <c r="AY294" s="18" t="s">
        <v>152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80</v>
      </c>
      <c r="BK294" s="233">
        <f>ROUND(I294*H294,2)</f>
        <v>0</v>
      </c>
      <c r="BL294" s="18" t="s">
        <v>210</v>
      </c>
      <c r="BM294" s="232" t="s">
        <v>539</v>
      </c>
    </row>
    <row r="295" s="2" customFormat="1" ht="24.15" customHeight="1">
      <c r="A295" s="39"/>
      <c r="B295" s="40"/>
      <c r="C295" s="220" t="s">
        <v>207</v>
      </c>
      <c r="D295" s="220" t="s">
        <v>156</v>
      </c>
      <c r="E295" s="221" t="s">
        <v>540</v>
      </c>
      <c r="F295" s="222" t="s">
        <v>541</v>
      </c>
      <c r="G295" s="223" t="s">
        <v>159</v>
      </c>
      <c r="H295" s="224">
        <v>11.93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210</v>
      </c>
      <c r="AT295" s="232" t="s">
        <v>156</v>
      </c>
      <c r="AU295" s="232" t="s">
        <v>82</v>
      </c>
      <c r="AY295" s="18" t="s">
        <v>152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80</v>
      </c>
      <c r="BK295" s="233">
        <f>ROUND(I295*H295,2)</f>
        <v>0</v>
      </c>
      <c r="BL295" s="18" t="s">
        <v>210</v>
      </c>
      <c r="BM295" s="232" t="s">
        <v>542</v>
      </c>
    </row>
    <row r="296" s="13" customFormat="1">
      <c r="A296" s="13"/>
      <c r="B296" s="234"/>
      <c r="C296" s="235"/>
      <c r="D296" s="236" t="s">
        <v>161</v>
      </c>
      <c r="E296" s="237" t="s">
        <v>1</v>
      </c>
      <c r="F296" s="238" t="s">
        <v>543</v>
      </c>
      <c r="G296" s="235"/>
      <c r="H296" s="239">
        <v>5.9500000000000002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161</v>
      </c>
      <c r="AU296" s="245" t="s">
        <v>82</v>
      </c>
      <c r="AV296" s="13" t="s">
        <v>82</v>
      </c>
      <c r="AW296" s="13" t="s">
        <v>30</v>
      </c>
      <c r="AX296" s="13" t="s">
        <v>73</v>
      </c>
      <c r="AY296" s="245" t="s">
        <v>152</v>
      </c>
    </row>
    <row r="297" s="13" customFormat="1">
      <c r="A297" s="13"/>
      <c r="B297" s="234"/>
      <c r="C297" s="235"/>
      <c r="D297" s="236" t="s">
        <v>161</v>
      </c>
      <c r="E297" s="237" t="s">
        <v>1</v>
      </c>
      <c r="F297" s="238" t="s">
        <v>544</v>
      </c>
      <c r="G297" s="235"/>
      <c r="H297" s="239">
        <v>5.9800000000000004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161</v>
      </c>
      <c r="AU297" s="245" t="s">
        <v>82</v>
      </c>
      <c r="AV297" s="13" t="s">
        <v>82</v>
      </c>
      <c r="AW297" s="13" t="s">
        <v>30</v>
      </c>
      <c r="AX297" s="13" t="s">
        <v>73</v>
      </c>
      <c r="AY297" s="245" t="s">
        <v>152</v>
      </c>
    </row>
    <row r="298" s="14" customFormat="1">
      <c r="A298" s="14"/>
      <c r="B298" s="246"/>
      <c r="C298" s="247"/>
      <c r="D298" s="236" t="s">
        <v>161</v>
      </c>
      <c r="E298" s="248" t="s">
        <v>1</v>
      </c>
      <c r="F298" s="249" t="s">
        <v>163</v>
      </c>
      <c r="G298" s="247"/>
      <c r="H298" s="250">
        <v>11.93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161</v>
      </c>
      <c r="AU298" s="256" t="s">
        <v>82</v>
      </c>
      <c r="AV298" s="14" t="s">
        <v>160</v>
      </c>
      <c r="AW298" s="14" t="s">
        <v>30</v>
      </c>
      <c r="AX298" s="14" t="s">
        <v>80</v>
      </c>
      <c r="AY298" s="256" t="s">
        <v>152</v>
      </c>
    </row>
    <row r="299" s="2" customFormat="1" ht="24.15" customHeight="1">
      <c r="A299" s="39"/>
      <c r="B299" s="40"/>
      <c r="C299" s="220" t="s">
        <v>545</v>
      </c>
      <c r="D299" s="220" t="s">
        <v>156</v>
      </c>
      <c r="E299" s="221" t="s">
        <v>546</v>
      </c>
      <c r="F299" s="222" t="s">
        <v>547</v>
      </c>
      <c r="G299" s="223" t="s">
        <v>521</v>
      </c>
      <c r="H299" s="224">
        <v>1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210</v>
      </c>
      <c r="AT299" s="232" t="s">
        <v>156</v>
      </c>
      <c r="AU299" s="232" t="s">
        <v>82</v>
      </c>
      <c r="AY299" s="18" t="s">
        <v>152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80</v>
      </c>
      <c r="BK299" s="233">
        <f>ROUND(I299*H299,2)</f>
        <v>0</v>
      </c>
      <c r="BL299" s="18" t="s">
        <v>210</v>
      </c>
      <c r="BM299" s="232" t="s">
        <v>548</v>
      </c>
    </row>
    <row r="300" s="12" customFormat="1" ht="22.8" customHeight="1">
      <c r="A300" s="12"/>
      <c r="B300" s="204"/>
      <c r="C300" s="205"/>
      <c r="D300" s="206" t="s">
        <v>72</v>
      </c>
      <c r="E300" s="218" t="s">
        <v>549</v>
      </c>
      <c r="F300" s="218" t="s">
        <v>550</v>
      </c>
      <c r="G300" s="205"/>
      <c r="H300" s="205"/>
      <c r="I300" s="208"/>
      <c r="J300" s="219">
        <f>BK300</f>
        <v>0</v>
      </c>
      <c r="K300" s="205"/>
      <c r="L300" s="210"/>
      <c r="M300" s="211"/>
      <c r="N300" s="212"/>
      <c r="O300" s="212"/>
      <c r="P300" s="213">
        <f>P301</f>
        <v>0</v>
      </c>
      <c r="Q300" s="212"/>
      <c r="R300" s="213">
        <f>R301</f>
        <v>0</v>
      </c>
      <c r="S300" s="212"/>
      <c r="T300" s="214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5" t="s">
        <v>82</v>
      </c>
      <c r="AT300" s="216" t="s">
        <v>72</v>
      </c>
      <c r="AU300" s="216" t="s">
        <v>80</v>
      </c>
      <c r="AY300" s="215" t="s">
        <v>152</v>
      </c>
      <c r="BK300" s="217">
        <f>BK301</f>
        <v>0</v>
      </c>
    </row>
    <row r="301" s="2" customFormat="1" ht="16.5" customHeight="1">
      <c r="A301" s="39"/>
      <c r="B301" s="40"/>
      <c r="C301" s="220" t="s">
        <v>551</v>
      </c>
      <c r="D301" s="220" t="s">
        <v>156</v>
      </c>
      <c r="E301" s="221" t="s">
        <v>552</v>
      </c>
      <c r="F301" s="222" t="s">
        <v>553</v>
      </c>
      <c r="G301" s="223" t="s">
        <v>168</v>
      </c>
      <c r="H301" s="224">
        <v>10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38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210</v>
      </c>
      <c r="AT301" s="232" t="s">
        <v>156</v>
      </c>
      <c r="AU301" s="232" t="s">
        <v>82</v>
      </c>
      <c r="AY301" s="18" t="s">
        <v>152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80</v>
      </c>
      <c r="BK301" s="233">
        <f>ROUND(I301*H301,2)</f>
        <v>0</v>
      </c>
      <c r="BL301" s="18" t="s">
        <v>210</v>
      </c>
      <c r="BM301" s="232" t="s">
        <v>554</v>
      </c>
    </row>
    <row r="302" s="12" customFormat="1" ht="22.8" customHeight="1">
      <c r="A302" s="12"/>
      <c r="B302" s="204"/>
      <c r="C302" s="205"/>
      <c r="D302" s="206" t="s">
        <v>72</v>
      </c>
      <c r="E302" s="218" t="s">
        <v>555</v>
      </c>
      <c r="F302" s="218" t="s">
        <v>556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P303</f>
        <v>0</v>
      </c>
      <c r="Q302" s="212"/>
      <c r="R302" s="213">
        <f>R303</f>
        <v>0</v>
      </c>
      <c r="S302" s="212"/>
      <c r="T302" s="214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82</v>
      </c>
      <c r="AT302" s="216" t="s">
        <v>72</v>
      </c>
      <c r="AU302" s="216" t="s">
        <v>80</v>
      </c>
      <c r="AY302" s="215" t="s">
        <v>152</v>
      </c>
      <c r="BK302" s="217">
        <f>BK303</f>
        <v>0</v>
      </c>
    </row>
    <row r="303" s="2" customFormat="1" ht="16.5" customHeight="1">
      <c r="A303" s="39"/>
      <c r="B303" s="40"/>
      <c r="C303" s="220" t="s">
        <v>557</v>
      </c>
      <c r="D303" s="220" t="s">
        <v>156</v>
      </c>
      <c r="E303" s="221" t="s">
        <v>558</v>
      </c>
      <c r="F303" s="222" t="s">
        <v>559</v>
      </c>
      <c r="G303" s="223" t="s">
        <v>168</v>
      </c>
      <c r="H303" s="224">
        <v>10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38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210</v>
      </c>
      <c r="AT303" s="232" t="s">
        <v>156</v>
      </c>
      <c r="AU303" s="232" t="s">
        <v>82</v>
      </c>
      <c r="AY303" s="18" t="s">
        <v>152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80</v>
      </c>
      <c r="BK303" s="233">
        <f>ROUND(I303*H303,2)</f>
        <v>0</v>
      </c>
      <c r="BL303" s="18" t="s">
        <v>210</v>
      </c>
      <c r="BM303" s="232" t="s">
        <v>560</v>
      </c>
    </row>
    <row r="304" s="12" customFormat="1" ht="22.8" customHeight="1">
      <c r="A304" s="12"/>
      <c r="B304" s="204"/>
      <c r="C304" s="205"/>
      <c r="D304" s="206" t="s">
        <v>72</v>
      </c>
      <c r="E304" s="218" t="s">
        <v>561</v>
      </c>
      <c r="F304" s="218" t="s">
        <v>108</v>
      </c>
      <c r="G304" s="205"/>
      <c r="H304" s="205"/>
      <c r="I304" s="208"/>
      <c r="J304" s="219">
        <f>BK304</f>
        <v>0</v>
      </c>
      <c r="K304" s="205"/>
      <c r="L304" s="210"/>
      <c r="M304" s="211"/>
      <c r="N304" s="212"/>
      <c r="O304" s="212"/>
      <c r="P304" s="213">
        <f>P305</f>
        <v>0</v>
      </c>
      <c r="Q304" s="212"/>
      <c r="R304" s="213">
        <f>R305</f>
        <v>0</v>
      </c>
      <c r="S304" s="212"/>
      <c r="T304" s="214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5" t="s">
        <v>82</v>
      </c>
      <c r="AT304" s="216" t="s">
        <v>72</v>
      </c>
      <c r="AU304" s="216" t="s">
        <v>80</v>
      </c>
      <c r="AY304" s="215" t="s">
        <v>152</v>
      </c>
      <c r="BK304" s="217">
        <f>BK305</f>
        <v>0</v>
      </c>
    </row>
    <row r="305" s="2" customFormat="1" ht="16.5" customHeight="1">
      <c r="A305" s="39"/>
      <c r="B305" s="40"/>
      <c r="C305" s="220" t="s">
        <v>562</v>
      </c>
      <c r="D305" s="220" t="s">
        <v>156</v>
      </c>
      <c r="E305" s="221" t="s">
        <v>563</v>
      </c>
      <c r="F305" s="222" t="s">
        <v>564</v>
      </c>
      <c r="G305" s="223" t="s">
        <v>168</v>
      </c>
      <c r="H305" s="224">
        <v>10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38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210</v>
      </c>
      <c r="AT305" s="232" t="s">
        <v>156</v>
      </c>
      <c r="AU305" s="232" t="s">
        <v>82</v>
      </c>
      <c r="AY305" s="18" t="s">
        <v>152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80</v>
      </c>
      <c r="BK305" s="233">
        <f>ROUND(I305*H305,2)</f>
        <v>0</v>
      </c>
      <c r="BL305" s="18" t="s">
        <v>210</v>
      </c>
      <c r="BM305" s="232" t="s">
        <v>453</v>
      </c>
    </row>
    <row r="306" s="12" customFormat="1" ht="22.8" customHeight="1">
      <c r="A306" s="12"/>
      <c r="B306" s="204"/>
      <c r="C306" s="205"/>
      <c r="D306" s="206" t="s">
        <v>72</v>
      </c>
      <c r="E306" s="218" t="s">
        <v>565</v>
      </c>
      <c r="F306" s="218" t="s">
        <v>566</v>
      </c>
      <c r="G306" s="205"/>
      <c r="H306" s="205"/>
      <c r="I306" s="208"/>
      <c r="J306" s="219">
        <f>BK306</f>
        <v>0</v>
      </c>
      <c r="K306" s="205"/>
      <c r="L306" s="210"/>
      <c r="M306" s="211"/>
      <c r="N306" s="212"/>
      <c r="O306" s="212"/>
      <c r="P306" s="213">
        <f>SUM(P307:P359)</f>
        <v>0</v>
      </c>
      <c r="Q306" s="212"/>
      <c r="R306" s="213">
        <f>SUM(R307:R359)</f>
        <v>0</v>
      </c>
      <c r="S306" s="212"/>
      <c r="T306" s="214">
        <f>SUM(T307:T359)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5" t="s">
        <v>82</v>
      </c>
      <c r="AT306" s="216" t="s">
        <v>72</v>
      </c>
      <c r="AU306" s="216" t="s">
        <v>80</v>
      </c>
      <c r="AY306" s="215" t="s">
        <v>152</v>
      </c>
      <c r="BK306" s="217">
        <f>SUM(BK307:BK359)</f>
        <v>0</v>
      </c>
    </row>
    <row r="307" s="2" customFormat="1" ht="24.15" customHeight="1">
      <c r="A307" s="39"/>
      <c r="B307" s="40"/>
      <c r="C307" s="220" t="s">
        <v>301</v>
      </c>
      <c r="D307" s="220" t="s">
        <v>156</v>
      </c>
      <c r="E307" s="221" t="s">
        <v>567</v>
      </c>
      <c r="F307" s="222" t="s">
        <v>568</v>
      </c>
      <c r="G307" s="223" t="s">
        <v>159</v>
      </c>
      <c r="H307" s="224">
        <v>9.0150000000000006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38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210</v>
      </c>
      <c r="AT307" s="232" t="s">
        <v>156</v>
      </c>
      <c r="AU307" s="232" t="s">
        <v>82</v>
      </c>
      <c r="AY307" s="18" t="s">
        <v>152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80</v>
      </c>
      <c r="BK307" s="233">
        <f>ROUND(I307*H307,2)</f>
        <v>0</v>
      </c>
      <c r="BL307" s="18" t="s">
        <v>210</v>
      </c>
      <c r="BM307" s="232" t="s">
        <v>514</v>
      </c>
    </row>
    <row r="308" s="13" customFormat="1">
      <c r="A308" s="13"/>
      <c r="B308" s="234"/>
      <c r="C308" s="235"/>
      <c r="D308" s="236" t="s">
        <v>161</v>
      </c>
      <c r="E308" s="237" t="s">
        <v>1</v>
      </c>
      <c r="F308" s="238" t="s">
        <v>569</v>
      </c>
      <c r="G308" s="235"/>
      <c r="H308" s="239">
        <v>9.0150000000000006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161</v>
      </c>
      <c r="AU308" s="245" t="s">
        <v>82</v>
      </c>
      <c r="AV308" s="13" t="s">
        <v>82</v>
      </c>
      <c r="AW308" s="13" t="s">
        <v>30</v>
      </c>
      <c r="AX308" s="13" t="s">
        <v>73</v>
      </c>
      <c r="AY308" s="245" t="s">
        <v>152</v>
      </c>
    </row>
    <row r="309" s="14" customFormat="1">
      <c r="A309" s="14"/>
      <c r="B309" s="246"/>
      <c r="C309" s="247"/>
      <c r="D309" s="236" t="s">
        <v>161</v>
      </c>
      <c r="E309" s="248" t="s">
        <v>1</v>
      </c>
      <c r="F309" s="249" t="s">
        <v>163</v>
      </c>
      <c r="G309" s="247"/>
      <c r="H309" s="250">
        <v>9.0150000000000006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161</v>
      </c>
      <c r="AU309" s="256" t="s">
        <v>82</v>
      </c>
      <c r="AV309" s="14" t="s">
        <v>160</v>
      </c>
      <c r="AW309" s="14" t="s">
        <v>30</v>
      </c>
      <c r="AX309" s="14" t="s">
        <v>80</v>
      </c>
      <c r="AY309" s="256" t="s">
        <v>152</v>
      </c>
    </row>
    <row r="310" s="2" customFormat="1" ht="24.15" customHeight="1">
      <c r="A310" s="39"/>
      <c r="B310" s="40"/>
      <c r="C310" s="220" t="s">
        <v>315</v>
      </c>
      <c r="D310" s="220" t="s">
        <v>156</v>
      </c>
      <c r="E310" s="221" t="s">
        <v>570</v>
      </c>
      <c r="F310" s="222" t="s">
        <v>571</v>
      </c>
      <c r="G310" s="223" t="s">
        <v>159</v>
      </c>
      <c r="H310" s="224">
        <v>9.0150000000000006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210</v>
      </c>
      <c r="AT310" s="232" t="s">
        <v>156</v>
      </c>
      <c r="AU310" s="232" t="s">
        <v>82</v>
      </c>
      <c r="AY310" s="18" t="s">
        <v>152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80</v>
      </c>
      <c r="BK310" s="233">
        <f>ROUND(I310*H310,2)</f>
        <v>0</v>
      </c>
      <c r="BL310" s="18" t="s">
        <v>210</v>
      </c>
      <c r="BM310" s="232" t="s">
        <v>551</v>
      </c>
    </row>
    <row r="311" s="2" customFormat="1" ht="16.5" customHeight="1">
      <c r="A311" s="39"/>
      <c r="B311" s="40"/>
      <c r="C311" s="281" t="s">
        <v>572</v>
      </c>
      <c r="D311" s="281" t="s">
        <v>443</v>
      </c>
      <c r="E311" s="282" t="s">
        <v>573</v>
      </c>
      <c r="F311" s="283" t="s">
        <v>574</v>
      </c>
      <c r="G311" s="284" t="s">
        <v>159</v>
      </c>
      <c r="H311" s="285">
        <v>9.4659999999999993</v>
      </c>
      <c r="I311" s="286"/>
      <c r="J311" s="287">
        <f>ROUND(I311*H311,2)</f>
        <v>0</v>
      </c>
      <c r="K311" s="288"/>
      <c r="L311" s="289"/>
      <c r="M311" s="290" t="s">
        <v>1</v>
      </c>
      <c r="N311" s="291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247</v>
      </c>
      <c r="AT311" s="232" t="s">
        <v>443</v>
      </c>
      <c r="AU311" s="232" t="s">
        <v>82</v>
      </c>
      <c r="AY311" s="18" t="s">
        <v>152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80</v>
      </c>
      <c r="BK311" s="233">
        <f>ROUND(I311*H311,2)</f>
        <v>0</v>
      </c>
      <c r="BL311" s="18" t="s">
        <v>210</v>
      </c>
      <c r="BM311" s="232" t="s">
        <v>557</v>
      </c>
    </row>
    <row r="312" s="13" customFormat="1">
      <c r="A312" s="13"/>
      <c r="B312" s="234"/>
      <c r="C312" s="235"/>
      <c r="D312" s="236" t="s">
        <v>161</v>
      </c>
      <c r="E312" s="237" t="s">
        <v>1</v>
      </c>
      <c r="F312" s="238" t="s">
        <v>575</v>
      </c>
      <c r="G312" s="235"/>
      <c r="H312" s="239">
        <v>9.4659999999999993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161</v>
      </c>
      <c r="AU312" s="245" t="s">
        <v>82</v>
      </c>
      <c r="AV312" s="13" t="s">
        <v>82</v>
      </c>
      <c r="AW312" s="13" t="s">
        <v>30</v>
      </c>
      <c r="AX312" s="13" t="s">
        <v>73</v>
      </c>
      <c r="AY312" s="245" t="s">
        <v>152</v>
      </c>
    </row>
    <row r="313" s="14" customFormat="1">
      <c r="A313" s="14"/>
      <c r="B313" s="246"/>
      <c r="C313" s="247"/>
      <c r="D313" s="236" t="s">
        <v>161</v>
      </c>
      <c r="E313" s="248" t="s">
        <v>1</v>
      </c>
      <c r="F313" s="249" t="s">
        <v>163</v>
      </c>
      <c r="G313" s="247"/>
      <c r="H313" s="250">
        <v>9.4659999999999993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161</v>
      </c>
      <c r="AU313" s="256" t="s">
        <v>82</v>
      </c>
      <c r="AV313" s="14" t="s">
        <v>160</v>
      </c>
      <c r="AW313" s="14" t="s">
        <v>30</v>
      </c>
      <c r="AX313" s="14" t="s">
        <v>80</v>
      </c>
      <c r="AY313" s="256" t="s">
        <v>152</v>
      </c>
    </row>
    <row r="314" s="2" customFormat="1" ht="21.75" customHeight="1">
      <c r="A314" s="39"/>
      <c r="B314" s="40"/>
      <c r="C314" s="220" t="s">
        <v>576</v>
      </c>
      <c r="D314" s="220" t="s">
        <v>156</v>
      </c>
      <c r="E314" s="221" t="s">
        <v>577</v>
      </c>
      <c r="F314" s="222" t="s">
        <v>578</v>
      </c>
      <c r="G314" s="223" t="s">
        <v>159</v>
      </c>
      <c r="H314" s="224">
        <v>63.399999999999999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210</v>
      </c>
      <c r="AT314" s="232" t="s">
        <v>156</v>
      </c>
      <c r="AU314" s="232" t="s">
        <v>82</v>
      </c>
      <c r="AY314" s="18" t="s">
        <v>152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210</v>
      </c>
      <c r="BM314" s="232" t="s">
        <v>562</v>
      </c>
    </row>
    <row r="315" s="13" customFormat="1">
      <c r="A315" s="13"/>
      <c r="B315" s="234"/>
      <c r="C315" s="235"/>
      <c r="D315" s="236" t="s">
        <v>161</v>
      </c>
      <c r="E315" s="237" t="s">
        <v>1</v>
      </c>
      <c r="F315" s="238" t="s">
        <v>579</v>
      </c>
      <c r="G315" s="235"/>
      <c r="H315" s="239">
        <v>63.399999999999999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161</v>
      </c>
      <c r="AU315" s="245" t="s">
        <v>82</v>
      </c>
      <c r="AV315" s="13" t="s">
        <v>82</v>
      </c>
      <c r="AW315" s="13" t="s">
        <v>30</v>
      </c>
      <c r="AX315" s="13" t="s">
        <v>73</v>
      </c>
      <c r="AY315" s="245" t="s">
        <v>152</v>
      </c>
    </row>
    <row r="316" s="14" customFormat="1">
      <c r="A316" s="14"/>
      <c r="B316" s="246"/>
      <c r="C316" s="247"/>
      <c r="D316" s="236" t="s">
        <v>161</v>
      </c>
      <c r="E316" s="248" t="s">
        <v>1</v>
      </c>
      <c r="F316" s="249" t="s">
        <v>163</v>
      </c>
      <c r="G316" s="247"/>
      <c r="H316" s="250">
        <v>63.399999999999999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161</v>
      </c>
      <c r="AU316" s="256" t="s">
        <v>82</v>
      </c>
      <c r="AV316" s="14" t="s">
        <v>160</v>
      </c>
      <c r="AW316" s="14" t="s">
        <v>30</v>
      </c>
      <c r="AX316" s="14" t="s">
        <v>80</v>
      </c>
      <c r="AY316" s="256" t="s">
        <v>152</v>
      </c>
    </row>
    <row r="317" s="2" customFormat="1" ht="33" customHeight="1">
      <c r="A317" s="39"/>
      <c r="B317" s="40"/>
      <c r="C317" s="220" t="s">
        <v>580</v>
      </c>
      <c r="D317" s="220" t="s">
        <v>156</v>
      </c>
      <c r="E317" s="221" t="s">
        <v>581</v>
      </c>
      <c r="F317" s="222" t="s">
        <v>582</v>
      </c>
      <c r="G317" s="223" t="s">
        <v>159</v>
      </c>
      <c r="H317" s="224">
        <v>6.5999999999999996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210</v>
      </c>
      <c r="AT317" s="232" t="s">
        <v>156</v>
      </c>
      <c r="AU317" s="232" t="s">
        <v>82</v>
      </c>
      <c r="AY317" s="18" t="s">
        <v>152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80</v>
      </c>
      <c r="BK317" s="233">
        <f>ROUND(I317*H317,2)</f>
        <v>0</v>
      </c>
      <c r="BL317" s="18" t="s">
        <v>210</v>
      </c>
      <c r="BM317" s="232" t="s">
        <v>583</v>
      </c>
    </row>
    <row r="318" s="13" customFormat="1">
      <c r="A318" s="13"/>
      <c r="B318" s="234"/>
      <c r="C318" s="235"/>
      <c r="D318" s="236" t="s">
        <v>161</v>
      </c>
      <c r="E318" s="237" t="s">
        <v>1</v>
      </c>
      <c r="F318" s="238" t="s">
        <v>584</v>
      </c>
      <c r="G318" s="235"/>
      <c r="H318" s="239">
        <v>2.8439999999999999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161</v>
      </c>
      <c r="AU318" s="245" t="s">
        <v>82</v>
      </c>
      <c r="AV318" s="13" t="s">
        <v>82</v>
      </c>
      <c r="AW318" s="13" t="s">
        <v>30</v>
      </c>
      <c r="AX318" s="13" t="s">
        <v>73</v>
      </c>
      <c r="AY318" s="245" t="s">
        <v>152</v>
      </c>
    </row>
    <row r="319" s="13" customFormat="1">
      <c r="A319" s="13"/>
      <c r="B319" s="234"/>
      <c r="C319" s="235"/>
      <c r="D319" s="236" t="s">
        <v>161</v>
      </c>
      <c r="E319" s="237" t="s">
        <v>1</v>
      </c>
      <c r="F319" s="238" t="s">
        <v>585</v>
      </c>
      <c r="G319" s="235"/>
      <c r="H319" s="239">
        <v>1.956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161</v>
      </c>
      <c r="AU319" s="245" t="s">
        <v>82</v>
      </c>
      <c r="AV319" s="13" t="s">
        <v>82</v>
      </c>
      <c r="AW319" s="13" t="s">
        <v>30</v>
      </c>
      <c r="AX319" s="13" t="s">
        <v>73</v>
      </c>
      <c r="AY319" s="245" t="s">
        <v>152</v>
      </c>
    </row>
    <row r="320" s="13" customFormat="1">
      <c r="A320" s="13"/>
      <c r="B320" s="234"/>
      <c r="C320" s="235"/>
      <c r="D320" s="236" t="s">
        <v>161</v>
      </c>
      <c r="E320" s="237" t="s">
        <v>1</v>
      </c>
      <c r="F320" s="238" t="s">
        <v>586</v>
      </c>
      <c r="G320" s="235"/>
      <c r="H320" s="239">
        <v>1.8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161</v>
      </c>
      <c r="AU320" s="245" t="s">
        <v>82</v>
      </c>
      <c r="AV320" s="13" t="s">
        <v>82</v>
      </c>
      <c r="AW320" s="13" t="s">
        <v>30</v>
      </c>
      <c r="AX320" s="13" t="s">
        <v>73</v>
      </c>
      <c r="AY320" s="245" t="s">
        <v>152</v>
      </c>
    </row>
    <row r="321" s="14" customFormat="1">
      <c r="A321" s="14"/>
      <c r="B321" s="246"/>
      <c r="C321" s="247"/>
      <c r="D321" s="236" t="s">
        <v>161</v>
      </c>
      <c r="E321" s="248" t="s">
        <v>1</v>
      </c>
      <c r="F321" s="249" t="s">
        <v>163</v>
      </c>
      <c r="G321" s="247"/>
      <c r="H321" s="250">
        <v>6.5999999999999996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161</v>
      </c>
      <c r="AU321" s="256" t="s">
        <v>82</v>
      </c>
      <c r="AV321" s="14" t="s">
        <v>160</v>
      </c>
      <c r="AW321" s="14" t="s">
        <v>30</v>
      </c>
      <c r="AX321" s="14" t="s">
        <v>80</v>
      </c>
      <c r="AY321" s="256" t="s">
        <v>152</v>
      </c>
    </row>
    <row r="322" s="2" customFormat="1" ht="16.5" customHeight="1">
      <c r="A322" s="39"/>
      <c r="B322" s="40"/>
      <c r="C322" s="220" t="s">
        <v>309</v>
      </c>
      <c r="D322" s="220" t="s">
        <v>156</v>
      </c>
      <c r="E322" s="221" t="s">
        <v>587</v>
      </c>
      <c r="F322" s="222" t="s">
        <v>588</v>
      </c>
      <c r="G322" s="223" t="s">
        <v>232</v>
      </c>
      <c r="H322" s="224">
        <v>13.5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210</v>
      </c>
      <c r="AT322" s="232" t="s">
        <v>156</v>
      </c>
      <c r="AU322" s="232" t="s">
        <v>82</v>
      </c>
      <c r="AY322" s="18" t="s">
        <v>152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80</v>
      </c>
      <c r="BK322" s="233">
        <f>ROUND(I322*H322,2)</f>
        <v>0</v>
      </c>
      <c r="BL322" s="18" t="s">
        <v>210</v>
      </c>
      <c r="BM322" s="232" t="s">
        <v>589</v>
      </c>
    </row>
    <row r="323" s="13" customFormat="1">
      <c r="A323" s="13"/>
      <c r="B323" s="234"/>
      <c r="C323" s="235"/>
      <c r="D323" s="236" t="s">
        <v>161</v>
      </c>
      <c r="E323" s="237" t="s">
        <v>1</v>
      </c>
      <c r="F323" s="238" t="s">
        <v>590</v>
      </c>
      <c r="G323" s="235"/>
      <c r="H323" s="239">
        <v>12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161</v>
      </c>
      <c r="AU323" s="245" t="s">
        <v>82</v>
      </c>
      <c r="AV323" s="13" t="s">
        <v>82</v>
      </c>
      <c r="AW323" s="13" t="s">
        <v>30</v>
      </c>
      <c r="AX323" s="13" t="s">
        <v>73</v>
      </c>
      <c r="AY323" s="245" t="s">
        <v>152</v>
      </c>
    </row>
    <row r="324" s="13" customFormat="1">
      <c r="A324" s="13"/>
      <c r="B324" s="234"/>
      <c r="C324" s="235"/>
      <c r="D324" s="236" t="s">
        <v>161</v>
      </c>
      <c r="E324" s="237" t="s">
        <v>1</v>
      </c>
      <c r="F324" s="238" t="s">
        <v>591</v>
      </c>
      <c r="G324" s="235"/>
      <c r="H324" s="239">
        <v>1.5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161</v>
      </c>
      <c r="AU324" s="245" t="s">
        <v>82</v>
      </c>
      <c r="AV324" s="13" t="s">
        <v>82</v>
      </c>
      <c r="AW324" s="13" t="s">
        <v>30</v>
      </c>
      <c r="AX324" s="13" t="s">
        <v>73</v>
      </c>
      <c r="AY324" s="245" t="s">
        <v>152</v>
      </c>
    </row>
    <row r="325" s="14" customFormat="1">
      <c r="A325" s="14"/>
      <c r="B325" s="246"/>
      <c r="C325" s="247"/>
      <c r="D325" s="236" t="s">
        <v>161</v>
      </c>
      <c r="E325" s="248" t="s">
        <v>1</v>
      </c>
      <c r="F325" s="249" t="s">
        <v>163</v>
      </c>
      <c r="G325" s="247"/>
      <c r="H325" s="250">
        <v>13.5</v>
      </c>
      <c r="I325" s="251"/>
      <c r="J325" s="247"/>
      <c r="K325" s="247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161</v>
      </c>
      <c r="AU325" s="256" t="s">
        <v>82</v>
      </c>
      <c r="AV325" s="14" t="s">
        <v>160</v>
      </c>
      <c r="AW325" s="14" t="s">
        <v>30</v>
      </c>
      <c r="AX325" s="14" t="s">
        <v>80</v>
      </c>
      <c r="AY325" s="256" t="s">
        <v>152</v>
      </c>
    </row>
    <row r="326" s="2" customFormat="1" ht="24.15" customHeight="1">
      <c r="A326" s="39"/>
      <c r="B326" s="40"/>
      <c r="C326" s="220" t="s">
        <v>592</v>
      </c>
      <c r="D326" s="220" t="s">
        <v>156</v>
      </c>
      <c r="E326" s="221" t="s">
        <v>593</v>
      </c>
      <c r="F326" s="222" t="s">
        <v>594</v>
      </c>
      <c r="G326" s="223" t="s">
        <v>159</v>
      </c>
      <c r="H326" s="224">
        <v>37.264000000000003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38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210</v>
      </c>
      <c r="AT326" s="232" t="s">
        <v>156</v>
      </c>
      <c r="AU326" s="232" t="s">
        <v>82</v>
      </c>
      <c r="AY326" s="18" t="s">
        <v>152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80</v>
      </c>
      <c r="BK326" s="233">
        <f>ROUND(I326*H326,2)</f>
        <v>0</v>
      </c>
      <c r="BL326" s="18" t="s">
        <v>210</v>
      </c>
      <c r="BM326" s="232" t="s">
        <v>595</v>
      </c>
    </row>
    <row r="327" s="13" customFormat="1">
      <c r="A327" s="13"/>
      <c r="B327" s="234"/>
      <c r="C327" s="235"/>
      <c r="D327" s="236" t="s">
        <v>161</v>
      </c>
      <c r="E327" s="237" t="s">
        <v>1</v>
      </c>
      <c r="F327" s="238" t="s">
        <v>596</v>
      </c>
      <c r="G327" s="235"/>
      <c r="H327" s="239">
        <v>6.8040000000000003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161</v>
      </c>
      <c r="AU327" s="245" t="s">
        <v>82</v>
      </c>
      <c r="AV327" s="13" t="s">
        <v>82</v>
      </c>
      <c r="AW327" s="13" t="s">
        <v>30</v>
      </c>
      <c r="AX327" s="13" t="s">
        <v>73</v>
      </c>
      <c r="AY327" s="245" t="s">
        <v>152</v>
      </c>
    </row>
    <row r="328" s="13" customFormat="1">
      <c r="A328" s="13"/>
      <c r="B328" s="234"/>
      <c r="C328" s="235"/>
      <c r="D328" s="236" t="s">
        <v>161</v>
      </c>
      <c r="E328" s="237" t="s">
        <v>1</v>
      </c>
      <c r="F328" s="238" t="s">
        <v>597</v>
      </c>
      <c r="G328" s="235"/>
      <c r="H328" s="239">
        <v>24.486000000000001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161</v>
      </c>
      <c r="AU328" s="245" t="s">
        <v>82</v>
      </c>
      <c r="AV328" s="13" t="s">
        <v>82</v>
      </c>
      <c r="AW328" s="13" t="s">
        <v>30</v>
      </c>
      <c r="AX328" s="13" t="s">
        <v>73</v>
      </c>
      <c r="AY328" s="245" t="s">
        <v>152</v>
      </c>
    </row>
    <row r="329" s="13" customFormat="1">
      <c r="A329" s="13"/>
      <c r="B329" s="234"/>
      <c r="C329" s="235"/>
      <c r="D329" s="236" t="s">
        <v>161</v>
      </c>
      <c r="E329" s="237" t="s">
        <v>1</v>
      </c>
      <c r="F329" s="238" t="s">
        <v>598</v>
      </c>
      <c r="G329" s="235"/>
      <c r="H329" s="239">
        <v>5.9740000000000002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161</v>
      </c>
      <c r="AU329" s="245" t="s">
        <v>82</v>
      </c>
      <c r="AV329" s="13" t="s">
        <v>82</v>
      </c>
      <c r="AW329" s="13" t="s">
        <v>30</v>
      </c>
      <c r="AX329" s="13" t="s">
        <v>73</v>
      </c>
      <c r="AY329" s="245" t="s">
        <v>152</v>
      </c>
    </row>
    <row r="330" s="14" customFormat="1">
      <c r="A330" s="14"/>
      <c r="B330" s="246"/>
      <c r="C330" s="247"/>
      <c r="D330" s="236" t="s">
        <v>161</v>
      </c>
      <c r="E330" s="248" t="s">
        <v>1</v>
      </c>
      <c r="F330" s="249" t="s">
        <v>163</v>
      </c>
      <c r="G330" s="247"/>
      <c r="H330" s="250">
        <v>37.264000000000003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161</v>
      </c>
      <c r="AU330" s="256" t="s">
        <v>82</v>
      </c>
      <c r="AV330" s="14" t="s">
        <v>160</v>
      </c>
      <c r="AW330" s="14" t="s">
        <v>30</v>
      </c>
      <c r="AX330" s="14" t="s">
        <v>80</v>
      </c>
      <c r="AY330" s="256" t="s">
        <v>152</v>
      </c>
    </row>
    <row r="331" s="2" customFormat="1" ht="37.8" customHeight="1">
      <c r="A331" s="39"/>
      <c r="B331" s="40"/>
      <c r="C331" s="220" t="s">
        <v>322</v>
      </c>
      <c r="D331" s="220" t="s">
        <v>156</v>
      </c>
      <c r="E331" s="221" t="s">
        <v>599</v>
      </c>
      <c r="F331" s="222" t="s">
        <v>600</v>
      </c>
      <c r="G331" s="223" t="s">
        <v>159</v>
      </c>
      <c r="H331" s="224">
        <v>17.120999999999999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210</v>
      </c>
      <c r="AT331" s="232" t="s">
        <v>156</v>
      </c>
      <c r="AU331" s="232" t="s">
        <v>82</v>
      </c>
      <c r="AY331" s="18" t="s">
        <v>152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80</v>
      </c>
      <c r="BK331" s="233">
        <f>ROUND(I331*H331,2)</f>
        <v>0</v>
      </c>
      <c r="BL331" s="18" t="s">
        <v>210</v>
      </c>
      <c r="BM331" s="232" t="s">
        <v>601</v>
      </c>
    </row>
    <row r="332" s="13" customFormat="1">
      <c r="A332" s="13"/>
      <c r="B332" s="234"/>
      <c r="C332" s="235"/>
      <c r="D332" s="236" t="s">
        <v>161</v>
      </c>
      <c r="E332" s="237" t="s">
        <v>1</v>
      </c>
      <c r="F332" s="238" t="s">
        <v>602</v>
      </c>
      <c r="G332" s="235"/>
      <c r="H332" s="239">
        <v>2.8809999999999998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161</v>
      </c>
      <c r="AU332" s="245" t="s">
        <v>82</v>
      </c>
      <c r="AV332" s="13" t="s">
        <v>82</v>
      </c>
      <c r="AW332" s="13" t="s">
        <v>30</v>
      </c>
      <c r="AX332" s="13" t="s">
        <v>73</v>
      </c>
      <c r="AY332" s="245" t="s">
        <v>152</v>
      </c>
    </row>
    <row r="333" s="13" customFormat="1">
      <c r="A333" s="13"/>
      <c r="B333" s="234"/>
      <c r="C333" s="235"/>
      <c r="D333" s="236" t="s">
        <v>161</v>
      </c>
      <c r="E333" s="237" t="s">
        <v>1</v>
      </c>
      <c r="F333" s="238" t="s">
        <v>603</v>
      </c>
      <c r="G333" s="235"/>
      <c r="H333" s="239">
        <v>7.9400000000000004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161</v>
      </c>
      <c r="AU333" s="245" t="s">
        <v>82</v>
      </c>
      <c r="AV333" s="13" t="s">
        <v>82</v>
      </c>
      <c r="AW333" s="13" t="s">
        <v>30</v>
      </c>
      <c r="AX333" s="13" t="s">
        <v>73</v>
      </c>
      <c r="AY333" s="245" t="s">
        <v>152</v>
      </c>
    </row>
    <row r="334" s="13" customFormat="1">
      <c r="A334" s="13"/>
      <c r="B334" s="234"/>
      <c r="C334" s="235"/>
      <c r="D334" s="236" t="s">
        <v>161</v>
      </c>
      <c r="E334" s="237" t="s">
        <v>1</v>
      </c>
      <c r="F334" s="238" t="s">
        <v>604</v>
      </c>
      <c r="G334" s="235"/>
      <c r="H334" s="239">
        <v>6.2999999999999998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161</v>
      </c>
      <c r="AU334" s="245" t="s">
        <v>82</v>
      </c>
      <c r="AV334" s="13" t="s">
        <v>82</v>
      </c>
      <c r="AW334" s="13" t="s">
        <v>30</v>
      </c>
      <c r="AX334" s="13" t="s">
        <v>73</v>
      </c>
      <c r="AY334" s="245" t="s">
        <v>152</v>
      </c>
    </row>
    <row r="335" s="14" customFormat="1">
      <c r="A335" s="14"/>
      <c r="B335" s="246"/>
      <c r="C335" s="247"/>
      <c r="D335" s="236" t="s">
        <v>161</v>
      </c>
      <c r="E335" s="248" t="s">
        <v>1</v>
      </c>
      <c r="F335" s="249" t="s">
        <v>163</v>
      </c>
      <c r="G335" s="247"/>
      <c r="H335" s="250">
        <v>17.120999999999999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161</v>
      </c>
      <c r="AU335" s="256" t="s">
        <v>82</v>
      </c>
      <c r="AV335" s="14" t="s">
        <v>160</v>
      </c>
      <c r="AW335" s="14" t="s">
        <v>30</v>
      </c>
      <c r="AX335" s="14" t="s">
        <v>80</v>
      </c>
      <c r="AY335" s="256" t="s">
        <v>152</v>
      </c>
    </row>
    <row r="336" s="2" customFormat="1" ht="24.15" customHeight="1">
      <c r="A336" s="39"/>
      <c r="B336" s="40"/>
      <c r="C336" s="220" t="s">
        <v>467</v>
      </c>
      <c r="D336" s="220" t="s">
        <v>156</v>
      </c>
      <c r="E336" s="221" t="s">
        <v>605</v>
      </c>
      <c r="F336" s="222" t="s">
        <v>606</v>
      </c>
      <c r="G336" s="223" t="s">
        <v>159</v>
      </c>
      <c r="H336" s="224">
        <v>86.230000000000004</v>
      </c>
      <c r="I336" s="225"/>
      <c r="J336" s="226">
        <f>ROUND(I336*H336,2)</f>
        <v>0</v>
      </c>
      <c r="K336" s="227"/>
      <c r="L336" s="45"/>
      <c r="M336" s="228" t="s">
        <v>1</v>
      </c>
      <c r="N336" s="229" t="s">
        <v>38</v>
      </c>
      <c r="O336" s="92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210</v>
      </c>
      <c r="AT336" s="232" t="s">
        <v>156</v>
      </c>
      <c r="AU336" s="232" t="s">
        <v>82</v>
      </c>
      <c r="AY336" s="18" t="s">
        <v>152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80</v>
      </c>
      <c r="BK336" s="233">
        <f>ROUND(I336*H336,2)</f>
        <v>0</v>
      </c>
      <c r="BL336" s="18" t="s">
        <v>210</v>
      </c>
      <c r="BM336" s="232" t="s">
        <v>607</v>
      </c>
    </row>
    <row r="337" s="13" customFormat="1">
      <c r="A337" s="13"/>
      <c r="B337" s="234"/>
      <c r="C337" s="235"/>
      <c r="D337" s="236" t="s">
        <v>161</v>
      </c>
      <c r="E337" s="237" t="s">
        <v>1</v>
      </c>
      <c r="F337" s="238" t="s">
        <v>608</v>
      </c>
      <c r="G337" s="235"/>
      <c r="H337" s="239">
        <v>56.979999999999997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161</v>
      </c>
      <c r="AU337" s="245" t="s">
        <v>82</v>
      </c>
      <c r="AV337" s="13" t="s">
        <v>82</v>
      </c>
      <c r="AW337" s="13" t="s">
        <v>30</v>
      </c>
      <c r="AX337" s="13" t="s">
        <v>73</v>
      </c>
      <c r="AY337" s="245" t="s">
        <v>152</v>
      </c>
    </row>
    <row r="338" s="13" customFormat="1">
      <c r="A338" s="13"/>
      <c r="B338" s="234"/>
      <c r="C338" s="235"/>
      <c r="D338" s="236" t="s">
        <v>161</v>
      </c>
      <c r="E338" s="237" t="s">
        <v>1</v>
      </c>
      <c r="F338" s="238" t="s">
        <v>609</v>
      </c>
      <c r="G338" s="235"/>
      <c r="H338" s="239">
        <v>29.25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161</v>
      </c>
      <c r="AU338" s="245" t="s">
        <v>82</v>
      </c>
      <c r="AV338" s="13" t="s">
        <v>82</v>
      </c>
      <c r="AW338" s="13" t="s">
        <v>30</v>
      </c>
      <c r="AX338" s="13" t="s">
        <v>73</v>
      </c>
      <c r="AY338" s="245" t="s">
        <v>152</v>
      </c>
    </row>
    <row r="339" s="14" customFormat="1">
      <c r="A339" s="14"/>
      <c r="B339" s="246"/>
      <c r="C339" s="247"/>
      <c r="D339" s="236" t="s">
        <v>161</v>
      </c>
      <c r="E339" s="248" t="s">
        <v>1</v>
      </c>
      <c r="F339" s="249" t="s">
        <v>163</v>
      </c>
      <c r="G339" s="247"/>
      <c r="H339" s="250">
        <v>86.230000000000004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161</v>
      </c>
      <c r="AU339" s="256" t="s">
        <v>82</v>
      </c>
      <c r="AV339" s="14" t="s">
        <v>160</v>
      </c>
      <c r="AW339" s="14" t="s">
        <v>30</v>
      </c>
      <c r="AX339" s="14" t="s">
        <v>80</v>
      </c>
      <c r="AY339" s="256" t="s">
        <v>152</v>
      </c>
    </row>
    <row r="340" s="2" customFormat="1" ht="33" customHeight="1">
      <c r="A340" s="39"/>
      <c r="B340" s="40"/>
      <c r="C340" s="220" t="s">
        <v>610</v>
      </c>
      <c r="D340" s="220" t="s">
        <v>156</v>
      </c>
      <c r="E340" s="221" t="s">
        <v>611</v>
      </c>
      <c r="F340" s="222" t="s">
        <v>612</v>
      </c>
      <c r="G340" s="223" t="s">
        <v>159</v>
      </c>
      <c r="H340" s="224">
        <v>10.67</v>
      </c>
      <c r="I340" s="225"/>
      <c r="J340" s="226">
        <f>ROUND(I340*H340,2)</f>
        <v>0</v>
      </c>
      <c r="K340" s="227"/>
      <c r="L340" s="45"/>
      <c r="M340" s="228" t="s">
        <v>1</v>
      </c>
      <c r="N340" s="229" t="s">
        <v>38</v>
      </c>
      <c r="O340" s="92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210</v>
      </c>
      <c r="AT340" s="232" t="s">
        <v>156</v>
      </c>
      <c r="AU340" s="232" t="s">
        <v>82</v>
      </c>
      <c r="AY340" s="18" t="s">
        <v>152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80</v>
      </c>
      <c r="BK340" s="233">
        <f>ROUND(I340*H340,2)</f>
        <v>0</v>
      </c>
      <c r="BL340" s="18" t="s">
        <v>210</v>
      </c>
      <c r="BM340" s="232" t="s">
        <v>613</v>
      </c>
    </row>
    <row r="341" s="13" customFormat="1">
      <c r="A341" s="13"/>
      <c r="B341" s="234"/>
      <c r="C341" s="235"/>
      <c r="D341" s="236" t="s">
        <v>161</v>
      </c>
      <c r="E341" s="237" t="s">
        <v>1</v>
      </c>
      <c r="F341" s="238" t="s">
        <v>614</v>
      </c>
      <c r="G341" s="235"/>
      <c r="H341" s="239">
        <v>10.67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161</v>
      </c>
      <c r="AU341" s="245" t="s">
        <v>82</v>
      </c>
      <c r="AV341" s="13" t="s">
        <v>82</v>
      </c>
      <c r="AW341" s="13" t="s">
        <v>30</v>
      </c>
      <c r="AX341" s="13" t="s">
        <v>73</v>
      </c>
      <c r="AY341" s="245" t="s">
        <v>152</v>
      </c>
    </row>
    <row r="342" s="14" customFormat="1">
      <c r="A342" s="14"/>
      <c r="B342" s="246"/>
      <c r="C342" s="247"/>
      <c r="D342" s="236" t="s">
        <v>161</v>
      </c>
      <c r="E342" s="248" t="s">
        <v>1</v>
      </c>
      <c r="F342" s="249" t="s">
        <v>163</v>
      </c>
      <c r="G342" s="247"/>
      <c r="H342" s="250">
        <v>10.67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161</v>
      </c>
      <c r="AU342" s="256" t="s">
        <v>82</v>
      </c>
      <c r="AV342" s="14" t="s">
        <v>160</v>
      </c>
      <c r="AW342" s="14" t="s">
        <v>30</v>
      </c>
      <c r="AX342" s="14" t="s">
        <v>80</v>
      </c>
      <c r="AY342" s="256" t="s">
        <v>152</v>
      </c>
    </row>
    <row r="343" s="2" customFormat="1" ht="16.5" customHeight="1">
      <c r="A343" s="39"/>
      <c r="B343" s="40"/>
      <c r="C343" s="220" t="s">
        <v>470</v>
      </c>
      <c r="D343" s="220" t="s">
        <v>156</v>
      </c>
      <c r="E343" s="221" t="s">
        <v>615</v>
      </c>
      <c r="F343" s="222" t="s">
        <v>616</v>
      </c>
      <c r="G343" s="223" t="s">
        <v>159</v>
      </c>
      <c r="H343" s="224">
        <v>96.900000000000006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210</v>
      </c>
      <c r="AT343" s="232" t="s">
        <v>156</v>
      </c>
      <c r="AU343" s="232" t="s">
        <v>82</v>
      </c>
      <c r="AY343" s="18" t="s">
        <v>152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80</v>
      </c>
      <c r="BK343" s="233">
        <f>ROUND(I343*H343,2)</f>
        <v>0</v>
      </c>
      <c r="BL343" s="18" t="s">
        <v>210</v>
      </c>
      <c r="BM343" s="232" t="s">
        <v>509</v>
      </c>
    </row>
    <row r="344" s="13" customFormat="1">
      <c r="A344" s="13"/>
      <c r="B344" s="234"/>
      <c r="C344" s="235"/>
      <c r="D344" s="236" t="s">
        <v>161</v>
      </c>
      <c r="E344" s="237" t="s">
        <v>1</v>
      </c>
      <c r="F344" s="238" t="s">
        <v>617</v>
      </c>
      <c r="G344" s="235"/>
      <c r="H344" s="239">
        <v>96.900000000000006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161</v>
      </c>
      <c r="AU344" s="245" t="s">
        <v>82</v>
      </c>
      <c r="AV344" s="13" t="s">
        <v>82</v>
      </c>
      <c r="AW344" s="13" t="s">
        <v>30</v>
      </c>
      <c r="AX344" s="13" t="s">
        <v>73</v>
      </c>
      <c r="AY344" s="245" t="s">
        <v>152</v>
      </c>
    </row>
    <row r="345" s="14" customFormat="1">
      <c r="A345" s="14"/>
      <c r="B345" s="246"/>
      <c r="C345" s="247"/>
      <c r="D345" s="236" t="s">
        <v>161</v>
      </c>
      <c r="E345" s="248" t="s">
        <v>1</v>
      </c>
      <c r="F345" s="249" t="s">
        <v>163</v>
      </c>
      <c r="G345" s="247"/>
      <c r="H345" s="250">
        <v>96.900000000000006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161</v>
      </c>
      <c r="AU345" s="256" t="s">
        <v>82</v>
      </c>
      <c r="AV345" s="14" t="s">
        <v>160</v>
      </c>
      <c r="AW345" s="14" t="s">
        <v>30</v>
      </c>
      <c r="AX345" s="14" t="s">
        <v>80</v>
      </c>
      <c r="AY345" s="256" t="s">
        <v>152</v>
      </c>
    </row>
    <row r="346" s="2" customFormat="1" ht="21.75" customHeight="1">
      <c r="A346" s="39"/>
      <c r="B346" s="40"/>
      <c r="C346" s="220" t="s">
        <v>494</v>
      </c>
      <c r="D346" s="220" t="s">
        <v>156</v>
      </c>
      <c r="E346" s="221" t="s">
        <v>618</v>
      </c>
      <c r="F346" s="222" t="s">
        <v>619</v>
      </c>
      <c r="G346" s="223" t="s">
        <v>232</v>
      </c>
      <c r="H346" s="224">
        <v>4.2000000000000002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38</v>
      </c>
      <c r="O346" s="92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210</v>
      </c>
      <c r="AT346" s="232" t="s">
        <v>156</v>
      </c>
      <c r="AU346" s="232" t="s">
        <v>82</v>
      </c>
      <c r="AY346" s="18" t="s">
        <v>152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80</v>
      </c>
      <c r="BK346" s="233">
        <f>ROUND(I346*H346,2)</f>
        <v>0</v>
      </c>
      <c r="BL346" s="18" t="s">
        <v>210</v>
      </c>
      <c r="BM346" s="232" t="s">
        <v>620</v>
      </c>
    </row>
    <row r="347" s="13" customFormat="1">
      <c r="A347" s="13"/>
      <c r="B347" s="234"/>
      <c r="C347" s="235"/>
      <c r="D347" s="236" t="s">
        <v>161</v>
      </c>
      <c r="E347" s="237" t="s">
        <v>1</v>
      </c>
      <c r="F347" s="238" t="s">
        <v>621</v>
      </c>
      <c r="G347" s="235"/>
      <c r="H347" s="239">
        <v>4.2000000000000002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161</v>
      </c>
      <c r="AU347" s="245" t="s">
        <v>82</v>
      </c>
      <c r="AV347" s="13" t="s">
        <v>82</v>
      </c>
      <c r="AW347" s="13" t="s">
        <v>30</v>
      </c>
      <c r="AX347" s="13" t="s">
        <v>73</v>
      </c>
      <c r="AY347" s="245" t="s">
        <v>152</v>
      </c>
    </row>
    <row r="348" s="14" customFormat="1">
      <c r="A348" s="14"/>
      <c r="B348" s="246"/>
      <c r="C348" s="247"/>
      <c r="D348" s="236" t="s">
        <v>161</v>
      </c>
      <c r="E348" s="248" t="s">
        <v>1</v>
      </c>
      <c r="F348" s="249" t="s">
        <v>163</v>
      </c>
      <c r="G348" s="247"/>
      <c r="H348" s="250">
        <v>4.2000000000000002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161</v>
      </c>
      <c r="AU348" s="256" t="s">
        <v>82</v>
      </c>
      <c r="AV348" s="14" t="s">
        <v>160</v>
      </c>
      <c r="AW348" s="14" t="s">
        <v>30</v>
      </c>
      <c r="AX348" s="14" t="s">
        <v>80</v>
      </c>
      <c r="AY348" s="256" t="s">
        <v>152</v>
      </c>
    </row>
    <row r="349" s="2" customFormat="1" ht="24.15" customHeight="1">
      <c r="A349" s="39"/>
      <c r="B349" s="40"/>
      <c r="C349" s="220" t="s">
        <v>480</v>
      </c>
      <c r="D349" s="220" t="s">
        <v>156</v>
      </c>
      <c r="E349" s="221" t="s">
        <v>622</v>
      </c>
      <c r="F349" s="222" t="s">
        <v>623</v>
      </c>
      <c r="G349" s="223" t="s">
        <v>275</v>
      </c>
      <c r="H349" s="224">
        <v>12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210</v>
      </c>
      <c r="AT349" s="232" t="s">
        <v>156</v>
      </c>
      <c r="AU349" s="232" t="s">
        <v>82</v>
      </c>
      <c r="AY349" s="18" t="s">
        <v>152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210</v>
      </c>
      <c r="BM349" s="232" t="s">
        <v>624</v>
      </c>
    </row>
    <row r="350" s="2" customFormat="1" ht="16.5" customHeight="1">
      <c r="A350" s="39"/>
      <c r="B350" s="40"/>
      <c r="C350" s="281" t="s">
        <v>625</v>
      </c>
      <c r="D350" s="281" t="s">
        <v>443</v>
      </c>
      <c r="E350" s="282" t="s">
        <v>626</v>
      </c>
      <c r="F350" s="283" t="s">
        <v>627</v>
      </c>
      <c r="G350" s="284" t="s">
        <v>275</v>
      </c>
      <c r="H350" s="285">
        <v>12</v>
      </c>
      <c r="I350" s="286"/>
      <c r="J350" s="287">
        <f>ROUND(I350*H350,2)</f>
        <v>0</v>
      </c>
      <c r="K350" s="288"/>
      <c r="L350" s="289"/>
      <c r="M350" s="290" t="s">
        <v>1</v>
      </c>
      <c r="N350" s="291" t="s">
        <v>38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247</v>
      </c>
      <c r="AT350" s="232" t="s">
        <v>443</v>
      </c>
      <c r="AU350" s="232" t="s">
        <v>82</v>
      </c>
      <c r="AY350" s="18" t="s">
        <v>152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80</v>
      </c>
      <c r="BK350" s="233">
        <f>ROUND(I350*H350,2)</f>
        <v>0</v>
      </c>
      <c r="BL350" s="18" t="s">
        <v>210</v>
      </c>
      <c r="BM350" s="232" t="s">
        <v>628</v>
      </c>
    </row>
    <row r="351" s="2" customFormat="1" ht="24.15" customHeight="1">
      <c r="A351" s="39"/>
      <c r="B351" s="40"/>
      <c r="C351" s="220" t="s">
        <v>485</v>
      </c>
      <c r="D351" s="220" t="s">
        <v>156</v>
      </c>
      <c r="E351" s="221" t="s">
        <v>629</v>
      </c>
      <c r="F351" s="222" t="s">
        <v>630</v>
      </c>
      <c r="G351" s="223" t="s">
        <v>275</v>
      </c>
      <c r="H351" s="224">
        <v>5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210</v>
      </c>
      <c r="AT351" s="232" t="s">
        <v>156</v>
      </c>
      <c r="AU351" s="232" t="s">
        <v>82</v>
      </c>
      <c r="AY351" s="18" t="s">
        <v>152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80</v>
      </c>
      <c r="BK351" s="233">
        <f>ROUND(I351*H351,2)</f>
        <v>0</v>
      </c>
      <c r="BL351" s="18" t="s">
        <v>210</v>
      </c>
      <c r="BM351" s="232" t="s">
        <v>631</v>
      </c>
    </row>
    <row r="352" s="2" customFormat="1" ht="16.5" customHeight="1">
      <c r="A352" s="39"/>
      <c r="B352" s="40"/>
      <c r="C352" s="281" t="s">
        <v>632</v>
      </c>
      <c r="D352" s="281" t="s">
        <v>443</v>
      </c>
      <c r="E352" s="282" t="s">
        <v>633</v>
      </c>
      <c r="F352" s="283" t="s">
        <v>634</v>
      </c>
      <c r="G352" s="284" t="s">
        <v>275</v>
      </c>
      <c r="H352" s="285">
        <v>5</v>
      </c>
      <c r="I352" s="286"/>
      <c r="J352" s="287">
        <f>ROUND(I352*H352,2)</f>
        <v>0</v>
      </c>
      <c r="K352" s="288"/>
      <c r="L352" s="289"/>
      <c r="M352" s="290" t="s">
        <v>1</v>
      </c>
      <c r="N352" s="291" t="s">
        <v>38</v>
      </c>
      <c r="O352" s="92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2" t="s">
        <v>247</v>
      </c>
      <c r="AT352" s="232" t="s">
        <v>443</v>
      </c>
      <c r="AU352" s="232" t="s">
        <v>82</v>
      </c>
      <c r="AY352" s="18" t="s">
        <v>152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8" t="s">
        <v>80</v>
      </c>
      <c r="BK352" s="233">
        <f>ROUND(I352*H352,2)</f>
        <v>0</v>
      </c>
      <c r="BL352" s="18" t="s">
        <v>210</v>
      </c>
      <c r="BM352" s="232" t="s">
        <v>635</v>
      </c>
    </row>
    <row r="353" s="2" customFormat="1" ht="16.5" customHeight="1">
      <c r="A353" s="39"/>
      <c r="B353" s="40"/>
      <c r="C353" s="220" t="s">
        <v>488</v>
      </c>
      <c r="D353" s="220" t="s">
        <v>156</v>
      </c>
      <c r="E353" s="221" t="s">
        <v>636</v>
      </c>
      <c r="F353" s="222" t="s">
        <v>637</v>
      </c>
      <c r="G353" s="223" t="s">
        <v>275</v>
      </c>
      <c r="H353" s="224">
        <v>6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210</v>
      </c>
      <c r="AT353" s="232" t="s">
        <v>156</v>
      </c>
      <c r="AU353" s="232" t="s">
        <v>82</v>
      </c>
      <c r="AY353" s="18" t="s">
        <v>152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210</v>
      </c>
      <c r="BM353" s="232" t="s">
        <v>638</v>
      </c>
    </row>
    <row r="354" s="2" customFormat="1" ht="24.15" customHeight="1">
      <c r="A354" s="39"/>
      <c r="B354" s="40"/>
      <c r="C354" s="281" t="s">
        <v>639</v>
      </c>
      <c r="D354" s="281" t="s">
        <v>443</v>
      </c>
      <c r="E354" s="282" t="s">
        <v>640</v>
      </c>
      <c r="F354" s="283" t="s">
        <v>641</v>
      </c>
      <c r="G354" s="284" t="s">
        <v>275</v>
      </c>
      <c r="H354" s="285">
        <v>6</v>
      </c>
      <c r="I354" s="286"/>
      <c r="J354" s="287">
        <f>ROUND(I354*H354,2)</f>
        <v>0</v>
      </c>
      <c r="K354" s="288"/>
      <c r="L354" s="289"/>
      <c r="M354" s="290" t="s">
        <v>1</v>
      </c>
      <c r="N354" s="291" t="s">
        <v>38</v>
      </c>
      <c r="O354" s="92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247</v>
      </c>
      <c r="AT354" s="232" t="s">
        <v>443</v>
      </c>
      <c r="AU354" s="232" t="s">
        <v>82</v>
      </c>
      <c r="AY354" s="18" t="s">
        <v>152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80</v>
      </c>
      <c r="BK354" s="233">
        <f>ROUND(I354*H354,2)</f>
        <v>0</v>
      </c>
      <c r="BL354" s="18" t="s">
        <v>210</v>
      </c>
      <c r="BM354" s="232" t="s">
        <v>642</v>
      </c>
    </row>
    <row r="355" s="2" customFormat="1" ht="21.75" customHeight="1">
      <c r="A355" s="39"/>
      <c r="B355" s="40"/>
      <c r="C355" s="220" t="s">
        <v>643</v>
      </c>
      <c r="D355" s="220" t="s">
        <v>156</v>
      </c>
      <c r="E355" s="221" t="s">
        <v>644</v>
      </c>
      <c r="F355" s="222" t="s">
        <v>645</v>
      </c>
      <c r="G355" s="223" t="s">
        <v>275</v>
      </c>
      <c r="H355" s="224">
        <v>1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210</v>
      </c>
      <c r="AT355" s="232" t="s">
        <v>156</v>
      </c>
      <c r="AU355" s="232" t="s">
        <v>82</v>
      </c>
      <c r="AY355" s="18" t="s">
        <v>152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80</v>
      </c>
      <c r="BK355" s="233">
        <f>ROUND(I355*H355,2)</f>
        <v>0</v>
      </c>
      <c r="BL355" s="18" t="s">
        <v>210</v>
      </c>
      <c r="BM355" s="232" t="s">
        <v>646</v>
      </c>
    </row>
    <row r="356" s="13" customFormat="1">
      <c r="A356" s="13"/>
      <c r="B356" s="234"/>
      <c r="C356" s="235"/>
      <c r="D356" s="236" t="s">
        <v>161</v>
      </c>
      <c r="E356" s="237" t="s">
        <v>1</v>
      </c>
      <c r="F356" s="238" t="s">
        <v>647</v>
      </c>
      <c r="G356" s="235"/>
      <c r="H356" s="239">
        <v>1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161</v>
      </c>
      <c r="AU356" s="245" t="s">
        <v>82</v>
      </c>
      <c r="AV356" s="13" t="s">
        <v>82</v>
      </c>
      <c r="AW356" s="13" t="s">
        <v>30</v>
      </c>
      <c r="AX356" s="13" t="s">
        <v>73</v>
      </c>
      <c r="AY356" s="245" t="s">
        <v>152</v>
      </c>
    </row>
    <row r="357" s="14" customFormat="1">
      <c r="A357" s="14"/>
      <c r="B357" s="246"/>
      <c r="C357" s="247"/>
      <c r="D357" s="236" t="s">
        <v>161</v>
      </c>
      <c r="E357" s="248" t="s">
        <v>1</v>
      </c>
      <c r="F357" s="249" t="s">
        <v>163</v>
      </c>
      <c r="G357" s="247"/>
      <c r="H357" s="250">
        <v>1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161</v>
      </c>
      <c r="AU357" s="256" t="s">
        <v>82</v>
      </c>
      <c r="AV357" s="14" t="s">
        <v>160</v>
      </c>
      <c r="AW357" s="14" t="s">
        <v>30</v>
      </c>
      <c r="AX357" s="14" t="s">
        <v>80</v>
      </c>
      <c r="AY357" s="256" t="s">
        <v>152</v>
      </c>
    </row>
    <row r="358" s="2" customFormat="1" ht="33" customHeight="1">
      <c r="A358" s="39"/>
      <c r="B358" s="40"/>
      <c r="C358" s="281" t="s">
        <v>475</v>
      </c>
      <c r="D358" s="281" t="s">
        <v>443</v>
      </c>
      <c r="E358" s="282" t="s">
        <v>648</v>
      </c>
      <c r="F358" s="283" t="s">
        <v>649</v>
      </c>
      <c r="G358" s="284" t="s">
        <v>275</v>
      </c>
      <c r="H358" s="285">
        <v>1</v>
      </c>
      <c r="I358" s="286"/>
      <c r="J358" s="287">
        <f>ROUND(I358*H358,2)</f>
        <v>0</v>
      </c>
      <c r="K358" s="288"/>
      <c r="L358" s="289"/>
      <c r="M358" s="290" t="s">
        <v>1</v>
      </c>
      <c r="N358" s="291" t="s">
        <v>38</v>
      </c>
      <c r="O358" s="92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247</v>
      </c>
      <c r="AT358" s="232" t="s">
        <v>443</v>
      </c>
      <c r="AU358" s="232" t="s">
        <v>82</v>
      </c>
      <c r="AY358" s="18" t="s">
        <v>152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80</v>
      </c>
      <c r="BK358" s="233">
        <f>ROUND(I358*H358,2)</f>
        <v>0</v>
      </c>
      <c r="BL358" s="18" t="s">
        <v>210</v>
      </c>
      <c r="BM358" s="232" t="s">
        <v>650</v>
      </c>
    </row>
    <row r="359" s="2" customFormat="1" ht="24.15" customHeight="1">
      <c r="A359" s="39"/>
      <c r="B359" s="40"/>
      <c r="C359" s="220" t="s">
        <v>651</v>
      </c>
      <c r="D359" s="220" t="s">
        <v>156</v>
      </c>
      <c r="E359" s="221" t="s">
        <v>652</v>
      </c>
      <c r="F359" s="222" t="s">
        <v>653</v>
      </c>
      <c r="G359" s="223" t="s">
        <v>228</v>
      </c>
      <c r="H359" s="224">
        <v>3.331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210</v>
      </c>
      <c r="AT359" s="232" t="s">
        <v>156</v>
      </c>
      <c r="AU359" s="232" t="s">
        <v>82</v>
      </c>
      <c r="AY359" s="18" t="s">
        <v>152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80</v>
      </c>
      <c r="BK359" s="233">
        <f>ROUND(I359*H359,2)</f>
        <v>0</v>
      </c>
      <c r="BL359" s="18" t="s">
        <v>210</v>
      </c>
      <c r="BM359" s="232" t="s">
        <v>654</v>
      </c>
    </row>
    <row r="360" s="12" customFormat="1" ht="22.8" customHeight="1">
      <c r="A360" s="12"/>
      <c r="B360" s="204"/>
      <c r="C360" s="205"/>
      <c r="D360" s="206" t="s">
        <v>72</v>
      </c>
      <c r="E360" s="218" t="s">
        <v>270</v>
      </c>
      <c r="F360" s="218" t="s">
        <v>271</v>
      </c>
      <c r="G360" s="205"/>
      <c r="H360" s="205"/>
      <c r="I360" s="208"/>
      <c r="J360" s="219">
        <f>BK360</f>
        <v>0</v>
      </c>
      <c r="K360" s="205"/>
      <c r="L360" s="210"/>
      <c r="M360" s="211"/>
      <c r="N360" s="212"/>
      <c r="O360" s="212"/>
      <c r="P360" s="213">
        <f>SUM(P361:P379)</f>
        <v>0</v>
      </c>
      <c r="Q360" s="212"/>
      <c r="R360" s="213">
        <f>SUM(R361:R379)</f>
        <v>0</v>
      </c>
      <c r="S360" s="212"/>
      <c r="T360" s="214">
        <f>SUM(T361:T379)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5" t="s">
        <v>82</v>
      </c>
      <c r="AT360" s="216" t="s">
        <v>72</v>
      </c>
      <c r="AU360" s="216" t="s">
        <v>80</v>
      </c>
      <c r="AY360" s="215" t="s">
        <v>152</v>
      </c>
      <c r="BK360" s="217">
        <f>SUM(BK361:BK379)</f>
        <v>0</v>
      </c>
    </row>
    <row r="361" s="2" customFormat="1" ht="24.15" customHeight="1">
      <c r="A361" s="39"/>
      <c r="B361" s="40"/>
      <c r="C361" s="220" t="s">
        <v>221</v>
      </c>
      <c r="D361" s="220" t="s">
        <v>156</v>
      </c>
      <c r="E361" s="221" t="s">
        <v>655</v>
      </c>
      <c r="F361" s="222" t="s">
        <v>656</v>
      </c>
      <c r="G361" s="223" t="s">
        <v>657</v>
      </c>
      <c r="H361" s="224">
        <v>1</v>
      </c>
      <c r="I361" s="225"/>
      <c r="J361" s="226">
        <f>ROUND(I361*H361,2)</f>
        <v>0</v>
      </c>
      <c r="K361" s="227"/>
      <c r="L361" s="45"/>
      <c r="M361" s="228" t="s">
        <v>1</v>
      </c>
      <c r="N361" s="229" t="s">
        <v>38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210</v>
      </c>
      <c r="AT361" s="232" t="s">
        <v>156</v>
      </c>
      <c r="AU361" s="232" t="s">
        <v>82</v>
      </c>
      <c r="AY361" s="18" t="s">
        <v>152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80</v>
      </c>
      <c r="BK361" s="233">
        <f>ROUND(I361*H361,2)</f>
        <v>0</v>
      </c>
      <c r="BL361" s="18" t="s">
        <v>210</v>
      </c>
      <c r="BM361" s="232" t="s">
        <v>658</v>
      </c>
    </row>
    <row r="362" s="2" customFormat="1" ht="24.15" customHeight="1">
      <c r="A362" s="39"/>
      <c r="B362" s="40"/>
      <c r="C362" s="220" t="s">
        <v>266</v>
      </c>
      <c r="D362" s="220" t="s">
        <v>156</v>
      </c>
      <c r="E362" s="221" t="s">
        <v>659</v>
      </c>
      <c r="F362" s="222" t="s">
        <v>660</v>
      </c>
      <c r="G362" s="223" t="s">
        <v>275</v>
      </c>
      <c r="H362" s="224">
        <v>9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38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210</v>
      </c>
      <c r="AT362" s="232" t="s">
        <v>156</v>
      </c>
      <c r="AU362" s="232" t="s">
        <v>82</v>
      </c>
      <c r="AY362" s="18" t="s">
        <v>152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80</v>
      </c>
      <c r="BK362" s="233">
        <f>ROUND(I362*H362,2)</f>
        <v>0</v>
      </c>
      <c r="BL362" s="18" t="s">
        <v>210</v>
      </c>
      <c r="BM362" s="232" t="s">
        <v>661</v>
      </c>
    </row>
    <row r="363" s="15" customFormat="1">
      <c r="A363" s="15"/>
      <c r="B363" s="257"/>
      <c r="C363" s="258"/>
      <c r="D363" s="236" t="s">
        <v>161</v>
      </c>
      <c r="E363" s="259" t="s">
        <v>1</v>
      </c>
      <c r="F363" s="260" t="s">
        <v>662</v>
      </c>
      <c r="G363" s="258"/>
      <c r="H363" s="259" t="s">
        <v>1</v>
      </c>
      <c r="I363" s="261"/>
      <c r="J363" s="258"/>
      <c r="K363" s="258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161</v>
      </c>
      <c r="AU363" s="266" t="s">
        <v>82</v>
      </c>
      <c r="AV363" s="15" t="s">
        <v>80</v>
      </c>
      <c r="AW363" s="15" t="s">
        <v>30</v>
      </c>
      <c r="AX363" s="15" t="s">
        <v>73</v>
      </c>
      <c r="AY363" s="266" t="s">
        <v>152</v>
      </c>
    </row>
    <row r="364" s="13" customFormat="1">
      <c r="A364" s="13"/>
      <c r="B364" s="234"/>
      <c r="C364" s="235"/>
      <c r="D364" s="236" t="s">
        <v>161</v>
      </c>
      <c r="E364" s="237" t="s">
        <v>1</v>
      </c>
      <c r="F364" s="238" t="s">
        <v>663</v>
      </c>
      <c r="G364" s="235"/>
      <c r="H364" s="239">
        <v>3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161</v>
      </c>
      <c r="AU364" s="245" t="s">
        <v>82</v>
      </c>
      <c r="AV364" s="13" t="s">
        <v>82</v>
      </c>
      <c r="AW364" s="13" t="s">
        <v>30</v>
      </c>
      <c r="AX364" s="13" t="s">
        <v>73</v>
      </c>
      <c r="AY364" s="245" t="s">
        <v>152</v>
      </c>
    </row>
    <row r="365" s="13" customFormat="1">
      <c r="A365" s="13"/>
      <c r="B365" s="234"/>
      <c r="C365" s="235"/>
      <c r="D365" s="236" t="s">
        <v>161</v>
      </c>
      <c r="E365" s="237" t="s">
        <v>1</v>
      </c>
      <c r="F365" s="238" t="s">
        <v>664</v>
      </c>
      <c r="G365" s="235"/>
      <c r="H365" s="239">
        <v>1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161</v>
      </c>
      <c r="AU365" s="245" t="s">
        <v>82</v>
      </c>
      <c r="AV365" s="13" t="s">
        <v>82</v>
      </c>
      <c r="AW365" s="13" t="s">
        <v>30</v>
      </c>
      <c r="AX365" s="13" t="s">
        <v>73</v>
      </c>
      <c r="AY365" s="245" t="s">
        <v>152</v>
      </c>
    </row>
    <row r="366" s="13" customFormat="1">
      <c r="A366" s="13"/>
      <c r="B366" s="234"/>
      <c r="C366" s="235"/>
      <c r="D366" s="236" t="s">
        <v>161</v>
      </c>
      <c r="E366" s="237" t="s">
        <v>1</v>
      </c>
      <c r="F366" s="238" t="s">
        <v>665</v>
      </c>
      <c r="G366" s="235"/>
      <c r="H366" s="239">
        <v>2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161</v>
      </c>
      <c r="AU366" s="245" t="s">
        <v>82</v>
      </c>
      <c r="AV366" s="13" t="s">
        <v>82</v>
      </c>
      <c r="AW366" s="13" t="s">
        <v>30</v>
      </c>
      <c r="AX366" s="13" t="s">
        <v>73</v>
      </c>
      <c r="AY366" s="245" t="s">
        <v>152</v>
      </c>
    </row>
    <row r="367" s="16" customFormat="1">
      <c r="A367" s="16"/>
      <c r="B367" s="270"/>
      <c r="C367" s="271"/>
      <c r="D367" s="236" t="s">
        <v>161</v>
      </c>
      <c r="E367" s="272" t="s">
        <v>1</v>
      </c>
      <c r="F367" s="273" t="s">
        <v>384</v>
      </c>
      <c r="G367" s="271"/>
      <c r="H367" s="274">
        <v>6</v>
      </c>
      <c r="I367" s="275"/>
      <c r="J367" s="271"/>
      <c r="K367" s="271"/>
      <c r="L367" s="276"/>
      <c r="M367" s="277"/>
      <c r="N367" s="278"/>
      <c r="O367" s="278"/>
      <c r="P367" s="278"/>
      <c r="Q367" s="278"/>
      <c r="R367" s="278"/>
      <c r="S367" s="278"/>
      <c r="T367" s="279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0" t="s">
        <v>161</v>
      </c>
      <c r="AU367" s="280" t="s">
        <v>82</v>
      </c>
      <c r="AV367" s="16" t="s">
        <v>172</v>
      </c>
      <c r="AW367" s="16" t="s">
        <v>30</v>
      </c>
      <c r="AX367" s="16" t="s">
        <v>73</v>
      </c>
      <c r="AY367" s="280" t="s">
        <v>152</v>
      </c>
    </row>
    <row r="368" s="13" customFormat="1">
      <c r="A368" s="13"/>
      <c r="B368" s="234"/>
      <c r="C368" s="235"/>
      <c r="D368" s="236" t="s">
        <v>161</v>
      </c>
      <c r="E368" s="237" t="s">
        <v>1</v>
      </c>
      <c r="F368" s="238" t="s">
        <v>440</v>
      </c>
      <c r="G368" s="235"/>
      <c r="H368" s="239">
        <v>1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161</v>
      </c>
      <c r="AU368" s="245" t="s">
        <v>82</v>
      </c>
      <c r="AV368" s="13" t="s">
        <v>82</v>
      </c>
      <c r="AW368" s="13" t="s">
        <v>30</v>
      </c>
      <c r="AX368" s="13" t="s">
        <v>73</v>
      </c>
      <c r="AY368" s="245" t="s">
        <v>152</v>
      </c>
    </row>
    <row r="369" s="13" customFormat="1">
      <c r="A369" s="13"/>
      <c r="B369" s="234"/>
      <c r="C369" s="235"/>
      <c r="D369" s="236" t="s">
        <v>161</v>
      </c>
      <c r="E369" s="237" t="s">
        <v>1</v>
      </c>
      <c r="F369" s="238" t="s">
        <v>441</v>
      </c>
      <c r="G369" s="235"/>
      <c r="H369" s="239">
        <v>1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161</v>
      </c>
      <c r="AU369" s="245" t="s">
        <v>82</v>
      </c>
      <c r="AV369" s="13" t="s">
        <v>82</v>
      </c>
      <c r="AW369" s="13" t="s">
        <v>30</v>
      </c>
      <c r="AX369" s="13" t="s">
        <v>73</v>
      </c>
      <c r="AY369" s="245" t="s">
        <v>152</v>
      </c>
    </row>
    <row r="370" s="13" customFormat="1">
      <c r="A370" s="13"/>
      <c r="B370" s="234"/>
      <c r="C370" s="235"/>
      <c r="D370" s="236" t="s">
        <v>161</v>
      </c>
      <c r="E370" s="237" t="s">
        <v>1</v>
      </c>
      <c r="F370" s="238" t="s">
        <v>442</v>
      </c>
      <c r="G370" s="235"/>
      <c r="H370" s="239">
        <v>1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161</v>
      </c>
      <c r="AU370" s="245" t="s">
        <v>82</v>
      </c>
      <c r="AV370" s="13" t="s">
        <v>82</v>
      </c>
      <c r="AW370" s="13" t="s">
        <v>30</v>
      </c>
      <c r="AX370" s="13" t="s">
        <v>73</v>
      </c>
      <c r="AY370" s="245" t="s">
        <v>152</v>
      </c>
    </row>
    <row r="371" s="16" customFormat="1">
      <c r="A371" s="16"/>
      <c r="B371" s="270"/>
      <c r="C371" s="271"/>
      <c r="D371" s="236" t="s">
        <v>161</v>
      </c>
      <c r="E371" s="272" t="s">
        <v>1</v>
      </c>
      <c r="F371" s="273" t="s">
        <v>384</v>
      </c>
      <c r="G371" s="271"/>
      <c r="H371" s="274">
        <v>3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80" t="s">
        <v>161</v>
      </c>
      <c r="AU371" s="280" t="s">
        <v>82</v>
      </c>
      <c r="AV371" s="16" t="s">
        <v>172</v>
      </c>
      <c r="AW371" s="16" t="s">
        <v>30</v>
      </c>
      <c r="AX371" s="16" t="s">
        <v>73</v>
      </c>
      <c r="AY371" s="280" t="s">
        <v>152</v>
      </c>
    </row>
    <row r="372" s="14" customFormat="1">
      <c r="A372" s="14"/>
      <c r="B372" s="246"/>
      <c r="C372" s="247"/>
      <c r="D372" s="236" t="s">
        <v>161</v>
      </c>
      <c r="E372" s="248" t="s">
        <v>1</v>
      </c>
      <c r="F372" s="249" t="s">
        <v>163</v>
      </c>
      <c r="G372" s="247"/>
      <c r="H372" s="250">
        <v>9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161</v>
      </c>
      <c r="AU372" s="256" t="s">
        <v>82</v>
      </c>
      <c r="AV372" s="14" t="s">
        <v>160</v>
      </c>
      <c r="AW372" s="14" t="s">
        <v>30</v>
      </c>
      <c r="AX372" s="14" t="s">
        <v>80</v>
      </c>
      <c r="AY372" s="256" t="s">
        <v>152</v>
      </c>
    </row>
    <row r="373" s="2" customFormat="1" ht="24.15" customHeight="1">
      <c r="A373" s="39"/>
      <c r="B373" s="40"/>
      <c r="C373" s="281" t="s">
        <v>206</v>
      </c>
      <c r="D373" s="281" t="s">
        <v>443</v>
      </c>
      <c r="E373" s="282" t="s">
        <v>666</v>
      </c>
      <c r="F373" s="283" t="s">
        <v>667</v>
      </c>
      <c r="G373" s="284" t="s">
        <v>275</v>
      </c>
      <c r="H373" s="285">
        <v>3</v>
      </c>
      <c r="I373" s="286"/>
      <c r="J373" s="287">
        <f>ROUND(I373*H373,2)</f>
        <v>0</v>
      </c>
      <c r="K373" s="288"/>
      <c r="L373" s="289"/>
      <c r="M373" s="290" t="s">
        <v>1</v>
      </c>
      <c r="N373" s="291" t="s">
        <v>38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247</v>
      </c>
      <c r="AT373" s="232" t="s">
        <v>443</v>
      </c>
      <c r="AU373" s="232" t="s">
        <v>82</v>
      </c>
      <c r="AY373" s="18" t="s">
        <v>152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80</v>
      </c>
      <c r="BK373" s="233">
        <f>ROUND(I373*H373,2)</f>
        <v>0</v>
      </c>
      <c r="BL373" s="18" t="s">
        <v>210</v>
      </c>
      <c r="BM373" s="232" t="s">
        <v>668</v>
      </c>
    </row>
    <row r="374" s="2" customFormat="1" ht="24.15" customHeight="1">
      <c r="A374" s="39"/>
      <c r="B374" s="40"/>
      <c r="C374" s="281" t="s">
        <v>298</v>
      </c>
      <c r="D374" s="281" t="s">
        <v>443</v>
      </c>
      <c r="E374" s="282" t="s">
        <v>669</v>
      </c>
      <c r="F374" s="283" t="s">
        <v>670</v>
      </c>
      <c r="G374" s="284" t="s">
        <v>275</v>
      </c>
      <c r="H374" s="285">
        <v>1</v>
      </c>
      <c r="I374" s="286"/>
      <c r="J374" s="287">
        <f>ROUND(I374*H374,2)</f>
        <v>0</v>
      </c>
      <c r="K374" s="288"/>
      <c r="L374" s="289"/>
      <c r="M374" s="290" t="s">
        <v>1</v>
      </c>
      <c r="N374" s="291" t="s">
        <v>38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247</v>
      </c>
      <c r="AT374" s="232" t="s">
        <v>443</v>
      </c>
      <c r="AU374" s="232" t="s">
        <v>82</v>
      </c>
      <c r="AY374" s="18" t="s">
        <v>152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80</v>
      </c>
      <c r="BK374" s="233">
        <f>ROUND(I374*H374,2)</f>
        <v>0</v>
      </c>
      <c r="BL374" s="18" t="s">
        <v>210</v>
      </c>
      <c r="BM374" s="232" t="s">
        <v>671</v>
      </c>
    </row>
    <row r="375" s="2" customFormat="1" ht="24.15" customHeight="1">
      <c r="A375" s="39"/>
      <c r="B375" s="40"/>
      <c r="C375" s="281" t="s">
        <v>210</v>
      </c>
      <c r="D375" s="281" t="s">
        <v>443</v>
      </c>
      <c r="E375" s="282" t="s">
        <v>672</v>
      </c>
      <c r="F375" s="283" t="s">
        <v>673</v>
      </c>
      <c r="G375" s="284" t="s">
        <v>275</v>
      </c>
      <c r="H375" s="285">
        <v>1</v>
      </c>
      <c r="I375" s="286"/>
      <c r="J375" s="287">
        <f>ROUND(I375*H375,2)</f>
        <v>0</v>
      </c>
      <c r="K375" s="288"/>
      <c r="L375" s="289"/>
      <c r="M375" s="290" t="s">
        <v>1</v>
      </c>
      <c r="N375" s="291" t="s">
        <v>38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247</v>
      </c>
      <c r="AT375" s="232" t="s">
        <v>443</v>
      </c>
      <c r="AU375" s="232" t="s">
        <v>82</v>
      </c>
      <c r="AY375" s="18" t="s">
        <v>152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80</v>
      </c>
      <c r="BK375" s="233">
        <f>ROUND(I375*H375,2)</f>
        <v>0</v>
      </c>
      <c r="BL375" s="18" t="s">
        <v>210</v>
      </c>
      <c r="BM375" s="232" t="s">
        <v>674</v>
      </c>
    </row>
    <row r="376" s="2" customFormat="1" ht="24.15" customHeight="1">
      <c r="A376" s="39"/>
      <c r="B376" s="40"/>
      <c r="C376" s="281" t="s">
        <v>312</v>
      </c>
      <c r="D376" s="281" t="s">
        <v>443</v>
      </c>
      <c r="E376" s="282" t="s">
        <v>675</v>
      </c>
      <c r="F376" s="283" t="s">
        <v>676</v>
      </c>
      <c r="G376" s="284" t="s">
        <v>275</v>
      </c>
      <c r="H376" s="285">
        <v>1</v>
      </c>
      <c r="I376" s="286"/>
      <c r="J376" s="287">
        <f>ROUND(I376*H376,2)</f>
        <v>0</v>
      </c>
      <c r="K376" s="288"/>
      <c r="L376" s="289"/>
      <c r="M376" s="290" t="s">
        <v>1</v>
      </c>
      <c r="N376" s="291" t="s">
        <v>38</v>
      </c>
      <c r="O376" s="92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247</v>
      </c>
      <c r="AT376" s="232" t="s">
        <v>443</v>
      </c>
      <c r="AU376" s="232" t="s">
        <v>82</v>
      </c>
      <c r="AY376" s="18" t="s">
        <v>152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8" t="s">
        <v>80</v>
      </c>
      <c r="BK376" s="233">
        <f>ROUND(I376*H376,2)</f>
        <v>0</v>
      </c>
      <c r="BL376" s="18" t="s">
        <v>210</v>
      </c>
      <c r="BM376" s="232" t="s">
        <v>677</v>
      </c>
    </row>
    <row r="377" s="2" customFormat="1" ht="24.15" customHeight="1">
      <c r="A377" s="39"/>
      <c r="B377" s="40"/>
      <c r="C377" s="281" t="s">
        <v>215</v>
      </c>
      <c r="D377" s="281" t="s">
        <v>443</v>
      </c>
      <c r="E377" s="282" t="s">
        <v>678</v>
      </c>
      <c r="F377" s="283" t="s">
        <v>679</v>
      </c>
      <c r="G377" s="284" t="s">
        <v>275</v>
      </c>
      <c r="H377" s="285">
        <v>2</v>
      </c>
      <c r="I377" s="286"/>
      <c r="J377" s="287">
        <f>ROUND(I377*H377,2)</f>
        <v>0</v>
      </c>
      <c r="K377" s="288"/>
      <c r="L377" s="289"/>
      <c r="M377" s="290" t="s">
        <v>1</v>
      </c>
      <c r="N377" s="291" t="s">
        <v>38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247</v>
      </c>
      <c r="AT377" s="232" t="s">
        <v>443</v>
      </c>
      <c r="AU377" s="232" t="s">
        <v>82</v>
      </c>
      <c r="AY377" s="18" t="s">
        <v>152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80</v>
      </c>
      <c r="BK377" s="233">
        <f>ROUND(I377*H377,2)</f>
        <v>0</v>
      </c>
      <c r="BL377" s="18" t="s">
        <v>210</v>
      </c>
      <c r="BM377" s="232" t="s">
        <v>680</v>
      </c>
    </row>
    <row r="378" s="2" customFormat="1" ht="24.15" customHeight="1">
      <c r="A378" s="39"/>
      <c r="B378" s="40"/>
      <c r="C378" s="281" t="s">
        <v>272</v>
      </c>
      <c r="D378" s="281" t="s">
        <v>443</v>
      </c>
      <c r="E378" s="282" t="s">
        <v>681</v>
      </c>
      <c r="F378" s="283" t="s">
        <v>682</v>
      </c>
      <c r="G378" s="284" t="s">
        <v>275</v>
      </c>
      <c r="H378" s="285">
        <v>1</v>
      </c>
      <c r="I378" s="286"/>
      <c r="J378" s="287">
        <f>ROUND(I378*H378,2)</f>
        <v>0</v>
      </c>
      <c r="K378" s="288"/>
      <c r="L378" s="289"/>
      <c r="M378" s="290" t="s">
        <v>1</v>
      </c>
      <c r="N378" s="291" t="s">
        <v>38</v>
      </c>
      <c r="O378" s="92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247</v>
      </c>
      <c r="AT378" s="232" t="s">
        <v>443</v>
      </c>
      <c r="AU378" s="232" t="s">
        <v>82</v>
      </c>
      <c r="AY378" s="18" t="s">
        <v>152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80</v>
      </c>
      <c r="BK378" s="233">
        <f>ROUND(I378*H378,2)</f>
        <v>0</v>
      </c>
      <c r="BL378" s="18" t="s">
        <v>210</v>
      </c>
      <c r="BM378" s="232" t="s">
        <v>683</v>
      </c>
    </row>
    <row r="379" s="2" customFormat="1" ht="24.15" customHeight="1">
      <c r="A379" s="39"/>
      <c r="B379" s="40"/>
      <c r="C379" s="220" t="s">
        <v>620</v>
      </c>
      <c r="D379" s="220" t="s">
        <v>156</v>
      </c>
      <c r="E379" s="221" t="s">
        <v>684</v>
      </c>
      <c r="F379" s="222" t="s">
        <v>685</v>
      </c>
      <c r="G379" s="223" t="s">
        <v>228</v>
      </c>
      <c r="H379" s="224">
        <v>0.126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38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210</v>
      </c>
      <c r="AT379" s="232" t="s">
        <v>156</v>
      </c>
      <c r="AU379" s="232" t="s">
        <v>82</v>
      </c>
      <c r="AY379" s="18" t="s">
        <v>152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80</v>
      </c>
      <c r="BK379" s="233">
        <f>ROUND(I379*H379,2)</f>
        <v>0</v>
      </c>
      <c r="BL379" s="18" t="s">
        <v>210</v>
      </c>
      <c r="BM379" s="232" t="s">
        <v>686</v>
      </c>
    </row>
    <row r="380" s="12" customFormat="1" ht="22.8" customHeight="1">
      <c r="A380" s="12"/>
      <c r="B380" s="204"/>
      <c r="C380" s="205"/>
      <c r="D380" s="206" t="s">
        <v>72</v>
      </c>
      <c r="E380" s="218" t="s">
        <v>281</v>
      </c>
      <c r="F380" s="218" t="s">
        <v>282</v>
      </c>
      <c r="G380" s="205"/>
      <c r="H380" s="205"/>
      <c r="I380" s="208"/>
      <c r="J380" s="219">
        <f>BK380</f>
        <v>0</v>
      </c>
      <c r="K380" s="205"/>
      <c r="L380" s="210"/>
      <c r="M380" s="211"/>
      <c r="N380" s="212"/>
      <c r="O380" s="212"/>
      <c r="P380" s="213">
        <f>P381</f>
        <v>0</v>
      </c>
      <c r="Q380" s="212"/>
      <c r="R380" s="213">
        <f>R381</f>
        <v>0</v>
      </c>
      <c r="S380" s="212"/>
      <c r="T380" s="214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5" t="s">
        <v>82</v>
      </c>
      <c r="AT380" s="216" t="s">
        <v>72</v>
      </c>
      <c r="AU380" s="216" t="s">
        <v>80</v>
      </c>
      <c r="AY380" s="215" t="s">
        <v>152</v>
      </c>
      <c r="BK380" s="217">
        <f>BK381</f>
        <v>0</v>
      </c>
    </row>
    <row r="381" s="2" customFormat="1" ht="24.15" customHeight="1">
      <c r="A381" s="39"/>
      <c r="B381" s="40"/>
      <c r="C381" s="220" t="s">
        <v>687</v>
      </c>
      <c r="D381" s="220" t="s">
        <v>156</v>
      </c>
      <c r="E381" s="221" t="s">
        <v>688</v>
      </c>
      <c r="F381" s="222" t="s">
        <v>689</v>
      </c>
      <c r="G381" s="223" t="s">
        <v>521</v>
      </c>
      <c r="H381" s="224">
        <v>1</v>
      </c>
      <c r="I381" s="225"/>
      <c r="J381" s="226">
        <f>ROUND(I381*H381,2)</f>
        <v>0</v>
      </c>
      <c r="K381" s="227"/>
      <c r="L381" s="45"/>
      <c r="M381" s="228" t="s">
        <v>1</v>
      </c>
      <c r="N381" s="229" t="s">
        <v>38</v>
      </c>
      <c r="O381" s="92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2" t="s">
        <v>210</v>
      </c>
      <c r="AT381" s="232" t="s">
        <v>156</v>
      </c>
      <c r="AU381" s="232" t="s">
        <v>82</v>
      </c>
      <c r="AY381" s="18" t="s">
        <v>152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80</v>
      </c>
      <c r="BK381" s="233">
        <f>ROUND(I381*H381,2)</f>
        <v>0</v>
      </c>
      <c r="BL381" s="18" t="s">
        <v>210</v>
      </c>
      <c r="BM381" s="232" t="s">
        <v>690</v>
      </c>
    </row>
    <row r="382" s="12" customFormat="1" ht="22.8" customHeight="1">
      <c r="A382" s="12"/>
      <c r="B382" s="204"/>
      <c r="C382" s="205"/>
      <c r="D382" s="206" t="s">
        <v>72</v>
      </c>
      <c r="E382" s="218" t="s">
        <v>293</v>
      </c>
      <c r="F382" s="218" t="s">
        <v>294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SUM(P383:P409)</f>
        <v>0</v>
      </c>
      <c r="Q382" s="212"/>
      <c r="R382" s="213">
        <f>SUM(R383:R409)</f>
        <v>0</v>
      </c>
      <c r="S382" s="212"/>
      <c r="T382" s="214">
        <f>SUM(T383:T409)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5" t="s">
        <v>82</v>
      </c>
      <c r="AT382" s="216" t="s">
        <v>72</v>
      </c>
      <c r="AU382" s="216" t="s">
        <v>80</v>
      </c>
      <c r="AY382" s="215" t="s">
        <v>152</v>
      </c>
      <c r="BK382" s="217">
        <f>SUM(BK383:BK409)</f>
        <v>0</v>
      </c>
    </row>
    <row r="383" s="2" customFormat="1" ht="16.5" customHeight="1">
      <c r="A383" s="39"/>
      <c r="B383" s="40"/>
      <c r="C383" s="220" t="s">
        <v>542</v>
      </c>
      <c r="D383" s="220" t="s">
        <v>156</v>
      </c>
      <c r="E383" s="221" t="s">
        <v>691</v>
      </c>
      <c r="F383" s="222" t="s">
        <v>692</v>
      </c>
      <c r="G383" s="223" t="s">
        <v>159</v>
      </c>
      <c r="H383" s="224">
        <v>40.490000000000002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38</v>
      </c>
      <c r="O383" s="92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210</v>
      </c>
      <c r="AT383" s="232" t="s">
        <v>156</v>
      </c>
      <c r="AU383" s="232" t="s">
        <v>82</v>
      </c>
      <c r="AY383" s="18" t="s">
        <v>152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80</v>
      </c>
      <c r="BK383" s="233">
        <f>ROUND(I383*H383,2)</f>
        <v>0</v>
      </c>
      <c r="BL383" s="18" t="s">
        <v>210</v>
      </c>
      <c r="BM383" s="232" t="s">
        <v>693</v>
      </c>
    </row>
    <row r="384" s="13" customFormat="1">
      <c r="A384" s="13"/>
      <c r="B384" s="234"/>
      <c r="C384" s="235"/>
      <c r="D384" s="236" t="s">
        <v>161</v>
      </c>
      <c r="E384" s="237" t="s">
        <v>1</v>
      </c>
      <c r="F384" s="238" t="s">
        <v>694</v>
      </c>
      <c r="G384" s="235"/>
      <c r="H384" s="239">
        <v>40.490000000000002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161</v>
      </c>
      <c r="AU384" s="245" t="s">
        <v>82</v>
      </c>
      <c r="AV384" s="13" t="s">
        <v>82</v>
      </c>
      <c r="AW384" s="13" t="s">
        <v>30</v>
      </c>
      <c r="AX384" s="13" t="s">
        <v>73</v>
      </c>
      <c r="AY384" s="245" t="s">
        <v>152</v>
      </c>
    </row>
    <row r="385" s="14" customFormat="1">
      <c r="A385" s="14"/>
      <c r="B385" s="246"/>
      <c r="C385" s="247"/>
      <c r="D385" s="236" t="s">
        <v>161</v>
      </c>
      <c r="E385" s="248" t="s">
        <v>1</v>
      </c>
      <c r="F385" s="249" t="s">
        <v>163</v>
      </c>
      <c r="G385" s="247"/>
      <c r="H385" s="250">
        <v>40.490000000000002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6" t="s">
        <v>161</v>
      </c>
      <c r="AU385" s="256" t="s">
        <v>82</v>
      </c>
      <c r="AV385" s="14" t="s">
        <v>160</v>
      </c>
      <c r="AW385" s="14" t="s">
        <v>30</v>
      </c>
      <c r="AX385" s="14" t="s">
        <v>80</v>
      </c>
      <c r="AY385" s="256" t="s">
        <v>152</v>
      </c>
    </row>
    <row r="386" s="2" customFormat="1" ht="24.15" customHeight="1">
      <c r="A386" s="39"/>
      <c r="B386" s="40"/>
      <c r="C386" s="220" t="s">
        <v>695</v>
      </c>
      <c r="D386" s="220" t="s">
        <v>156</v>
      </c>
      <c r="E386" s="221" t="s">
        <v>696</v>
      </c>
      <c r="F386" s="222" t="s">
        <v>697</v>
      </c>
      <c r="G386" s="223" t="s">
        <v>159</v>
      </c>
      <c r="H386" s="224">
        <v>39.920000000000002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38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210</v>
      </c>
      <c r="AT386" s="232" t="s">
        <v>156</v>
      </c>
      <c r="AU386" s="232" t="s">
        <v>82</v>
      </c>
      <c r="AY386" s="18" t="s">
        <v>152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80</v>
      </c>
      <c r="BK386" s="233">
        <f>ROUND(I386*H386,2)</f>
        <v>0</v>
      </c>
      <c r="BL386" s="18" t="s">
        <v>210</v>
      </c>
      <c r="BM386" s="232" t="s">
        <v>698</v>
      </c>
    </row>
    <row r="387" s="13" customFormat="1">
      <c r="A387" s="13"/>
      <c r="B387" s="234"/>
      <c r="C387" s="235"/>
      <c r="D387" s="236" t="s">
        <v>161</v>
      </c>
      <c r="E387" s="237" t="s">
        <v>1</v>
      </c>
      <c r="F387" s="238" t="s">
        <v>699</v>
      </c>
      <c r="G387" s="235"/>
      <c r="H387" s="239">
        <v>39.920000000000002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161</v>
      </c>
      <c r="AU387" s="245" t="s">
        <v>82</v>
      </c>
      <c r="AV387" s="13" t="s">
        <v>82</v>
      </c>
      <c r="AW387" s="13" t="s">
        <v>30</v>
      </c>
      <c r="AX387" s="13" t="s">
        <v>73</v>
      </c>
      <c r="AY387" s="245" t="s">
        <v>152</v>
      </c>
    </row>
    <row r="388" s="14" customFormat="1">
      <c r="A388" s="14"/>
      <c r="B388" s="246"/>
      <c r="C388" s="247"/>
      <c r="D388" s="236" t="s">
        <v>161</v>
      </c>
      <c r="E388" s="248" t="s">
        <v>1</v>
      </c>
      <c r="F388" s="249" t="s">
        <v>163</v>
      </c>
      <c r="G388" s="247"/>
      <c r="H388" s="250">
        <v>39.920000000000002</v>
      </c>
      <c r="I388" s="251"/>
      <c r="J388" s="247"/>
      <c r="K388" s="247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161</v>
      </c>
      <c r="AU388" s="256" t="s">
        <v>82</v>
      </c>
      <c r="AV388" s="14" t="s">
        <v>160</v>
      </c>
      <c r="AW388" s="14" t="s">
        <v>30</v>
      </c>
      <c r="AX388" s="14" t="s">
        <v>80</v>
      </c>
      <c r="AY388" s="256" t="s">
        <v>152</v>
      </c>
    </row>
    <row r="389" s="2" customFormat="1" ht="33" customHeight="1">
      <c r="A389" s="39"/>
      <c r="B389" s="40"/>
      <c r="C389" s="220" t="s">
        <v>613</v>
      </c>
      <c r="D389" s="220" t="s">
        <v>156</v>
      </c>
      <c r="E389" s="221" t="s">
        <v>700</v>
      </c>
      <c r="F389" s="222" t="s">
        <v>701</v>
      </c>
      <c r="G389" s="223" t="s">
        <v>232</v>
      </c>
      <c r="H389" s="224">
        <v>21.32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38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210</v>
      </c>
      <c r="AT389" s="232" t="s">
        <v>156</v>
      </c>
      <c r="AU389" s="232" t="s">
        <v>82</v>
      </c>
      <c r="AY389" s="18" t="s">
        <v>152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80</v>
      </c>
      <c r="BK389" s="233">
        <f>ROUND(I389*H389,2)</f>
        <v>0</v>
      </c>
      <c r="BL389" s="18" t="s">
        <v>210</v>
      </c>
      <c r="BM389" s="232" t="s">
        <v>702</v>
      </c>
    </row>
    <row r="390" s="13" customFormat="1">
      <c r="A390" s="13"/>
      <c r="B390" s="234"/>
      <c r="C390" s="235"/>
      <c r="D390" s="236" t="s">
        <v>161</v>
      </c>
      <c r="E390" s="237" t="s">
        <v>1</v>
      </c>
      <c r="F390" s="238" t="s">
        <v>703</v>
      </c>
      <c r="G390" s="235"/>
      <c r="H390" s="239">
        <v>8.5999999999999996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161</v>
      </c>
      <c r="AU390" s="245" t="s">
        <v>82</v>
      </c>
      <c r="AV390" s="13" t="s">
        <v>82</v>
      </c>
      <c r="AW390" s="13" t="s">
        <v>30</v>
      </c>
      <c r="AX390" s="13" t="s">
        <v>73</v>
      </c>
      <c r="AY390" s="245" t="s">
        <v>152</v>
      </c>
    </row>
    <row r="391" s="13" customFormat="1">
      <c r="A391" s="13"/>
      <c r="B391" s="234"/>
      <c r="C391" s="235"/>
      <c r="D391" s="236" t="s">
        <v>161</v>
      </c>
      <c r="E391" s="237" t="s">
        <v>1</v>
      </c>
      <c r="F391" s="238" t="s">
        <v>704</v>
      </c>
      <c r="G391" s="235"/>
      <c r="H391" s="239">
        <v>9.3200000000000003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161</v>
      </c>
      <c r="AU391" s="245" t="s">
        <v>82</v>
      </c>
      <c r="AV391" s="13" t="s">
        <v>82</v>
      </c>
      <c r="AW391" s="13" t="s">
        <v>30</v>
      </c>
      <c r="AX391" s="13" t="s">
        <v>73</v>
      </c>
      <c r="AY391" s="245" t="s">
        <v>152</v>
      </c>
    </row>
    <row r="392" s="13" customFormat="1">
      <c r="A392" s="13"/>
      <c r="B392" s="234"/>
      <c r="C392" s="235"/>
      <c r="D392" s="236" t="s">
        <v>161</v>
      </c>
      <c r="E392" s="237" t="s">
        <v>1</v>
      </c>
      <c r="F392" s="238" t="s">
        <v>705</v>
      </c>
      <c r="G392" s="235"/>
      <c r="H392" s="239">
        <v>3.3999999999999999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161</v>
      </c>
      <c r="AU392" s="245" t="s">
        <v>82</v>
      </c>
      <c r="AV392" s="13" t="s">
        <v>82</v>
      </c>
      <c r="AW392" s="13" t="s">
        <v>30</v>
      </c>
      <c r="AX392" s="13" t="s">
        <v>73</v>
      </c>
      <c r="AY392" s="245" t="s">
        <v>152</v>
      </c>
    </row>
    <row r="393" s="14" customFormat="1">
      <c r="A393" s="14"/>
      <c r="B393" s="246"/>
      <c r="C393" s="247"/>
      <c r="D393" s="236" t="s">
        <v>161</v>
      </c>
      <c r="E393" s="248" t="s">
        <v>1</v>
      </c>
      <c r="F393" s="249" t="s">
        <v>163</v>
      </c>
      <c r="G393" s="247"/>
      <c r="H393" s="250">
        <v>21.32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161</v>
      </c>
      <c r="AU393" s="256" t="s">
        <v>82</v>
      </c>
      <c r="AV393" s="14" t="s">
        <v>160</v>
      </c>
      <c r="AW393" s="14" t="s">
        <v>30</v>
      </c>
      <c r="AX393" s="14" t="s">
        <v>80</v>
      </c>
      <c r="AY393" s="256" t="s">
        <v>152</v>
      </c>
    </row>
    <row r="394" s="2" customFormat="1" ht="33" customHeight="1">
      <c r="A394" s="39"/>
      <c r="B394" s="40"/>
      <c r="C394" s="220" t="s">
        <v>548</v>
      </c>
      <c r="D394" s="220" t="s">
        <v>156</v>
      </c>
      <c r="E394" s="221" t="s">
        <v>706</v>
      </c>
      <c r="F394" s="222" t="s">
        <v>707</v>
      </c>
      <c r="G394" s="223" t="s">
        <v>159</v>
      </c>
      <c r="H394" s="224">
        <v>40.490000000000002</v>
      </c>
      <c r="I394" s="225"/>
      <c r="J394" s="226">
        <f>ROUND(I394*H394,2)</f>
        <v>0</v>
      </c>
      <c r="K394" s="227"/>
      <c r="L394" s="45"/>
      <c r="M394" s="228" t="s">
        <v>1</v>
      </c>
      <c r="N394" s="229" t="s">
        <v>38</v>
      </c>
      <c r="O394" s="92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210</v>
      </c>
      <c r="AT394" s="232" t="s">
        <v>156</v>
      </c>
      <c r="AU394" s="232" t="s">
        <v>82</v>
      </c>
      <c r="AY394" s="18" t="s">
        <v>152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80</v>
      </c>
      <c r="BK394" s="233">
        <f>ROUND(I394*H394,2)</f>
        <v>0</v>
      </c>
      <c r="BL394" s="18" t="s">
        <v>210</v>
      </c>
      <c r="BM394" s="232" t="s">
        <v>708</v>
      </c>
    </row>
    <row r="395" s="13" customFormat="1">
      <c r="A395" s="13"/>
      <c r="B395" s="234"/>
      <c r="C395" s="235"/>
      <c r="D395" s="236" t="s">
        <v>161</v>
      </c>
      <c r="E395" s="237" t="s">
        <v>1</v>
      </c>
      <c r="F395" s="238" t="s">
        <v>694</v>
      </c>
      <c r="G395" s="235"/>
      <c r="H395" s="239">
        <v>40.490000000000002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161</v>
      </c>
      <c r="AU395" s="245" t="s">
        <v>82</v>
      </c>
      <c r="AV395" s="13" t="s">
        <v>82</v>
      </c>
      <c r="AW395" s="13" t="s">
        <v>30</v>
      </c>
      <c r="AX395" s="13" t="s">
        <v>73</v>
      </c>
      <c r="AY395" s="245" t="s">
        <v>152</v>
      </c>
    </row>
    <row r="396" s="14" customFormat="1">
      <c r="A396" s="14"/>
      <c r="B396" s="246"/>
      <c r="C396" s="247"/>
      <c r="D396" s="236" t="s">
        <v>161</v>
      </c>
      <c r="E396" s="248" t="s">
        <v>1</v>
      </c>
      <c r="F396" s="249" t="s">
        <v>163</v>
      </c>
      <c r="G396" s="247"/>
      <c r="H396" s="250">
        <v>40.490000000000002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161</v>
      </c>
      <c r="AU396" s="256" t="s">
        <v>82</v>
      </c>
      <c r="AV396" s="14" t="s">
        <v>160</v>
      </c>
      <c r="AW396" s="14" t="s">
        <v>30</v>
      </c>
      <c r="AX396" s="14" t="s">
        <v>80</v>
      </c>
      <c r="AY396" s="256" t="s">
        <v>152</v>
      </c>
    </row>
    <row r="397" s="2" customFormat="1" ht="78" customHeight="1">
      <c r="A397" s="39"/>
      <c r="B397" s="40"/>
      <c r="C397" s="281" t="s">
        <v>709</v>
      </c>
      <c r="D397" s="281" t="s">
        <v>443</v>
      </c>
      <c r="E397" s="282" t="s">
        <v>710</v>
      </c>
      <c r="F397" s="283" t="s">
        <v>711</v>
      </c>
      <c r="G397" s="284" t="s">
        <v>159</v>
      </c>
      <c r="H397" s="285">
        <v>2.2970000000000002</v>
      </c>
      <c r="I397" s="286"/>
      <c r="J397" s="287">
        <f>ROUND(I397*H397,2)</f>
        <v>0</v>
      </c>
      <c r="K397" s="288"/>
      <c r="L397" s="289"/>
      <c r="M397" s="290" t="s">
        <v>1</v>
      </c>
      <c r="N397" s="291" t="s">
        <v>38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247</v>
      </c>
      <c r="AT397" s="232" t="s">
        <v>443</v>
      </c>
      <c r="AU397" s="232" t="s">
        <v>82</v>
      </c>
      <c r="AY397" s="18" t="s">
        <v>152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80</v>
      </c>
      <c r="BK397" s="233">
        <f>ROUND(I397*H397,2)</f>
        <v>0</v>
      </c>
      <c r="BL397" s="18" t="s">
        <v>210</v>
      </c>
      <c r="BM397" s="232" t="s">
        <v>712</v>
      </c>
    </row>
    <row r="398" s="2" customFormat="1" ht="76.35" customHeight="1">
      <c r="A398" s="39"/>
      <c r="B398" s="40"/>
      <c r="C398" s="281" t="s">
        <v>560</v>
      </c>
      <c r="D398" s="281" t="s">
        <v>443</v>
      </c>
      <c r="E398" s="282" t="s">
        <v>713</v>
      </c>
      <c r="F398" s="283" t="s">
        <v>714</v>
      </c>
      <c r="G398" s="284" t="s">
        <v>159</v>
      </c>
      <c r="H398" s="285">
        <v>46.140999999999998</v>
      </c>
      <c r="I398" s="286"/>
      <c r="J398" s="287">
        <f>ROUND(I398*H398,2)</f>
        <v>0</v>
      </c>
      <c r="K398" s="288"/>
      <c r="L398" s="289"/>
      <c r="M398" s="290" t="s">
        <v>1</v>
      </c>
      <c r="N398" s="291" t="s">
        <v>38</v>
      </c>
      <c r="O398" s="92"/>
      <c r="P398" s="230">
        <f>O398*H398</f>
        <v>0</v>
      </c>
      <c r="Q398" s="230">
        <v>0</v>
      </c>
      <c r="R398" s="230">
        <f>Q398*H398</f>
        <v>0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247</v>
      </c>
      <c r="AT398" s="232" t="s">
        <v>443</v>
      </c>
      <c r="AU398" s="232" t="s">
        <v>82</v>
      </c>
      <c r="AY398" s="18" t="s">
        <v>152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80</v>
      </c>
      <c r="BK398" s="233">
        <f>ROUND(I398*H398,2)</f>
        <v>0</v>
      </c>
      <c r="BL398" s="18" t="s">
        <v>210</v>
      </c>
      <c r="BM398" s="232" t="s">
        <v>715</v>
      </c>
    </row>
    <row r="399" s="13" customFormat="1">
      <c r="A399" s="13"/>
      <c r="B399" s="234"/>
      <c r="C399" s="235"/>
      <c r="D399" s="236" t="s">
        <v>161</v>
      </c>
      <c r="E399" s="237" t="s">
        <v>1</v>
      </c>
      <c r="F399" s="238" t="s">
        <v>694</v>
      </c>
      <c r="G399" s="235"/>
      <c r="H399" s="239">
        <v>40.490000000000002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161</v>
      </c>
      <c r="AU399" s="245" t="s">
        <v>82</v>
      </c>
      <c r="AV399" s="13" t="s">
        <v>82</v>
      </c>
      <c r="AW399" s="13" t="s">
        <v>30</v>
      </c>
      <c r="AX399" s="13" t="s">
        <v>73</v>
      </c>
      <c r="AY399" s="245" t="s">
        <v>152</v>
      </c>
    </row>
    <row r="400" s="13" customFormat="1">
      <c r="A400" s="13"/>
      <c r="B400" s="234"/>
      <c r="C400" s="235"/>
      <c r="D400" s="236" t="s">
        <v>161</v>
      </c>
      <c r="E400" s="237" t="s">
        <v>1</v>
      </c>
      <c r="F400" s="238" t="s">
        <v>716</v>
      </c>
      <c r="G400" s="235"/>
      <c r="H400" s="239">
        <v>-1.044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161</v>
      </c>
      <c r="AU400" s="245" t="s">
        <v>82</v>
      </c>
      <c r="AV400" s="13" t="s">
        <v>82</v>
      </c>
      <c r="AW400" s="13" t="s">
        <v>30</v>
      </c>
      <c r="AX400" s="13" t="s">
        <v>73</v>
      </c>
      <c r="AY400" s="245" t="s">
        <v>152</v>
      </c>
    </row>
    <row r="401" s="13" customFormat="1">
      <c r="A401" s="13"/>
      <c r="B401" s="234"/>
      <c r="C401" s="235"/>
      <c r="D401" s="236" t="s">
        <v>161</v>
      </c>
      <c r="E401" s="237" t="s">
        <v>1</v>
      </c>
      <c r="F401" s="238" t="s">
        <v>717</v>
      </c>
      <c r="G401" s="235"/>
      <c r="H401" s="239">
        <v>2.5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161</v>
      </c>
      <c r="AU401" s="245" t="s">
        <v>82</v>
      </c>
      <c r="AV401" s="13" t="s">
        <v>82</v>
      </c>
      <c r="AW401" s="13" t="s">
        <v>30</v>
      </c>
      <c r="AX401" s="13" t="s">
        <v>73</v>
      </c>
      <c r="AY401" s="245" t="s">
        <v>152</v>
      </c>
    </row>
    <row r="402" s="14" customFormat="1">
      <c r="A402" s="14"/>
      <c r="B402" s="246"/>
      <c r="C402" s="247"/>
      <c r="D402" s="236" t="s">
        <v>161</v>
      </c>
      <c r="E402" s="248" t="s">
        <v>1</v>
      </c>
      <c r="F402" s="249" t="s">
        <v>163</v>
      </c>
      <c r="G402" s="247"/>
      <c r="H402" s="250">
        <v>41.945999999999998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161</v>
      </c>
      <c r="AU402" s="256" t="s">
        <v>82</v>
      </c>
      <c r="AV402" s="14" t="s">
        <v>160</v>
      </c>
      <c r="AW402" s="14" t="s">
        <v>30</v>
      </c>
      <c r="AX402" s="14" t="s">
        <v>73</v>
      </c>
      <c r="AY402" s="256" t="s">
        <v>152</v>
      </c>
    </row>
    <row r="403" s="13" customFormat="1">
      <c r="A403" s="13"/>
      <c r="B403" s="234"/>
      <c r="C403" s="235"/>
      <c r="D403" s="236" t="s">
        <v>161</v>
      </c>
      <c r="E403" s="237" t="s">
        <v>1</v>
      </c>
      <c r="F403" s="238" t="s">
        <v>718</v>
      </c>
      <c r="G403" s="235"/>
      <c r="H403" s="239">
        <v>46.140999999999998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161</v>
      </c>
      <c r="AU403" s="245" t="s">
        <v>82</v>
      </c>
      <c r="AV403" s="13" t="s">
        <v>82</v>
      </c>
      <c r="AW403" s="13" t="s">
        <v>30</v>
      </c>
      <c r="AX403" s="13" t="s">
        <v>73</v>
      </c>
      <c r="AY403" s="245" t="s">
        <v>152</v>
      </c>
    </row>
    <row r="404" s="14" customFormat="1">
      <c r="A404" s="14"/>
      <c r="B404" s="246"/>
      <c r="C404" s="247"/>
      <c r="D404" s="236" t="s">
        <v>161</v>
      </c>
      <c r="E404" s="248" t="s">
        <v>1</v>
      </c>
      <c r="F404" s="249" t="s">
        <v>163</v>
      </c>
      <c r="G404" s="247"/>
      <c r="H404" s="250">
        <v>46.140999999999998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161</v>
      </c>
      <c r="AU404" s="256" t="s">
        <v>82</v>
      </c>
      <c r="AV404" s="14" t="s">
        <v>160</v>
      </c>
      <c r="AW404" s="14" t="s">
        <v>30</v>
      </c>
      <c r="AX404" s="14" t="s">
        <v>80</v>
      </c>
      <c r="AY404" s="256" t="s">
        <v>152</v>
      </c>
    </row>
    <row r="405" s="2" customFormat="1" ht="24.15" customHeight="1">
      <c r="A405" s="39"/>
      <c r="B405" s="40"/>
      <c r="C405" s="220" t="s">
        <v>719</v>
      </c>
      <c r="D405" s="220" t="s">
        <v>156</v>
      </c>
      <c r="E405" s="221" t="s">
        <v>720</v>
      </c>
      <c r="F405" s="222" t="s">
        <v>721</v>
      </c>
      <c r="G405" s="223" t="s">
        <v>159</v>
      </c>
      <c r="H405" s="224">
        <v>19.539999999999999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38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210</v>
      </c>
      <c r="AT405" s="232" t="s">
        <v>156</v>
      </c>
      <c r="AU405" s="232" t="s">
        <v>82</v>
      </c>
      <c r="AY405" s="18" t="s">
        <v>152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80</v>
      </c>
      <c r="BK405" s="233">
        <f>ROUND(I405*H405,2)</f>
        <v>0</v>
      </c>
      <c r="BL405" s="18" t="s">
        <v>210</v>
      </c>
      <c r="BM405" s="232" t="s">
        <v>722</v>
      </c>
    </row>
    <row r="406" s="13" customFormat="1">
      <c r="A406" s="13"/>
      <c r="B406" s="234"/>
      <c r="C406" s="235"/>
      <c r="D406" s="236" t="s">
        <v>161</v>
      </c>
      <c r="E406" s="237" t="s">
        <v>1</v>
      </c>
      <c r="F406" s="238" t="s">
        <v>723</v>
      </c>
      <c r="G406" s="235"/>
      <c r="H406" s="239">
        <v>11.683999999999999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161</v>
      </c>
      <c r="AU406" s="245" t="s">
        <v>82</v>
      </c>
      <c r="AV406" s="13" t="s">
        <v>82</v>
      </c>
      <c r="AW406" s="13" t="s">
        <v>30</v>
      </c>
      <c r="AX406" s="13" t="s">
        <v>73</v>
      </c>
      <c r="AY406" s="245" t="s">
        <v>152</v>
      </c>
    </row>
    <row r="407" s="13" customFormat="1">
      <c r="A407" s="13"/>
      <c r="B407" s="234"/>
      <c r="C407" s="235"/>
      <c r="D407" s="236" t="s">
        <v>161</v>
      </c>
      <c r="E407" s="237" t="s">
        <v>1</v>
      </c>
      <c r="F407" s="238" t="s">
        <v>724</v>
      </c>
      <c r="G407" s="235"/>
      <c r="H407" s="239">
        <v>7.8559999999999999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161</v>
      </c>
      <c r="AU407" s="245" t="s">
        <v>82</v>
      </c>
      <c r="AV407" s="13" t="s">
        <v>82</v>
      </c>
      <c r="AW407" s="13" t="s">
        <v>30</v>
      </c>
      <c r="AX407" s="13" t="s">
        <v>73</v>
      </c>
      <c r="AY407" s="245" t="s">
        <v>152</v>
      </c>
    </row>
    <row r="408" s="14" customFormat="1">
      <c r="A408" s="14"/>
      <c r="B408" s="246"/>
      <c r="C408" s="247"/>
      <c r="D408" s="236" t="s">
        <v>161</v>
      </c>
      <c r="E408" s="248" t="s">
        <v>1</v>
      </c>
      <c r="F408" s="249" t="s">
        <v>163</v>
      </c>
      <c r="G408" s="247"/>
      <c r="H408" s="250">
        <v>19.539999999999999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161</v>
      </c>
      <c r="AU408" s="256" t="s">
        <v>82</v>
      </c>
      <c r="AV408" s="14" t="s">
        <v>160</v>
      </c>
      <c r="AW408" s="14" t="s">
        <v>30</v>
      </c>
      <c r="AX408" s="14" t="s">
        <v>80</v>
      </c>
      <c r="AY408" s="256" t="s">
        <v>152</v>
      </c>
    </row>
    <row r="409" s="2" customFormat="1" ht="24.15" customHeight="1">
      <c r="A409" s="39"/>
      <c r="B409" s="40"/>
      <c r="C409" s="220" t="s">
        <v>725</v>
      </c>
      <c r="D409" s="220" t="s">
        <v>156</v>
      </c>
      <c r="E409" s="221" t="s">
        <v>726</v>
      </c>
      <c r="F409" s="222" t="s">
        <v>727</v>
      </c>
      <c r="G409" s="223" t="s">
        <v>228</v>
      </c>
      <c r="H409" s="224">
        <v>1.659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38</v>
      </c>
      <c r="O409" s="92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210</v>
      </c>
      <c r="AT409" s="232" t="s">
        <v>156</v>
      </c>
      <c r="AU409" s="232" t="s">
        <v>82</v>
      </c>
      <c r="AY409" s="18" t="s">
        <v>152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80</v>
      </c>
      <c r="BK409" s="233">
        <f>ROUND(I409*H409,2)</f>
        <v>0</v>
      </c>
      <c r="BL409" s="18" t="s">
        <v>210</v>
      </c>
      <c r="BM409" s="232" t="s">
        <v>728</v>
      </c>
    </row>
    <row r="410" s="12" customFormat="1" ht="22.8" customHeight="1">
      <c r="A410" s="12"/>
      <c r="B410" s="204"/>
      <c r="C410" s="205"/>
      <c r="D410" s="206" t="s">
        <v>72</v>
      </c>
      <c r="E410" s="218" t="s">
        <v>305</v>
      </c>
      <c r="F410" s="218" t="s">
        <v>306</v>
      </c>
      <c r="G410" s="205"/>
      <c r="H410" s="205"/>
      <c r="I410" s="208"/>
      <c r="J410" s="219">
        <f>BK410</f>
        <v>0</v>
      </c>
      <c r="K410" s="205"/>
      <c r="L410" s="210"/>
      <c r="M410" s="211"/>
      <c r="N410" s="212"/>
      <c r="O410" s="212"/>
      <c r="P410" s="213">
        <f>SUM(P411:P414)</f>
        <v>0</v>
      </c>
      <c r="Q410" s="212"/>
      <c r="R410" s="213">
        <f>SUM(R411:R414)</f>
        <v>0</v>
      </c>
      <c r="S410" s="212"/>
      <c r="T410" s="214">
        <f>SUM(T411:T414)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5" t="s">
        <v>82</v>
      </c>
      <c r="AT410" s="216" t="s">
        <v>72</v>
      </c>
      <c r="AU410" s="216" t="s">
        <v>80</v>
      </c>
      <c r="AY410" s="215" t="s">
        <v>152</v>
      </c>
      <c r="BK410" s="217">
        <f>SUM(BK411:BK414)</f>
        <v>0</v>
      </c>
    </row>
    <row r="411" s="2" customFormat="1" ht="16.5" customHeight="1">
      <c r="A411" s="39"/>
      <c r="B411" s="40"/>
      <c r="C411" s="220" t="s">
        <v>729</v>
      </c>
      <c r="D411" s="220" t="s">
        <v>156</v>
      </c>
      <c r="E411" s="221" t="s">
        <v>730</v>
      </c>
      <c r="F411" s="222" t="s">
        <v>731</v>
      </c>
      <c r="G411" s="223" t="s">
        <v>232</v>
      </c>
      <c r="H411" s="224">
        <v>10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38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210</v>
      </c>
      <c r="AT411" s="232" t="s">
        <v>156</v>
      </c>
      <c r="AU411" s="232" t="s">
        <v>82</v>
      </c>
      <c r="AY411" s="18" t="s">
        <v>152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80</v>
      </c>
      <c r="BK411" s="233">
        <f>ROUND(I411*H411,2)</f>
        <v>0</v>
      </c>
      <c r="BL411" s="18" t="s">
        <v>210</v>
      </c>
      <c r="BM411" s="232" t="s">
        <v>732</v>
      </c>
    </row>
    <row r="412" s="2" customFormat="1" ht="16.5" customHeight="1">
      <c r="A412" s="39"/>
      <c r="B412" s="40"/>
      <c r="C412" s="281" t="s">
        <v>607</v>
      </c>
      <c r="D412" s="281" t="s">
        <v>443</v>
      </c>
      <c r="E412" s="282" t="s">
        <v>733</v>
      </c>
      <c r="F412" s="283" t="s">
        <v>734</v>
      </c>
      <c r="G412" s="284" t="s">
        <v>232</v>
      </c>
      <c r="H412" s="285">
        <v>10.199999999999999</v>
      </c>
      <c r="I412" s="286"/>
      <c r="J412" s="287">
        <f>ROUND(I412*H412,2)</f>
        <v>0</v>
      </c>
      <c r="K412" s="288"/>
      <c r="L412" s="289"/>
      <c r="M412" s="290" t="s">
        <v>1</v>
      </c>
      <c r="N412" s="291" t="s">
        <v>38</v>
      </c>
      <c r="O412" s="92"/>
      <c r="P412" s="230">
        <f>O412*H412</f>
        <v>0</v>
      </c>
      <c r="Q412" s="230">
        <v>0</v>
      </c>
      <c r="R412" s="230">
        <f>Q412*H412</f>
        <v>0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247</v>
      </c>
      <c r="AT412" s="232" t="s">
        <v>443</v>
      </c>
      <c r="AU412" s="232" t="s">
        <v>82</v>
      </c>
      <c r="AY412" s="18" t="s">
        <v>152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80</v>
      </c>
      <c r="BK412" s="233">
        <f>ROUND(I412*H412,2)</f>
        <v>0</v>
      </c>
      <c r="BL412" s="18" t="s">
        <v>210</v>
      </c>
      <c r="BM412" s="232" t="s">
        <v>735</v>
      </c>
    </row>
    <row r="413" s="13" customFormat="1">
      <c r="A413" s="13"/>
      <c r="B413" s="234"/>
      <c r="C413" s="235"/>
      <c r="D413" s="236" t="s">
        <v>161</v>
      </c>
      <c r="E413" s="237" t="s">
        <v>1</v>
      </c>
      <c r="F413" s="238" t="s">
        <v>736</v>
      </c>
      <c r="G413" s="235"/>
      <c r="H413" s="239">
        <v>10.199999999999999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161</v>
      </c>
      <c r="AU413" s="245" t="s">
        <v>82</v>
      </c>
      <c r="AV413" s="13" t="s">
        <v>82</v>
      </c>
      <c r="AW413" s="13" t="s">
        <v>30</v>
      </c>
      <c r="AX413" s="13" t="s">
        <v>73</v>
      </c>
      <c r="AY413" s="245" t="s">
        <v>152</v>
      </c>
    </row>
    <row r="414" s="14" customFormat="1">
      <c r="A414" s="14"/>
      <c r="B414" s="246"/>
      <c r="C414" s="247"/>
      <c r="D414" s="236" t="s">
        <v>161</v>
      </c>
      <c r="E414" s="248" t="s">
        <v>1</v>
      </c>
      <c r="F414" s="249" t="s">
        <v>163</v>
      </c>
      <c r="G414" s="247"/>
      <c r="H414" s="250">
        <v>10.199999999999999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161</v>
      </c>
      <c r="AU414" s="256" t="s">
        <v>82</v>
      </c>
      <c r="AV414" s="14" t="s">
        <v>160</v>
      </c>
      <c r="AW414" s="14" t="s">
        <v>30</v>
      </c>
      <c r="AX414" s="14" t="s">
        <v>80</v>
      </c>
      <c r="AY414" s="256" t="s">
        <v>152</v>
      </c>
    </row>
    <row r="415" s="12" customFormat="1" ht="22.8" customHeight="1">
      <c r="A415" s="12"/>
      <c r="B415" s="204"/>
      <c r="C415" s="205"/>
      <c r="D415" s="206" t="s">
        <v>72</v>
      </c>
      <c r="E415" s="218" t="s">
        <v>737</v>
      </c>
      <c r="F415" s="218" t="s">
        <v>738</v>
      </c>
      <c r="G415" s="205"/>
      <c r="H415" s="205"/>
      <c r="I415" s="208"/>
      <c r="J415" s="219">
        <f>BK415</f>
        <v>0</v>
      </c>
      <c r="K415" s="205"/>
      <c r="L415" s="210"/>
      <c r="M415" s="211"/>
      <c r="N415" s="212"/>
      <c r="O415" s="212"/>
      <c r="P415" s="213">
        <f>SUM(P416:P419)</f>
        <v>0</v>
      </c>
      <c r="Q415" s="212"/>
      <c r="R415" s="213">
        <f>SUM(R416:R419)</f>
        <v>0</v>
      </c>
      <c r="S415" s="212"/>
      <c r="T415" s="214">
        <f>SUM(T416:T419)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5" t="s">
        <v>82</v>
      </c>
      <c r="AT415" s="216" t="s">
        <v>72</v>
      </c>
      <c r="AU415" s="216" t="s">
        <v>80</v>
      </c>
      <c r="AY415" s="215" t="s">
        <v>152</v>
      </c>
      <c r="BK415" s="217">
        <f>SUM(BK416:BK419)</f>
        <v>0</v>
      </c>
    </row>
    <row r="416" s="2" customFormat="1" ht="24.15" customHeight="1">
      <c r="A416" s="39"/>
      <c r="B416" s="40"/>
      <c r="C416" s="220" t="s">
        <v>532</v>
      </c>
      <c r="D416" s="220" t="s">
        <v>156</v>
      </c>
      <c r="E416" s="221" t="s">
        <v>739</v>
      </c>
      <c r="F416" s="222" t="s">
        <v>740</v>
      </c>
      <c r="G416" s="223" t="s">
        <v>159</v>
      </c>
      <c r="H416" s="224">
        <v>69.680000000000007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38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210</v>
      </c>
      <c r="AT416" s="232" t="s">
        <v>156</v>
      </c>
      <c r="AU416" s="232" t="s">
        <v>82</v>
      </c>
      <c r="AY416" s="18" t="s">
        <v>152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80</v>
      </c>
      <c r="BK416" s="233">
        <f>ROUND(I416*H416,2)</f>
        <v>0</v>
      </c>
      <c r="BL416" s="18" t="s">
        <v>210</v>
      </c>
      <c r="BM416" s="232" t="s">
        <v>741</v>
      </c>
    </row>
    <row r="417" s="13" customFormat="1">
      <c r="A417" s="13"/>
      <c r="B417" s="234"/>
      <c r="C417" s="235"/>
      <c r="D417" s="236" t="s">
        <v>161</v>
      </c>
      <c r="E417" s="237" t="s">
        <v>1</v>
      </c>
      <c r="F417" s="238" t="s">
        <v>742</v>
      </c>
      <c r="G417" s="235"/>
      <c r="H417" s="239">
        <v>69.680000000000007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161</v>
      </c>
      <c r="AU417" s="245" t="s">
        <v>82</v>
      </c>
      <c r="AV417" s="13" t="s">
        <v>82</v>
      </c>
      <c r="AW417" s="13" t="s">
        <v>30</v>
      </c>
      <c r="AX417" s="13" t="s">
        <v>73</v>
      </c>
      <c r="AY417" s="245" t="s">
        <v>152</v>
      </c>
    </row>
    <row r="418" s="14" customFormat="1">
      <c r="A418" s="14"/>
      <c r="B418" s="246"/>
      <c r="C418" s="247"/>
      <c r="D418" s="236" t="s">
        <v>161</v>
      </c>
      <c r="E418" s="248" t="s">
        <v>1</v>
      </c>
      <c r="F418" s="249" t="s">
        <v>163</v>
      </c>
      <c r="G418" s="247"/>
      <c r="H418" s="250">
        <v>69.680000000000007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161</v>
      </c>
      <c r="AU418" s="256" t="s">
        <v>82</v>
      </c>
      <c r="AV418" s="14" t="s">
        <v>160</v>
      </c>
      <c r="AW418" s="14" t="s">
        <v>30</v>
      </c>
      <c r="AX418" s="14" t="s">
        <v>80</v>
      </c>
      <c r="AY418" s="256" t="s">
        <v>152</v>
      </c>
    </row>
    <row r="419" s="2" customFormat="1" ht="24.15" customHeight="1">
      <c r="A419" s="39"/>
      <c r="B419" s="40"/>
      <c r="C419" s="220" t="s">
        <v>624</v>
      </c>
      <c r="D419" s="220" t="s">
        <v>156</v>
      </c>
      <c r="E419" s="221" t="s">
        <v>743</v>
      </c>
      <c r="F419" s="222" t="s">
        <v>744</v>
      </c>
      <c r="G419" s="223" t="s">
        <v>228</v>
      </c>
      <c r="H419" s="224">
        <v>0.244</v>
      </c>
      <c r="I419" s="225"/>
      <c r="J419" s="226">
        <f>ROUND(I419*H419,2)</f>
        <v>0</v>
      </c>
      <c r="K419" s="227"/>
      <c r="L419" s="45"/>
      <c r="M419" s="228" t="s">
        <v>1</v>
      </c>
      <c r="N419" s="229" t="s">
        <v>38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210</v>
      </c>
      <c r="AT419" s="232" t="s">
        <v>156</v>
      </c>
      <c r="AU419" s="232" t="s">
        <v>82</v>
      </c>
      <c r="AY419" s="18" t="s">
        <v>152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80</v>
      </c>
      <c r="BK419" s="233">
        <f>ROUND(I419*H419,2)</f>
        <v>0</v>
      </c>
      <c r="BL419" s="18" t="s">
        <v>210</v>
      </c>
      <c r="BM419" s="232" t="s">
        <v>745</v>
      </c>
    </row>
    <row r="420" s="12" customFormat="1" ht="22.8" customHeight="1">
      <c r="A420" s="12"/>
      <c r="B420" s="204"/>
      <c r="C420" s="205"/>
      <c r="D420" s="206" t="s">
        <v>72</v>
      </c>
      <c r="E420" s="218" t="s">
        <v>318</v>
      </c>
      <c r="F420" s="218" t="s">
        <v>319</v>
      </c>
      <c r="G420" s="205"/>
      <c r="H420" s="205"/>
      <c r="I420" s="208"/>
      <c r="J420" s="219">
        <f>BK420</f>
        <v>0</v>
      </c>
      <c r="K420" s="205"/>
      <c r="L420" s="210"/>
      <c r="M420" s="211"/>
      <c r="N420" s="212"/>
      <c r="O420" s="212"/>
      <c r="P420" s="213">
        <f>SUM(P421:P479)</f>
        <v>0</v>
      </c>
      <c r="Q420" s="212"/>
      <c r="R420" s="213">
        <f>SUM(R421:R479)</f>
        <v>0</v>
      </c>
      <c r="S420" s="212"/>
      <c r="T420" s="214">
        <f>SUM(T421:T479)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5" t="s">
        <v>82</v>
      </c>
      <c r="AT420" s="216" t="s">
        <v>72</v>
      </c>
      <c r="AU420" s="216" t="s">
        <v>80</v>
      </c>
      <c r="AY420" s="215" t="s">
        <v>152</v>
      </c>
      <c r="BK420" s="217">
        <f>SUM(BK421:BK479)</f>
        <v>0</v>
      </c>
    </row>
    <row r="421" s="2" customFormat="1" ht="16.5" customHeight="1">
      <c r="A421" s="39"/>
      <c r="B421" s="40"/>
      <c r="C421" s="220" t="s">
        <v>335</v>
      </c>
      <c r="D421" s="220" t="s">
        <v>156</v>
      </c>
      <c r="E421" s="221" t="s">
        <v>746</v>
      </c>
      <c r="F421" s="222" t="s">
        <v>747</v>
      </c>
      <c r="G421" s="223" t="s">
        <v>159</v>
      </c>
      <c r="H421" s="224">
        <v>111.789</v>
      </c>
      <c r="I421" s="225"/>
      <c r="J421" s="226">
        <f>ROUND(I421*H421,2)</f>
        <v>0</v>
      </c>
      <c r="K421" s="227"/>
      <c r="L421" s="45"/>
      <c r="M421" s="228" t="s">
        <v>1</v>
      </c>
      <c r="N421" s="229" t="s">
        <v>38</v>
      </c>
      <c r="O421" s="92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210</v>
      </c>
      <c r="AT421" s="232" t="s">
        <v>156</v>
      </c>
      <c r="AU421" s="232" t="s">
        <v>82</v>
      </c>
      <c r="AY421" s="18" t="s">
        <v>152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80</v>
      </c>
      <c r="BK421" s="233">
        <f>ROUND(I421*H421,2)</f>
        <v>0</v>
      </c>
      <c r="BL421" s="18" t="s">
        <v>210</v>
      </c>
      <c r="BM421" s="232" t="s">
        <v>748</v>
      </c>
    </row>
    <row r="422" s="13" customFormat="1">
      <c r="A422" s="13"/>
      <c r="B422" s="234"/>
      <c r="C422" s="235"/>
      <c r="D422" s="236" t="s">
        <v>161</v>
      </c>
      <c r="E422" s="237" t="s">
        <v>1</v>
      </c>
      <c r="F422" s="238" t="s">
        <v>385</v>
      </c>
      <c r="G422" s="235"/>
      <c r="H422" s="239">
        <v>3.0899999999999999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161</v>
      </c>
      <c r="AU422" s="245" t="s">
        <v>82</v>
      </c>
      <c r="AV422" s="13" t="s">
        <v>82</v>
      </c>
      <c r="AW422" s="13" t="s">
        <v>30</v>
      </c>
      <c r="AX422" s="13" t="s">
        <v>73</v>
      </c>
      <c r="AY422" s="245" t="s">
        <v>152</v>
      </c>
    </row>
    <row r="423" s="13" customFormat="1">
      <c r="A423" s="13"/>
      <c r="B423" s="234"/>
      <c r="C423" s="235"/>
      <c r="D423" s="236" t="s">
        <v>161</v>
      </c>
      <c r="E423" s="237" t="s">
        <v>1</v>
      </c>
      <c r="F423" s="238" t="s">
        <v>386</v>
      </c>
      <c r="G423" s="235"/>
      <c r="H423" s="239">
        <v>31.567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161</v>
      </c>
      <c r="AU423" s="245" t="s">
        <v>82</v>
      </c>
      <c r="AV423" s="13" t="s">
        <v>82</v>
      </c>
      <c r="AW423" s="13" t="s">
        <v>30</v>
      </c>
      <c r="AX423" s="13" t="s">
        <v>73</v>
      </c>
      <c r="AY423" s="245" t="s">
        <v>152</v>
      </c>
    </row>
    <row r="424" s="13" customFormat="1">
      <c r="A424" s="13"/>
      <c r="B424" s="234"/>
      <c r="C424" s="235"/>
      <c r="D424" s="236" t="s">
        <v>161</v>
      </c>
      <c r="E424" s="237" t="s">
        <v>1</v>
      </c>
      <c r="F424" s="238" t="s">
        <v>387</v>
      </c>
      <c r="G424" s="235"/>
      <c r="H424" s="239">
        <v>21.762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161</v>
      </c>
      <c r="AU424" s="245" t="s">
        <v>82</v>
      </c>
      <c r="AV424" s="13" t="s">
        <v>82</v>
      </c>
      <c r="AW424" s="13" t="s">
        <v>30</v>
      </c>
      <c r="AX424" s="13" t="s">
        <v>73</v>
      </c>
      <c r="AY424" s="245" t="s">
        <v>152</v>
      </c>
    </row>
    <row r="425" s="13" customFormat="1">
      <c r="A425" s="13"/>
      <c r="B425" s="234"/>
      <c r="C425" s="235"/>
      <c r="D425" s="236" t="s">
        <v>161</v>
      </c>
      <c r="E425" s="237" t="s">
        <v>1</v>
      </c>
      <c r="F425" s="238" t="s">
        <v>388</v>
      </c>
      <c r="G425" s="235"/>
      <c r="H425" s="239">
        <v>4.0499999999999998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161</v>
      </c>
      <c r="AU425" s="245" t="s">
        <v>82</v>
      </c>
      <c r="AV425" s="13" t="s">
        <v>82</v>
      </c>
      <c r="AW425" s="13" t="s">
        <v>30</v>
      </c>
      <c r="AX425" s="13" t="s">
        <v>73</v>
      </c>
      <c r="AY425" s="245" t="s">
        <v>152</v>
      </c>
    </row>
    <row r="426" s="13" customFormat="1">
      <c r="A426" s="13"/>
      <c r="B426" s="234"/>
      <c r="C426" s="235"/>
      <c r="D426" s="236" t="s">
        <v>161</v>
      </c>
      <c r="E426" s="237" t="s">
        <v>1</v>
      </c>
      <c r="F426" s="238" t="s">
        <v>389</v>
      </c>
      <c r="G426" s="235"/>
      <c r="H426" s="239">
        <v>10.656000000000001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161</v>
      </c>
      <c r="AU426" s="245" t="s">
        <v>82</v>
      </c>
      <c r="AV426" s="13" t="s">
        <v>82</v>
      </c>
      <c r="AW426" s="13" t="s">
        <v>30</v>
      </c>
      <c r="AX426" s="13" t="s">
        <v>73</v>
      </c>
      <c r="AY426" s="245" t="s">
        <v>152</v>
      </c>
    </row>
    <row r="427" s="13" customFormat="1">
      <c r="A427" s="13"/>
      <c r="B427" s="234"/>
      <c r="C427" s="235"/>
      <c r="D427" s="236" t="s">
        <v>161</v>
      </c>
      <c r="E427" s="237" t="s">
        <v>1</v>
      </c>
      <c r="F427" s="238" t="s">
        <v>390</v>
      </c>
      <c r="G427" s="235"/>
      <c r="H427" s="239">
        <v>10.944000000000001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161</v>
      </c>
      <c r="AU427" s="245" t="s">
        <v>82</v>
      </c>
      <c r="AV427" s="13" t="s">
        <v>82</v>
      </c>
      <c r="AW427" s="13" t="s">
        <v>30</v>
      </c>
      <c r="AX427" s="13" t="s">
        <v>73</v>
      </c>
      <c r="AY427" s="245" t="s">
        <v>152</v>
      </c>
    </row>
    <row r="428" s="13" customFormat="1">
      <c r="A428" s="13"/>
      <c r="B428" s="234"/>
      <c r="C428" s="235"/>
      <c r="D428" s="236" t="s">
        <v>161</v>
      </c>
      <c r="E428" s="237" t="s">
        <v>1</v>
      </c>
      <c r="F428" s="238" t="s">
        <v>391</v>
      </c>
      <c r="G428" s="235"/>
      <c r="H428" s="239">
        <v>3.762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161</v>
      </c>
      <c r="AU428" s="245" t="s">
        <v>82</v>
      </c>
      <c r="AV428" s="13" t="s">
        <v>82</v>
      </c>
      <c r="AW428" s="13" t="s">
        <v>30</v>
      </c>
      <c r="AX428" s="13" t="s">
        <v>73</v>
      </c>
      <c r="AY428" s="245" t="s">
        <v>152</v>
      </c>
    </row>
    <row r="429" s="13" customFormat="1">
      <c r="A429" s="13"/>
      <c r="B429" s="234"/>
      <c r="C429" s="235"/>
      <c r="D429" s="236" t="s">
        <v>161</v>
      </c>
      <c r="E429" s="237" t="s">
        <v>1</v>
      </c>
      <c r="F429" s="238" t="s">
        <v>392</v>
      </c>
      <c r="G429" s="235"/>
      <c r="H429" s="239">
        <v>23.933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161</v>
      </c>
      <c r="AU429" s="245" t="s">
        <v>82</v>
      </c>
      <c r="AV429" s="13" t="s">
        <v>82</v>
      </c>
      <c r="AW429" s="13" t="s">
        <v>30</v>
      </c>
      <c r="AX429" s="13" t="s">
        <v>73</v>
      </c>
      <c r="AY429" s="245" t="s">
        <v>152</v>
      </c>
    </row>
    <row r="430" s="13" customFormat="1">
      <c r="A430" s="13"/>
      <c r="B430" s="234"/>
      <c r="C430" s="235"/>
      <c r="D430" s="236" t="s">
        <v>161</v>
      </c>
      <c r="E430" s="237" t="s">
        <v>1</v>
      </c>
      <c r="F430" s="238" t="s">
        <v>393</v>
      </c>
      <c r="G430" s="235"/>
      <c r="H430" s="239">
        <v>2.0249999999999999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161</v>
      </c>
      <c r="AU430" s="245" t="s">
        <v>82</v>
      </c>
      <c r="AV430" s="13" t="s">
        <v>82</v>
      </c>
      <c r="AW430" s="13" t="s">
        <v>30</v>
      </c>
      <c r="AX430" s="13" t="s">
        <v>73</v>
      </c>
      <c r="AY430" s="245" t="s">
        <v>152</v>
      </c>
    </row>
    <row r="431" s="14" customFormat="1">
      <c r="A431" s="14"/>
      <c r="B431" s="246"/>
      <c r="C431" s="247"/>
      <c r="D431" s="236" t="s">
        <v>161</v>
      </c>
      <c r="E431" s="248" t="s">
        <v>1</v>
      </c>
      <c r="F431" s="249" t="s">
        <v>163</v>
      </c>
      <c r="G431" s="247"/>
      <c r="H431" s="250">
        <v>111.789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161</v>
      </c>
      <c r="AU431" s="256" t="s">
        <v>82</v>
      </c>
      <c r="AV431" s="14" t="s">
        <v>160</v>
      </c>
      <c r="AW431" s="14" t="s">
        <v>30</v>
      </c>
      <c r="AX431" s="14" t="s">
        <v>80</v>
      </c>
      <c r="AY431" s="256" t="s">
        <v>152</v>
      </c>
    </row>
    <row r="432" s="2" customFormat="1" ht="24.15" customHeight="1">
      <c r="A432" s="39"/>
      <c r="B432" s="40"/>
      <c r="C432" s="220" t="s">
        <v>269</v>
      </c>
      <c r="D432" s="220" t="s">
        <v>156</v>
      </c>
      <c r="E432" s="221" t="s">
        <v>749</v>
      </c>
      <c r="F432" s="222" t="s">
        <v>750</v>
      </c>
      <c r="G432" s="223" t="s">
        <v>159</v>
      </c>
      <c r="H432" s="224">
        <v>15.324999999999999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38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210</v>
      </c>
      <c r="AT432" s="232" t="s">
        <v>156</v>
      </c>
      <c r="AU432" s="232" t="s">
        <v>82</v>
      </c>
      <c r="AY432" s="18" t="s">
        <v>152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80</v>
      </c>
      <c r="BK432" s="233">
        <f>ROUND(I432*H432,2)</f>
        <v>0</v>
      </c>
      <c r="BL432" s="18" t="s">
        <v>210</v>
      </c>
      <c r="BM432" s="232" t="s">
        <v>751</v>
      </c>
    </row>
    <row r="433" s="13" customFormat="1">
      <c r="A433" s="13"/>
      <c r="B433" s="234"/>
      <c r="C433" s="235"/>
      <c r="D433" s="236" t="s">
        <v>161</v>
      </c>
      <c r="E433" s="237" t="s">
        <v>1</v>
      </c>
      <c r="F433" s="238" t="s">
        <v>752</v>
      </c>
      <c r="G433" s="235"/>
      <c r="H433" s="239">
        <v>15.324999999999999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161</v>
      </c>
      <c r="AU433" s="245" t="s">
        <v>82</v>
      </c>
      <c r="AV433" s="13" t="s">
        <v>82</v>
      </c>
      <c r="AW433" s="13" t="s">
        <v>30</v>
      </c>
      <c r="AX433" s="13" t="s">
        <v>73</v>
      </c>
      <c r="AY433" s="245" t="s">
        <v>152</v>
      </c>
    </row>
    <row r="434" s="14" customFormat="1">
      <c r="A434" s="14"/>
      <c r="B434" s="246"/>
      <c r="C434" s="247"/>
      <c r="D434" s="236" t="s">
        <v>161</v>
      </c>
      <c r="E434" s="248" t="s">
        <v>1</v>
      </c>
      <c r="F434" s="249" t="s">
        <v>163</v>
      </c>
      <c r="G434" s="247"/>
      <c r="H434" s="250">
        <v>15.324999999999999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161</v>
      </c>
      <c r="AU434" s="256" t="s">
        <v>82</v>
      </c>
      <c r="AV434" s="14" t="s">
        <v>160</v>
      </c>
      <c r="AW434" s="14" t="s">
        <v>30</v>
      </c>
      <c r="AX434" s="14" t="s">
        <v>80</v>
      </c>
      <c r="AY434" s="256" t="s">
        <v>152</v>
      </c>
    </row>
    <row r="435" s="2" customFormat="1" ht="16.5" customHeight="1">
      <c r="A435" s="39"/>
      <c r="B435" s="40"/>
      <c r="C435" s="220" t="s">
        <v>753</v>
      </c>
      <c r="D435" s="220" t="s">
        <v>156</v>
      </c>
      <c r="E435" s="221" t="s">
        <v>754</v>
      </c>
      <c r="F435" s="222" t="s">
        <v>755</v>
      </c>
      <c r="G435" s="223" t="s">
        <v>275</v>
      </c>
      <c r="H435" s="224">
        <v>4</v>
      </c>
      <c r="I435" s="225"/>
      <c r="J435" s="226">
        <f>ROUND(I435*H435,2)</f>
        <v>0</v>
      </c>
      <c r="K435" s="227"/>
      <c r="L435" s="45"/>
      <c r="M435" s="228" t="s">
        <v>1</v>
      </c>
      <c r="N435" s="229" t="s">
        <v>38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210</v>
      </c>
      <c r="AT435" s="232" t="s">
        <v>156</v>
      </c>
      <c r="AU435" s="232" t="s">
        <v>82</v>
      </c>
      <c r="AY435" s="18" t="s">
        <v>152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80</v>
      </c>
      <c r="BK435" s="233">
        <f>ROUND(I435*H435,2)</f>
        <v>0</v>
      </c>
      <c r="BL435" s="18" t="s">
        <v>210</v>
      </c>
      <c r="BM435" s="232" t="s">
        <v>756</v>
      </c>
    </row>
    <row r="436" s="13" customFormat="1">
      <c r="A436" s="13"/>
      <c r="B436" s="234"/>
      <c r="C436" s="235"/>
      <c r="D436" s="236" t="s">
        <v>161</v>
      </c>
      <c r="E436" s="237" t="s">
        <v>1</v>
      </c>
      <c r="F436" s="238" t="s">
        <v>757</v>
      </c>
      <c r="G436" s="235"/>
      <c r="H436" s="239">
        <v>4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161</v>
      </c>
      <c r="AU436" s="245" t="s">
        <v>82</v>
      </c>
      <c r="AV436" s="13" t="s">
        <v>82</v>
      </c>
      <c r="AW436" s="13" t="s">
        <v>30</v>
      </c>
      <c r="AX436" s="13" t="s">
        <v>73</v>
      </c>
      <c r="AY436" s="245" t="s">
        <v>152</v>
      </c>
    </row>
    <row r="437" s="14" customFormat="1">
      <c r="A437" s="14"/>
      <c r="B437" s="246"/>
      <c r="C437" s="247"/>
      <c r="D437" s="236" t="s">
        <v>161</v>
      </c>
      <c r="E437" s="248" t="s">
        <v>1</v>
      </c>
      <c r="F437" s="249" t="s">
        <v>163</v>
      </c>
      <c r="G437" s="247"/>
      <c r="H437" s="250">
        <v>4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161</v>
      </c>
      <c r="AU437" s="256" t="s">
        <v>82</v>
      </c>
      <c r="AV437" s="14" t="s">
        <v>160</v>
      </c>
      <c r="AW437" s="14" t="s">
        <v>30</v>
      </c>
      <c r="AX437" s="14" t="s">
        <v>80</v>
      </c>
      <c r="AY437" s="256" t="s">
        <v>152</v>
      </c>
    </row>
    <row r="438" s="2" customFormat="1" ht="16.5" customHeight="1">
      <c r="A438" s="39"/>
      <c r="B438" s="40"/>
      <c r="C438" s="220" t="s">
        <v>285</v>
      </c>
      <c r="D438" s="220" t="s">
        <v>156</v>
      </c>
      <c r="E438" s="221" t="s">
        <v>758</v>
      </c>
      <c r="F438" s="222" t="s">
        <v>759</v>
      </c>
      <c r="G438" s="223" t="s">
        <v>275</v>
      </c>
      <c r="H438" s="224">
        <v>3</v>
      </c>
      <c r="I438" s="225"/>
      <c r="J438" s="226">
        <f>ROUND(I438*H438,2)</f>
        <v>0</v>
      </c>
      <c r="K438" s="227"/>
      <c r="L438" s="45"/>
      <c r="M438" s="228" t="s">
        <v>1</v>
      </c>
      <c r="N438" s="229" t="s">
        <v>38</v>
      </c>
      <c r="O438" s="92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210</v>
      </c>
      <c r="AT438" s="232" t="s">
        <v>156</v>
      </c>
      <c r="AU438" s="232" t="s">
        <v>82</v>
      </c>
      <c r="AY438" s="18" t="s">
        <v>152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80</v>
      </c>
      <c r="BK438" s="233">
        <f>ROUND(I438*H438,2)</f>
        <v>0</v>
      </c>
      <c r="BL438" s="18" t="s">
        <v>210</v>
      </c>
      <c r="BM438" s="232" t="s">
        <v>760</v>
      </c>
    </row>
    <row r="439" s="13" customFormat="1">
      <c r="A439" s="13"/>
      <c r="B439" s="234"/>
      <c r="C439" s="235"/>
      <c r="D439" s="236" t="s">
        <v>161</v>
      </c>
      <c r="E439" s="237" t="s">
        <v>1</v>
      </c>
      <c r="F439" s="238" t="s">
        <v>761</v>
      </c>
      <c r="G439" s="235"/>
      <c r="H439" s="239">
        <v>3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161</v>
      </c>
      <c r="AU439" s="245" t="s">
        <v>82</v>
      </c>
      <c r="AV439" s="13" t="s">
        <v>82</v>
      </c>
      <c r="AW439" s="13" t="s">
        <v>30</v>
      </c>
      <c r="AX439" s="13" t="s">
        <v>73</v>
      </c>
      <c r="AY439" s="245" t="s">
        <v>152</v>
      </c>
    </row>
    <row r="440" s="14" customFormat="1">
      <c r="A440" s="14"/>
      <c r="B440" s="246"/>
      <c r="C440" s="247"/>
      <c r="D440" s="236" t="s">
        <v>161</v>
      </c>
      <c r="E440" s="248" t="s">
        <v>1</v>
      </c>
      <c r="F440" s="249" t="s">
        <v>163</v>
      </c>
      <c r="G440" s="247"/>
      <c r="H440" s="250">
        <v>3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161</v>
      </c>
      <c r="AU440" s="256" t="s">
        <v>82</v>
      </c>
      <c r="AV440" s="14" t="s">
        <v>160</v>
      </c>
      <c r="AW440" s="14" t="s">
        <v>30</v>
      </c>
      <c r="AX440" s="14" t="s">
        <v>80</v>
      </c>
      <c r="AY440" s="256" t="s">
        <v>152</v>
      </c>
    </row>
    <row r="441" s="2" customFormat="1" ht="37.8" customHeight="1">
      <c r="A441" s="39"/>
      <c r="B441" s="40"/>
      <c r="C441" s="220" t="s">
        <v>762</v>
      </c>
      <c r="D441" s="220" t="s">
        <v>156</v>
      </c>
      <c r="E441" s="221" t="s">
        <v>763</v>
      </c>
      <c r="F441" s="222" t="s">
        <v>764</v>
      </c>
      <c r="G441" s="223" t="s">
        <v>159</v>
      </c>
      <c r="H441" s="224">
        <v>111.789</v>
      </c>
      <c r="I441" s="225"/>
      <c r="J441" s="226">
        <f>ROUND(I441*H441,2)</f>
        <v>0</v>
      </c>
      <c r="K441" s="227"/>
      <c r="L441" s="45"/>
      <c r="M441" s="228" t="s">
        <v>1</v>
      </c>
      <c r="N441" s="229" t="s">
        <v>38</v>
      </c>
      <c r="O441" s="92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210</v>
      </c>
      <c r="AT441" s="232" t="s">
        <v>156</v>
      </c>
      <c r="AU441" s="232" t="s">
        <v>82</v>
      </c>
      <c r="AY441" s="18" t="s">
        <v>152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80</v>
      </c>
      <c r="BK441" s="233">
        <f>ROUND(I441*H441,2)</f>
        <v>0</v>
      </c>
      <c r="BL441" s="18" t="s">
        <v>210</v>
      </c>
      <c r="BM441" s="232" t="s">
        <v>765</v>
      </c>
    </row>
    <row r="442" s="13" customFormat="1">
      <c r="A442" s="13"/>
      <c r="B442" s="234"/>
      <c r="C442" s="235"/>
      <c r="D442" s="236" t="s">
        <v>161</v>
      </c>
      <c r="E442" s="237" t="s">
        <v>1</v>
      </c>
      <c r="F442" s="238" t="s">
        <v>385</v>
      </c>
      <c r="G442" s="235"/>
      <c r="H442" s="239">
        <v>3.0899999999999999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161</v>
      </c>
      <c r="AU442" s="245" t="s">
        <v>82</v>
      </c>
      <c r="AV442" s="13" t="s">
        <v>82</v>
      </c>
      <c r="AW442" s="13" t="s">
        <v>30</v>
      </c>
      <c r="AX442" s="13" t="s">
        <v>73</v>
      </c>
      <c r="AY442" s="245" t="s">
        <v>152</v>
      </c>
    </row>
    <row r="443" s="13" customFormat="1">
      <c r="A443" s="13"/>
      <c r="B443" s="234"/>
      <c r="C443" s="235"/>
      <c r="D443" s="236" t="s">
        <v>161</v>
      </c>
      <c r="E443" s="237" t="s">
        <v>1</v>
      </c>
      <c r="F443" s="238" t="s">
        <v>386</v>
      </c>
      <c r="G443" s="235"/>
      <c r="H443" s="239">
        <v>31.567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161</v>
      </c>
      <c r="AU443" s="245" t="s">
        <v>82</v>
      </c>
      <c r="AV443" s="13" t="s">
        <v>82</v>
      </c>
      <c r="AW443" s="13" t="s">
        <v>30</v>
      </c>
      <c r="AX443" s="13" t="s">
        <v>73</v>
      </c>
      <c r="AY443" s="245" t="s">
        <v>152</v>
      </c>
    </row>
    <row r="444" s="13" customFormat="1">
      <c r="A444" s="13"/>
      <c r="B444" s="234"/>
      <c r="C444" s="235"/>
      <c r="D444" s="236" t="s">
        <v>161</v>
      </c>
      <c r="E444" s="237" t="s">
        <v>1</v>
      </c>
      <c r="F444" s="238" t="s">
        <v>387</v>
      </c>
      <c r="G444" s="235"/>
      <c r="H444" s="239">
        <v>21.762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161</v>
      </c>
      <c r="AU444" s="245" t="s">
        <v>82</v>
      </c>
      <c r="AV444" s="13" t="s">
        <v>82</v>
      </c>
      <c r="AW444" s="13" t="s">
        <v>30</v>
      </c>
      <c r="AX444" s="13" t="s">
        <v>73</v>
      </c>
      <c r="AY444" s="245" t="s">
        <v>152</v>
      </c>
    </row>
    <row r="445" s="13" customFormat="1">
      <c r="A445" s="13"/>
      <c r="B445" s="234"/>
      <c r="C445" s="235"/>
      <c r="D445" s="236" t="s">
        <v>161</v>
      </c>
      <c r="E445" s="237" t="s">
        <v>1</v>
      </c>
      <c r="F445" s="238" t="s">
        <v>388</v>
      </c>
      <c r="G445" s="235"/>
      <c r="H445" s="239">
        <v>4.0499999999999998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161</v>
      </c>
      <c r="AU445" s="245" t="s">
        <v>82</v>
      </c>
      <c r="AV445" s="13" t="s">
        <v>82</v>
      </c>
      <c r="AW445" s="13" t="s">
        <v>30</v>
      </c>
      <c r="AX445" s="13" t="s">
        <v>73</v>
      </c>
      <c r="AY445" s="245" t="s">
        <v>152</v>
      </c>
    </row>
    <row r="446" s="13" customFormat="1">
      <c r="A446" s="13"/>
      <c r="B446" s="234"/>
      <c r="C446" s="235"/>
      <c r="D446" s="236" t="s">
        <v>161</v>
      </c>
      <c r="E446" s="237" t="s">
        <v>1</v>
      </c>
      <c r="F446" s="238" t="s">
        <v>389</v>
      </c>
      <c r="G446" s="235"/>
      <c r="H446" s="239">
        <v>10.656000000000001</v>
      </c>
      <c r="I446" s="240"/>
      <c r="J446" s="235"/>
      <c r="K446" s="235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161</v>
      </c>
      <c r="AU446" s="245" t="s">
        <v>82</v>
      </c>
      <c r="AV446" s="13" t="s">
        <v>82</v>
      </c>
      <c r="AW446" s="13" t="s">
        <v>30</v>
      </c>
      <c r="AX446" s="13" t="s">
        <v>73</v>
      </c>
      <c r="AY446" s="245" t="s">
        <v>152</v>
      </c>
    </row>
    <row r="447" s="13" customFormat="1">
      <c r="A447" s="13"/>
      <c r="B447" s="234"/>
      <c r="C447" s="235"/>
      <c r="D447" s="236" t="s">
        <v>161</v>
      </c>
      <c r="E447" s="237" t="s">
        <v>1</v>
      </c>
      <c r="F447" s="238" t="s">
        <v>390</v>
      </c>
      <c r="G447" s="235"/>
      <c r="H447" s="239">
        <v>10.944000000000001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161</v>
      </c>
      <c r="AU447" s="245" t="s">
        <v>82</v>
      </c>
      <c r="AV447" s="13" t="s">
        <v>82</v>
      </c>
      <c r="AW447" s="13" t="s">
        <v>30</v>
      </c>
      <c r="AX447" s="13" t="s">
        <v>73</v>
      </c>
      <c r="AY447" s="245" t="s">
        <v>152</v>
      </c>
    </row>
    <row r="448" s="13" customFormat="1">
      <c r="A448" s="13"/>
      <c r="B448" s="234"/>
      <c r="C448" s="235"/>
      <c r="D448" s="236" t="s">
        <v>161</v>
      </c>
      <c r="E448" s="237" t="s">
        <v>1</v>
      </c>
      <c r="F448" s="238" t="s">
        <v>391</v>
      </c>
      <c r="G448" s="235"/>
      <c r="H448" s="239">
        <v>3.762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161</v>
      </c>
      <c r="AU448" s="245" t="s">
        <v>82</v>
      </c>
      <c r="AV448" s="13" t="s">
        <v>82</v>
      </c>
      <c r="AW448" s="13" t="s">
        <v>30</v>
      </c>
      <c r="AX448" s="13" t="s">
        <v>73</v>
      </c>
      <c r="AY448" s="245" t="s">
        <v>152</v>
      </c>
    </row>
    <row r="449" s="13" customFormat="1">
      <c r="A449" s="13"/>
      <c r="B449" s="234"/>
      <c r="C449" s="235"/>
      <c r="D449" s="236" t="s">
        <v>161</v>
      </c>
      <c r="E449" s="237" t="s">
        <v>1</v>
      </c>
      <c r="F449" s="238" t="s">
        <v>392</v>
      </c>
      <c r="G449" s="235"/>
      <c r="H449" s="239">
        <v>23.933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161</v>
      </c>
      <c r="AU449" s="245" t="s">
        <v>82</v>
      </c>
      <c r="AV449" s="13" t="s">
        <v>82</v>
      </c>
      <c r="AW449" s="13" t="s">
        <v>30</v>
      </c>
      <c r="AX449" s="13" t="s">
        <v>73</v>
      </c>
      <c r="AY449" s="245" t="s">
        <v>152</v>
      </c>
    </row>
    <row r="450" s="13" customFormat="1">
      <c r="A450" s="13"/>
      <c r="B450" s="234"/>
      <c r="C450" s="235"/>
      <c r="D450" s="236" t="s">
        <v>161</v>
      </c>
      <c r="E450" s="237" t="s">
        <v>1</v>
      </c>
      <c r="F450" s="238" t="s">
        <v>393</v>
      </c>
      <c r="G450" s="235"/>
      <c r="H450" s="239">
        <v>2.0249999999999999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161</v>
      </c>
      <c r="AU450" s="245" t="s">
        <v>82</v>
      </c>
      <c r="AV450" s="13" t="s">
        <v>82</v>
      </c>
      <c r="AW450" s="13" t="s">
        <v>30</v>
      </c>
      <c r="AX450" s="13" t="s">
        <v>73</v>
      </c>
      <c r="AY450" s="245" t="s">
        <v>152</v>
      </c>
    </row>
    <row r="451" s="14" customFormat="1">
      <c r="A451" s="14"/>
      <c r="B451" s="246"/>
      <c r="C451" s="247"/>
      <c r="D451" s="236" t="s">
        <v>161</v>
      </c>
      <c r="E451" s="248" t="s">
        <v>1</v>
      </c>
      <c r="F451" s="249" t="s">
        <v>163</v>
      </c>
      <c r="G451" s="247"/>
      <c r="H451" s="250">
        <v>111.789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161</v>
      </c>
      <c r="AU451" s="256" t="s">
        <v>82</v>
      </c>
      <c r="AV451" s="14" t="s">
        <v>160</v>
      </c>
      <c r="AW451" s="14" t="s">
        <v>30</v>
      </c>
      <c r="AX451" s="14" t="s">
        <v>80</v>
      </c>
      <c r="AY451" s="256" t="s">
        <v>152</v>
      </c>
    </row>
    <row r="452" s="2" customFormat="1" ht="24.15" customHeight="1">
      <c r="A452" s="39"/>
      <c r="B452" s="40"/>
      <c r="C452" s="281" t="s">
        <v>766</v>
      </c>
      <c r="D452" s="281" t="s">
        <v>443</v>
      </c>
      <c r="E452" s="282" t="s">
        <v>767</v>
      </c>
      <c r="F452" s="283" t="s">
        <v>768</v>
      </c>
      <c r="G452" s="284" t="s">
        <v>159</v>
      </c>
      <c r="H452" s="285">
        <v>118</v>
      </c>
      <c r="I452" s="286"/>
      <c r="J452" s="287">
        <f>ROUND(I452*H452,2)</f>
        <v>0</v>
      </c>
      <c r="K452" s="288"/>
      <c r="L452" s="289"/>
      <c r="M452" s="290" t="s">
        <v>1</v>
      </c>
      <c r="N452" s="291" t="s">
        <v>38</v>
      </c>
      <c r="O452" s="92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2" t="s">
        <v>247</v>
      </c>
      <c r="AT452" s="232" t="s">
        <v>443</v>
      </c>
      <c r="AU452" s="232" t="s">
        <v>82</v>
      </c>
      <c r="AY452" s="18" t="s">
        <v>152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8" t="s">
        <v>80</v>
      </c>
      <c r="BK452" s="233">
        <f>ROUND(I452*H452,2)</f>
        <v>0</v>
      </c>
      <c r="BL452" s="18" t="s">
        <v>210</v>
      </c>
      <c r="BM452" s="232" t="s">
        <v>769</v>
      </c>
    </row>
    <row r="453" s="13" customFormat="1">
      <c r="A453" s="13"/>
      <c r="B453" s="234"/>
      <c r="C453" s="235"/>
      <c r="D453" s="236" t="s">
        <v>161</v>
      </c>
      <c r="E453" s="237" t="s">
        <v>1</v>
      </c>
      <c r="F453" s="238" t="s">
        <v>770</v>
      </c>
      <c r="G453" s="235"/>
      <c r="H453" s="239">
        <v>118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161</v>
      </c>
      <c r="AU453" s="245" t="s">
        <v>82</v>
      </c>
      <c r="AV453" s="13" t="s">
        <v>82</v>
      </c>
      <c r="AW453" s="13" t="s">
        <v>30</v>
      </c>
      <c r="AX453" s="13" t="s">
        <v>73</v>
      </c>
      <c r="AY453" s="245" t="s">
        <v>152</v>
      </c>
    </row>
    <row r="454" s="14" customFormat="1">
      <c r="A454" s="14"/>
      <c r="B454" s="246"/>
      <c r="C454" s="247"/>
      <c r="D454" s="236" t="s">
        <v>161</v>
      </c>
      <c r="E454" s="248" t="s">
        <v>1</v>
      </c>
      <c r="F454" s="249" t="s">
        <v>163</v>
      </c>
      <c r="G454" s="247"/>
      <c r="H454" s="250">
        <v>118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161</v>
      </c>
      <c r="AU454" s="256" t="s">
        <v>82</v>
      </c>
      <c r="AV454" s="14" t="s">
        <v>160</v>
      </c>
      <c r="AW454" s="14" t="s">
        <v>30</v>
      </c>
      <c r="AX454" s="14" t="s">
        <v>80</v>
      </c>
      <c r="AY454" s="256" t="s">
        <v>152</v>
      </c>
    </row>
    <row r="455" s="2" customFormat="1" ht="24.15" customHeight="1">
      <c r="A455" s="39"/>
      <c r="B455" s="40"/>
      <c r="C455" s="220" t="s">
        <v>771</v>
      </c>
      <c r="D455" s="220" t="s">
        <v>156</v>
      </c>
      <c r="E455" s="221" t="s">
        <v>772</v>
      </c>
      <c r="F455" s="222" t="s">
        <v>773</v>
      </c>
      <c r="G455" s="223" t="s">
        <v>232</v>
      </c>
      <c r="H455" s="224">
        <v>12.6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38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210</v>
      </c>
      <c r="AT455" s="232" t="s">
        <v>156</v>
      </c>
      <c r="AU455" s="232" t="s">
        <v>82</v>
      </c>
      <c r="AY455" s="18" t="s">
        <v>152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80</v>
      </c>
      <c r="BK455" s="233">
        <f>ROUND(I455*H455,2)</f>
        <v>0</v>
      </c>
      <c r="BL455" s="18" t="s">
        <v>210</v>
      </c>
      <c r="BM455" s="232" t="s">
        <v>774</v>
      </c>
    </row>
    <row r="456" s="13" customFormat="1">
      <c r="A456" s="13"/>
      <c r="B456" s="234"/>
      <c r="C456" s="235"/>
      <c r="D456" s="236" t="s">
        <v>161</v>
      </c>
      <c r="E456" s="237" t="s">
        <v>1</v>
      </c>
      <c r="F456" s="238" t="s">
        <v>775</v>
      </c>
      <c r="G456" s="235"/>
      <c r="H456" s="239">
        <v>12.6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161</v>
      </c>
      <c r="AU456" s="245" t="s">
        <v>82</v>
      </c>
      <c r="AV456" s="13" t="s">
        <v>82</v>
      </c>
      <c r="AW456" s="13" t="s">
        <v>30</v>
      </c>
      <c r="AX456" s="13" t="s">
        <v>73</v>
      </c>
      <c r="AY456" s="245" t="s">
        <v>152</v>
      </c>
    </row>
    <row r="457" s="14" customFormat="1">
      <c r="A457" s="14"/>
      <c r="B457" s="246"/>
      <c r="C457" s="247"/>
      <c r="D457" s="236" t="s">
        <v>161</v>
      </c>
      <c r="E457" s="248" t="s">
        <v>1</v>
      </c>
      <c r="F457" s="249" t="s">
        <v>163</v>
      </c>
      <c r="G457" s="247"/>
      <c r="H457" s="250">
        <v>12.6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161</v>
      </c>
      <c r="AU457" s="256" t="s">
        <v>82</v>
      </c>
      <c r="AV457" s="14" t="s">
        <v>160</v>
      </c>
      <c r="AW457" s="14" t="s">
        <v>30</v>
      </c>
      <c r="AX457" s="14" t="s">
        <v>80</v>
      </c>
      <c r="AY457" s="256" t="s">
        <v>152</v>
      </c>
    </row>
    <row r="458" s="2" customFormat="1" ht="16.5" customHeight="1">
      <c r="A458" s="39"/>
      <c r="B458" s="40"/>
      <c r="C458" s="281" t="s">
        <v>297</v>
      </c>
      <c r="D458" s="281" t="s">
        <v>443</v>
      </c>
      <c r="E458" s="282" t="s">
        <v>776</v>
      </c>
      <c r="F458" s="283" t="s">
        <v>777</v>
      </c>
      <c r="G458" s="284" t="s">
        <v>232</v>
      </c>
      <c r="H458" s="285">
        <v>14</v>
      </c>
      <c r="I458" s="286"/>
      <c r="J458" s="287">
        <f>ROUND(I458*H458,2)</f>
        <v>0</v>
      </c>
      <c r="K458" s="288"/>
      <c r="L458" s="289"/>
      <c r="M458" s="290" t="s">
        <v>1</v>
      </c>
      <c r="N458" s="291" t="s">
        <v>38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247</v>
      </c>
      <c r="AT458" s="232" t="s">
        <v>443</v>
      </c>
      <c r="AU458" s="232" t="s">
        <v>82</v>
      </c>
      <c r="AY458" s="18" t="s">
        <v>152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80</v>
      </c>
      <c r="BK458" s="233">
        <f>ROUND(I458*H458,2)</f>
        <v>0</v>
      </c>
      <c r="BL458" s="18" t="s">
        <v>210</v>
      </c>
      <c r="BM458" s="232" t="s">
        <v>778</v>
      </c>
    </row>
    <row r="459" s="13" customFormat="1">
      <c r="A459" s="13"/>
      <c r="B459" s="234"/>
      <c r="C459" s="235"/>
      <c r="D459" s="236" t="s">
        <v>161</v>
      </c>
      <c r="E459" s="237" t="s">
        <v>1</v>
      </c>
      <c r="F459" s="238" t="s">
        <v>779</v>
      </c>
      <c r="G459" s="235"/>
      <c r="H459" s="239">
        <v>14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161</v>
      </c>
      <c r="AU459" s="245" t="s">
        <v>82</v>
      </c>
      <c r="AV459" s="13" t="s">
        <v>82</v>
      </c>
      <c r="AW459" s="13" t="s">
        <v>30</v>
      </c>
      <c r="AX459" s="13" t="s">
        <v>73</v>
      </c>
      <c r="AY459" s="245" t="s">
        <v>152</v>
      </c>
    </row>
    <row r="460" s="14" customFormat="1">
      <c r="A460" s="14"/>
      <c r="B460" s="246"/>
      <c r="C460" s="247"/>
      <c r="D460" s="236" t="s">
        <v>161</v>
      </c>
      <c r="E460" s="248" t="s">
        <v>1</v>
      </c>
      <c r="F460" s="249" t="s">
        <v>163</v>
      </c>
      <c r="G460" s="247"/>
      <c r="H460" s="250">
        <v>14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6" t="s">
        <v>161</v>
      </c>
      <c r="AU460" s="256" t="s">
        <v>82</v>
      </c>
      <c r="AV460" s="14" t="s">
        <v>160</v>
      </c>
      <c r="AW460" s="14" t="s">
        <v>30</v>
      </c>
      <c r="AX460" s="14" t="s">
        <v>80</v>
      </c>
      <c r="AY460" s="256" t="s">
        <v>152</v>
      </c>
    </row>
    <row r="461" s="2" customFormat="1" ht="24.15" customHeight="1">
      <c r="A461" s="39"/>
      <c r="B461" s="40"/>
      <c r="C461" s="220" t="s">
        <v>780</v>
      </c>
      <c r="D461" s="220" t="s">
        <v>156</v>
      </c>
      <c r="E461" s="221" t="s">
        <v>781</v>
      </c>
      <c r="F461" s="222" t="s">
        <v>782</v>
      </c>
      <c r="G461" s="223" t="s">
        <v>232</v>
      </c>
      <c r="H461" s="224">
        <v>59.710000000000001</v>
      </c>
      <c r="I461" s="225"/>
      <c r="J461" s="226">
        <f>ROUND(I461*H461,2)</f>
        <v>0</v>
      </c>
      <c r="K461" s="227"/>
      <c r="L461" s="45"/>
      <c r="M461" s="228" t="s">
        <v>1</v>
      </c>
      <c r="N461" s="229" t="s">
        <v>38</v>
      </c>
      <c r="O461" s="92"/>
      <c r="P461" s="230">
        <f>O461*H461</f>
        <v>0</v>
      </c>
      <c r="Q461" s="230">
        <v>0</v>
      </c>
      <c r="R461" s="230">
        <f>Q461*H461</f>
        <v>0</v>
      </c>
      <c r="S461" s="230">
        <v>0</v>
      </c>
      <c r="T461" s="23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2" t="s">
        <v>210</v>
      </c>
      <c r="AT461" s="232" t="s">
        <v>156</v>
      </c>
      <c r="AU461" s="232" t="s">
        <v>82</v>
      </c>
      <c r="AY461" s="18" t="s">
        <v>152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8" t="s">
        <v>80</v>
      </c>
      <c r="BK461" s="233">
        <f>ROUND(I461*H461,2)</f>
        <v>0</v>
      </c>
      <c r="BL461" s="18" t="s">
        <v>210</v>
      </c>
      <c r="BM461" s="232" t="s">
        <v>783</v>
      </c>
    </row>
    <row r="462" s="13" customFormat="1">
      <c r="A462" s="13"/>
      <c r="B462" s="234"/>
      <c r="C462" s="235"/>
      <c r="D462" s="236" t="s">
        <v>161</v>
      </c>
      <c r="E462" s="237" t="s">
        <v>1</v>
      </c>
      <c r="F462" s="238" t="s">
        <v>784</v>
      </c>
      <c r="G462" s="235"/>
      <c r="H462" s="239">
        <v>2.0600000000000001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161</v>
      </c>
      <c r="AU462" s="245" t="s">
        <v>82</v>
      </c>
      <c r="AV462" s="13" t="s">
        <v>82</v>
      </c>
      <c r="AW462" s="13" t="s">
        <v>30</v>
      </c>
      <c r="AX462" s="13" t="s">
        <v>73</v>
      </c>
      <c r="AY462" s="245" t="s">
        <v>152</v>
      </c>
    </row>
    <row r="463" s="13" customFormat="1">
      <c r="A463" s="13"/>
      <c r="B463" s="234"/>
      <c r="C463" s="235"/>
      <c r="D463" s="236" t="s">
        <v>161</v>
      </c>
      <c r="E463" s="237" t="s">
        <v>1</v>
      </c>
      <c r="F463" s="238" t="s">
        <v>785</v>
      </c>
      <c r="G463" s="235"/>
      <c r="H463" s="239">
        <v>15.445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161</v>
      </c>
      <c r="AU463" s="245" t="s">
        <v>82</v>
      </c>
      <c r="AV463" s="13" t="s">
        <v>82</v>
      </c>
      <c r="AW463" s="13" t="s">
        <v>30</v>
      </c>
      <c r="AX463" s="13" t="s">
        <v>73</v>
      </c>
      <c r="AY463" s="245" t="s">
        <v>152</v>
      </c>
    </row>
    <row r="464" s="13" customFormat="1">
      <c r="A464" s="13"/>
      <c r="B464" s="234"/>
      <c r="C464" s="235"/>
      <c r="D464" s="236" t="s">
        <v>161</v>
      </c>
      <c r="E464" s="237" t="s">
        <v>1</v>
      </c>
      <c r="F464" s="238" t="s">
        <v>786</v>
      </c>
      <c r="G464" s="235"/>
      <c r="H464" s="239">
        <v>11.84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161</v>
      </c>
      <c r="AU464" s="245" t="s">
        <v>82</v>
      </c>
      <c r="AV464" s="13" t="s">
        <v>82</v>
      </c>
      <c r="AW464" s="13" t="s">
        <v>30</v>
      </c>
      <c r="AX464" s="13" t="s">
        <v>73</v>
      </c>
      <c r="AY464" s="245" t="s">
        <v>152</v>
      </c>
    </row>
    <row r="465" s="13" customFormat="1">
      <c r="A465" s="13"/>
      <c r="B465" s="234"/>
      <c r="C465" s="235"/>
      <c r="D465" s="236" t="s">
        <v>161</v>
      </c>
      <c r="E465" s="237" t="s">
        <v>1</v>
      </c>
      <c r="F465" s="238" t="s">
        <v>787</v>
      </c>
      <c r="G465" s="235"/>
      <c r="H465" s="239">
        <v>2.25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161</v>
      </c>
      <c r="AU465" s="245" t="s">
        <v>82</v>
      </c>
      <c r="AV465" s="13" t="s">
        <v>82</v>
      </c>
      <c r="AW465" s="13" t="s">
        <v>30</v>
      </c>
      <c r="AX465" s="13" t="s">
        <v>73</v>
      </c>
      <c r="AY465" s="245" t="s">
        <v>152</v>
      </c>
    </row>
    <row r="466" s="13" customFormat="1">
      <c r="A466" s="13"/>
      <c r="B466" s="234"/>
      <c r="C466" s="235"/>
      <c r="D466" s="236" t="s">
        <v>161</v>
      </c>
      <c r="E466" s="237" t="s">
        <v>1</v>
      </c>
      <c r="F466" s="238" t="s">
        <v>788</v>
      </c>
      <c r="G466" s="235"/>
      <c r="H466" s="239">
        <v>5.9199999999999999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161</v>
      </c>
      <c r="AU466" s="245" t="s">
        <v>82</v>
      </c>
      <c r="AV466" s="13" t="s">
        <v>82</v>
      </c>
      <c r="AW466" s="13" t="s">
        <v>30</v>
      </c>
      <c r="AX466" s="13" t="s">
        <v>73</v>
      </c>
      <c r="AY466" s="245" t="s">
        <v>152</v>
      </c>
    </row>
    <row r="467" s="13" customFormat="1">
      <c r="A467" s="13"/>
      <c r="B467" s="234"/>
      <c r="C467" s="235"/>
      <c r="D467" s="236" t="s">
        <v>161</v>
      </c>
      <c r="E467" s="237" t="s">
        <v>1</v>
      </c>
      <c r="F467" s="238" t="s">
        <v>789</v>
      </c>
      <c r="G467" s="235"/>
      <c r="H467" s="239">
        <v>6.0800000000000001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161</v>
      </c>
      <c r="AU467" s="245" t="s">
        <v>82</v>
      </c>
      <c r="AV467" s="13" t="s">
        <v>82</v>
      </c>
      <c r="AW467" s="13" t="s">
        <v>30</v>
      </c>
      <c r="AX467" s="13" t="s">
        <v>73</v>
      </c>
      <c r="AY467" s="245" t="s">
        <v>152</v>
      </c>
    </row>
    <row r="468" s="13" customFormat="1">
      <c r="A468" s="13"/>
      <c r="B468" s="234"/>
      <c r="C468" s="235"/>
      <c r="D468" s="236" t="s">
        <v>161</v>
      </c>
      <c r="E468" s="237" t="s">
        <v>1</v>
      </c>
      <c r="F468" s="238" t="s">
        <v>790</v>
      </c>
      <c r="G468" s="235"/>
      <c r="H468" s="239">
        <v>2.0899999999999999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161</v>
      </c>
      <c r="AU468" s="245" t="s">
        <v>82</v>
      </c>
      <c r="AV468" s="13" t="s">
        <v>82</v>
      </c>
      <c r="AW468" s="13" t="s">
        <v>30</v>
      </c>
      <c r="AX468" s="13" t="s">
        <v>73</v>
      </c>
      <c r="AY468" s="245" t="s">
        <v>152</v>
      </c>
    </row>
    <row r="469" s="13" customFormat="1">
      <c r="A469" s="13"/>
      <c r="B469" s="234"/>
      <c r="C469" s="235"/>
      <c r="D469" s="236" t="s">
        <v>161</v>
      </c>
      <c r="E469" s="237" t="s">
        <v>1</v>
      </c>
      <c r="F469" s="238" t="s">
        <v>791</v>
      </c>
      <c r="G469" s="235"/>
      <c r="H469" s="239">
        <v>12.675000000000001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161</v>
      </c>
      <c r="AU469" s="245" t="s">
        <v>82</v>
      </c>
      <c r="AV469" s="13" t="s">
        <v>82</v>
      </c>
      <c r="AW469" s="13" t="s">
        <v>30</v>
      </c>
      <c r="AX469" s="13" t="s">
        <v>73</v>
      </c>
      <c r="AY469" s="245" t="s">
        <v>152</v>
      </c>
    </row>
    <row r="470" s="13" customFormat="1">
      <c r="A470" s="13"/>
      <c r="B470" s="234"/>
      <c r="C470" s="235"/>
      <c r="D470" s="236" t="s">
        <v>161</v>
      </c>
      <c r="E470" s="237" t="s">
        <v>1</v>
      </c>
      <c r="F470" s="238" t="s">
        <v>792</v>
      </c>
      <c r="G470" s="235"/>
      <c r="H470" s="239">
        <v>1.3500000000000001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161</v>
      </c>
      <c r="AU470" s="245" t="s">
        <v>82</v>
      </c>
      <c r="AV470" s="13" t="s">
        <v>82</v>
      </c>
      <c r="AW470" s="13" t="s">
        <v>30</v>
      </c>
      <c r="AX470" s="13" t="s">
        <v>73</v>
      </c>
      <c r="AY470" s="245" t="s">
        <v>152</v>
      </c>
    </row>
    <row r="471" s="14" customFormat="1">
      <c r="A471" s="14"/>
      <c r="B471" s="246"/>
      <c r="C471" s="247"/>
      <c r="D471" s="236" t="s">
        <v>161</v>
      </c>
      <c r="E471" s="248" t="s">
        <v>1</v>
      </c>
      <c r="F471" s="249" t="s">
        <v>163</v>
      </c>
      <c r="G471" s="247"/>
      <c r="H471" s="250">
        <v>59.710000000000001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161</v>
      </c>
      <c r="AU471" s="256" t="s">
        <v>82</v>
      </c>
      <c r="AV471" s="14" t="s">
        <v>160</v>
      </c>
      <c r="AW471" s="14" t="s">
        <v>30</v>
      </c>
      <c r="AX471" s="14" t="s">
        <v>80</v>
      </c>
      <c r="AY471" s="256" t="s">
        <v>152</v>
      </c>
    </row>
    <row r="472" s="2" customFormat="1" ht="16.5" customHeight="1">
      <c r="A472" s="39"/>
      <c r="B472" s="40"/>
      <c r="C472" s="281" t="s">
        <v>289</v>
      </c>
      <c r="D472" s="281" t="s">
        <v>443</v>
      </c>
      <c r="E472" s="282" t="s">
        <v>776</v>
      </c>
      <c r="F472" s="283" t="s">
        <v>777</v>
      </c>
      <c r="G472" s="284" t="s">
        <v>232</v>
      </c>
      <c r="H472" s="285">
        <v>64</v>
      </c>
      <c r="I472" s="286"/>
      <c r="J472" s="287">
        <f>ROUND(I472*H472,2)</f>
        <v>0</v>
      </c>
      <c r="K472" s="288"/>
      <c r="L472" s="289"/>
      <c r="M472" s="290" t="s">
        <v>1</v>
      </c>
      <c r="N472" s="291" t="s">
        <v>38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247</v>
      </c>
      <c r="AT472" s="232" t="s">
        <v>443</v>
      </c>
      <c r="AU472" s="232" t="s">
        <v>82</v>
      </c>
      <c r="AY472" s="18" t="s">
        <v>152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80</v>
      </c>
      <c r="BK472" s="233">
        <f>ROUND(I472*H472,2)</f>
        <v>0</v>
      </c>
      <c r="BL472" s="18" t="s">
        <v>210</v>
      </c>
      <c r="BM472" s="232" t="s">
        <v>793</v>
      </c>
    </row>
    <row r="473" s="13" customFormat="1">
      <c r="A473" s="13"/>
      <c r="B473" s="234"/>
      <c r="C473" s="235"/>
      <c r="D473" s="236" t="s">
        <v>161</v>
      </c>
      <c r="E473" s="237" t="s">
        <v>1</v>
      </c>
      <c r="F473" s="238" t="s">
        <v>794</v>
      </c>
      <c r="G473" s="235"/>
      <c r="H473" s="239">
        <v>64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161</v>
      </c>
      <c r="AU473" s="245" t="s">
        <v>82</v>
      </c>
      <c r="AV473" s="13" t="s">
        <v>82</v>
      </c>
      <c r="AW473" s="13" t="s">
        <v>30</v>
      </c>
      <c r="AX473" s="13" t="s">
        <v>73</v>
      </c>
      <c r="AY473" s="245" t="s">
        <v>152</v>
      </c>
    </row>
    <row r="474" s="14" customFormat="1">
      <c r="A474" s="14"/>
      <c r="B474" s="246"/>
      <c r="C474" s="247"/>
      <c r="D474" s="236" t="s">
        <v>161</v>
      </c>
      <c r="E474" s="248" t="s">
        <v>1</v>
      </c>
      <c r="F474" s="249" t="s">
        <v>163</v>
      </c>
      <c r="G474" s="247"/>
      <c r="H474" s="250">
        <v>64</v>
      </c>
      <c r="I474" s="251"/>
      <c r="J474" s="247"/>
      <c r="K474" s="247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161</v>
      </c>
      <c r="AU474" s="256" t="s">
        <v>82</v>
      </c>
      <c r="AV474" s="14" t="s">
        <v>160</v>
      </c>
      <c r="AW474" s="14" t="s">
        <v>30</v>
      </c>
      <c r="AX474" s="14" t="s">
        <v>80</v>
      </c>
      <c r="AY474" s="256" t="s">
        <v>152</v>
      </c>
    </row>
    <row r="475" s="2" customFormat="1" ht="21.75" customHeight="1">
      <c r="A475" s="39"/>
      <c r="B475" s="40"/>
      <c r="C475" s="220" t="s">
        <v>795</v>
      </c>
      <c r="D475" s="220" t="s">
        <v>156</v>
      </c>
      <c r="E475" s="221" t="s">
        <v>796</v>
      </c>
      <c r="F475" s="222" t="s">
        <v>797</v>
      </c>
      <c r="G475" s="223" t="s">
        <v>159</v>
      </c>
      <c r="H475" s="224">
        <v>111.789</v>
      </c>
      <c r="I475" s="225"/>
      <c r="J475" s="226">
        <f>ROUND(I475*H475,2)</f>
        <v>0</v>
      </c>
      <c r="K475" s="227"/>
      <c r="L475" s="45"/>
      <c r="M475" s="228" t="s">
        <v>1</v>
      </c>
      <c r="N475" s="229" t="s">
        <v>38</v>
      </c>
      <c r="O475" s="92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2" t="s">
        <v>210</v>
      </c>
      <c r="AT475" s="232" t="s">
        <v>156</v>
      </c>
      <c r="AU475" s="232" t="s">
        <v>82</v>
      </c>
      <c r="AY475" s="18" t="s">
        <v>152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80</v>
      </c>
      <c r="BK475" s="233">
        <f>ROUND(I475*H475,2)</f>
        <v>0</v>
      </c>
      <c r="BL475" s="18" t="s">
        <v>210</v>
      </c>
      <c r="BM475" s="232" t="s">
        <v>798</v>
      </c>
    </row>
    <row r="476" s="2" customFormat="1" ht="16.5" customHeight="1">
      <c r="A476" s="39"/>
      <c r="B476" s="40"/>
      <c r="C476" s="220" t="s">
        <v>338</v>
      </c>
      <c r="D476" s="220" t="s">
        <v>156</v>
      </c>
      <c r="E476" s="221" t="s">
        <v>799</v>
      </c>
      <c r="F476" s="222" t="s">
        <v>800</v>
      </c>
      <c r="G476" s="223" t="s">
        <v>275</v>
      </c>
      <c r="H476" s="224">
        <v>18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38</v>
      </c>
      <c r="O476" s="92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210</v>
      </c>
      <c r="AT476" s="232" t="s">
        <v>156</v>
      </c>
      <c r="AU476" s="232" t="s">
        <v>82</v>
      </c>
      <c r="AY476" s="18" t="s">
        <v>152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80</v>
      </c>
      <c r="BK476" s="233">
        <f>ROUND(I476*H476,2)</f>
        <v>0</v>
      </c>
      <c r="BL476" s="18" t="s">
        <v>210</v>
      </c>
      <c r="BM476" s="232" t="s">
        <v>801</v>
      </c>
    </row>
    <row r="477" s="13" customFormat="1">
      <c r="A477" s="13"/>
      <c r="B477" s="234"/>
      <c r="C477" s="235"/>
      <c r="D477" s="236" t="s">
        <v>161</v>
      </c>
      <c r="E477" s="237" t="s">
        <v>1</v>
      </c>
      <c r="F477" s="238" t="s">
        <v>802</v>
      </c>
      <c r="G477" s="235"/>
      <c r="H477" s="239">
        <v>18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161</v>
      </c>
      <c r="AU477" s="245" t="s">
        <v>82</v>
      </c>
      <c r="AV477" s="13" t="s">
        <v>82</v>
      </c>
      <c r="AW477" s="13" t="s">
        <v>30</v>
      </c>
      <c r="AX477" s="13" t="s">
        <v>73</v>
      </c>
      <c r="AY477" s="245" t="s">
        <v>152</v>
      </c>
    </row>
    <row r="478" s="14" customFormat="1">
      <c r="A478" s="14"/>
      <c r="B478" s="246"/>
      <c r="C478" s="247"/>
      <c r="D478" s="236" t="s">
        <v>161</v>
      </c>
      <c r="E478" s="248" t="s">
        <v>1</v>
      </c>
      <c r="F478" s="249" t="s">
        <v>163</v>
      </c>
      <c r="G478" s="247"/>
      <c r="H478" s="250">
        <v>18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161</v>
      </c>
      <c r="AU478" s="256" t="s">
        <v>82</v>
      </c>
      <c r="AV478" s="14" t="s">
        <v>160</v>
      </c>
      <c r="AW478" s="14" t="s">
        <v>30</v>
      </c>
      <c r="AX478" s="14" t="s">
        <v>80</v>
      </c>
      <c r="AY478" s="256" t="s">
        <v>152</v>
      </c>
    </row>
    <row r="479" s="2" customFormat="1" ht="24.15" customHeight="1">
      <c r="A479" s="39"/>
      <c r="B479" s="40"/>
      <c r="C479" s="220" t="s">
        <v>803</v>
      </c>
      <c r="D479" s="220" t="s">
        <v>156</v>
      </c>
      <c r="E479" s="221" t="s">
        <v>804</v>
      </c>
      <c r="F479" s="222" t="s">
        <v>805</v>
      </c>
      <c r="G479" s="223" t="s">
        <v>228</v>
      </c>
      <c r="H479" s="224">
        <v>1.8959999999999999</v>
      </c>
      <c r="I479" s="225"/>
      <c r="J479" s="226">
        <f>ROUND(I479*H479,2)</f>
        <v>0</v>
      </c>
      <c r="K479" s="227"/>
      <c r="L479" s="45"/>
      <c r="M479" s="228" t="s">
        <v>1</v>
      </c>
      <c r="N479" s="229" t="s">
        <v>38</v>
      </c>
      <c r="O479" s="92"/>
      <c r="P479" s="230">
        <f>O479*H479</f>
        <v>0</v>
      </c>
      <c r="Q479" s="230">
        <v>0</v>
      </c>
      <c r="R479" s="230">
        <f>Q479*H479</f>
        <v>0</v>
      </c>
      <c r="S479" s="230">
        <v>0</v>
      </c>
      <c r="T479" s="23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2" t="s">
        <v>210</v>
      </c>
      <c r="AT479" s="232" t="s">
        <v>156</v>
      </c>
      <c r="AU479" s="232" t="s">
        <v>82</v>
      </c>
      <c r="AY479" s="18" t="s">
        <v>152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8" t="s">
        <v>80</v>
      </c>
      <c r="BK479" s="233">
        <f>ROUND(I479*H479,2)</f>
        <v>0</v>
      </c>
      <c r="BL479" s="18" t="s">
        <v>210</v>
      </c>
      <c r="BM479" s="232" t="s">
        <v>806</v>
      </c>
    </row>
    <row r="480" s="12" customFormat="1" ht="22.8" customHeight="1">
      <c r="A480" s="12"/>
      <c r="B480" s="204"/>
      <c r="C480" s="205"/>
      <c r="D480" s="206" t="s">
        <v>72</v>
      </c>
      <c r="E480" s="218" t="s">
        <v>807</v>
      </c>
      <c r="F480" s="218" t="s">
        <v>808</v>
      </c>
      <c r="G480" s="205"/>
      <c r="H480" s="205"/>
      <c r="I480" s="208"/>
      <c r="J480" s="219">
        <f>BK480</f>
        <v>0</v>
      </c>
      <c r="K480" s="205"/>
      <c r="L480" s="210"/>
      <c r="M480" s="211"/>
      <c r="N480" s="212"/>
      <c r="O480" s="212"/>
      <c r="P480" s="213">
        <f>SUM(P481:P490)</f>
        <v>0</v>
      </c>
      <c r="Q480" s="212"/>
      <c r="R480" s="213">
        <f>SUM(R481:R490)</f>
        <v>0</v>
      </c>
      <c r="S480" s="212"/>
      <c r="T480" s="214">
        <f>SUM(T481:T490)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5" t="s">
        <v>82</v>
      </c>
      <c r="AT480" s="216" t="s">
        <v>72</v>
      </c>
      <c r="AU480" s="216" t="s">
        <v>80</v>
      </c>
      <c r="AY480" s="215" t="s">
        <v>152</v>
      </c>
      <c r="BK480" s="217">
        <f>SUM(BK481:BK490)</f>
        <v>0</v>
      </c>
    </row>
    <row r="481" s="2" customFormat="1" ht="24.15" customHeight="1">
      <c r="A481" s="39"/>
      <c r="B481" s="40"/>
      <c r="C481" s="220" t="s">
        <v>212</v>
      </c>
      <c r="D481" s="220" t="s">
        <v>156</v>
      </c>
      <c r="E481" s="221" t="s">
        <v>809</v>
      </c>
      <c r="F481" s="222" t="s">
        <v>810</v>
      </c>
      <c r="G481" s="223" t="s">
        <v>159</v>
      </c>
      <c r="H481" s="224">
        <v>12</v>
      </c>
      <c r="I481" s="225"/>
      <c r="J481" s="226">
        <f>ROUND(I481*H481,2)</f>
        <v>0</v>
      </c>
      <c r="K481" s="227"/>
      <c r="L481" s="45"/>
      <c r="M481" s="228" t="s">
        <v>1</v>
      </c>
      <c r="N481" s="229" t="s">
        <v>38</v>
      </c>
      <c r="O481" s="92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2" t="s">
        <v>210</v>
      </c>
      <c r="AT481" s="232" t="s">
        <v>156</v>
      </c>
      <c r="AU481" s="232" t="s">
        <v>82</v>
      </c>
      <c r="AY481" s="18" t="s">
        <v>152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8" t="s">
        <v>80</v>
      </c>
      <c r="BK481" s="233">
        <f>ROUND(I481*H481,2)</f>
        <v>0</v>
      </c>
      <c r="BL481" s="18" t="s">
        <v>210</v>
      </c>
      <c r="BM481" s="232" t="s">
        <v>811</v>
      </c>
    </row>
    <row r="482" s="13" customFormat="1">
      <c r="A482" s="13"/>
      <c r="B482" s="234"/>
      <c r="C482" s="235"/>
      <c r="D482" s="236" t="s">
        <v>161</v>
      </c>
      <c r="E482" s="237" t="s">
        <v>1</v>
      </c>
      <c r="F482" s="238" t="s">
        <v>812</v>
      </c>
      <c r="G482" s="235"/>
      <c r="H482" s="239">
        <v>6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161</v>
      </c>
      <c r="AU482" s="245" t="s">
        <v>82</v>
      </c>
      <c r="AV482" s="13" t="s">
        <v>82</v>
      </c>
      <c r="AW482" s="13" t="s">
        <v>30</v>
      </c>
      <c r="AX482" s="13" t="s">
        <v>73</v>
      </c>
      <c r="AY482" s="245" t="s">
        <v>152</v>
      </c>
    </row>
    <row r="483" s="13" customFormat="1">
      <c r="A483" s="13"/>
      <c r="B483" s="234"/>
      <c r="C483" s="235"/>
      <c r="D483" s="236" t="s">
        <v>161</v>
      </c>
      <c r="E483" s="237" t="s">
        <v>1</v>
      </c>
      <c r="F483" s="238" t="s">
        <v>813</v>
      </c>
      <c r="G483" s="235"/>
      <c r="H483" s="239">
        <v>2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161</v>
      </c>
      <c r="AU483" s="245" t="s">
        <v>82</v>
      </c>
      <c r="AV483" s="13" t="s">
        <v>82</v>
      </c>
      <c r="AW483" s="13" t="s">
        <v>30</v>
      </c>
      <c r="AX483" s="13" t="s">
        <v>73</v>
      </c>
      <c r="AY483" s="245" t="s">
        <v>152</v>
      </c>
    </row>
    <row r="484" s="13" customFormat="1">
      <c r="A484" s="13"/>
      <c r="B484" s="234"/>
      <c r="C484" s="235"/>
      <c r="D484" s="236" t="s">
        <v>161</v>
      </c>
      <c r="E484" s="237" t="s">
        <v>1</v>
      </c>
      <c r="F484" s="238" t="s">
        <v>814</v>
      </c>
      <c r="G484" s="235"/>
      <c r="H484" s="239">
        <v>4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161</v>
      </c>
      <c r="AU484" s="245" t="s">
        <v>82</v>
      </c>
      <c r="AV484" s="13" t="s">
        <v>82</v>
      </c>
      <c r="AW484" s="13" t="s">
        <v>30</v>
      </c>
      <c r="AX484" s="13" t="s">
        <v>73</v>
      </c>
      <c r="AY484" s="245" t="s">
        <v>152</v>
      </c>
    </row>
    <row r="485" s="14" customFormat="1">
      <c r="A485" s="14"/>
      <c r="B485" s="246"/>
      <c r="C485" s="247"/>
      <c r="D485" s="236" t="s">
        <v>161</v>
      </c>
      <c r="E485" s="248" t="s">
        <v>1</v>
      </c>
      <c r="F485" s="249" t="s">
        <v>163</v>
      </c>
      <c r="G485" s="247"/>
      <c r="H485" s="250">
        <v>12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161</v>
      </c>
      <c r="AU485" s="256" t="s">
        <v>82</v>
      </c>
      <c r="AV485" s="14" t="s">
        <v>160</v>
      </c>
      <c r="AW485" s="14" t="s">
        <v>30</v>
      </c>
      <c r="AX485" s="14" t="s">
        <v>80</v>
      </c>
      <c r="AY485" s="256" t="s">
        <v>152</v>
      </c>
    </row>
    <row r="486" s="2" customFormat="1" ht="24.15" customHeight="1">
      <c r="A486" s="39"/>
      <c r="B486" s="40"/>
      <c r="C486" s="220" t="s">
        <v>176</v>
      </c>
      <c r="D486" s="220" t="s">
        <v>156</v>
      </c>
      <c r="E486" s="221" t="s">
        <v>815</v>
      </c>
      <c r="F486" s="222" t="s">
        <v>816</v>
      </c>
      <c r="G486" s="223" t="s">
        <v>159</v>
      </c>
      <c r="H486" s="224">
        <v>12</v>
      </c>
      <c r="I486" s="225"/>
      <c r="J486" s="226">
        <f>ROUND(I486*H486,2)</f>
        <v>0</v>
      </c>
      <c r="K486" s="227"/>
      <c r="L486" s="45"/>
      <c r="M486" s="228" t="s">
        <v>1</v>
      </c>
      <c r="N486" s="229" t="s">
        <v>38</v>
      </c>
      <c r="O486" s="92"/>
      <c r="P486" s="230">
        <f>O486*H486</f>
        <v>0</v>
      </c>
      <c r="Q486" s="230">
        <v>0</v>
      </c>
      <c r="R486" s="230">
        <f>Q486*H486</f>
        <v>0</v>
      </c>
      <c r="S486" s="230">
        <v>0</v>
      </c>
      <c r="T486" s="231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2" t="s">
        <v>210</v>
      </c>
      <c r="AT486" s="232" t="s">
        <v>156</v>
      </c>
      <c r="AU486" s="232" t="s">
        <v>82</v>
      </c>
      <c r="AY486" s="18" t="s">
        <v>152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8" t="s">
        <v>80</v>
      </c>
      <c r="BK486" s="233">
        <f>ROUND(I486*H486,2)</f>
        <v>0</v>
      </c>
      <c r="BL486" s="18" t="s">
        <v>210</v>
      </c>
      <c r="BM486" s="232" t="s">
        <v>817</v>
      </c>
    </row>
    <row r="487" s="13" customFormat="1">
      <c r="A487" s="13"/>
      <c r="B487" s="234"/>
      <c r="C487" s="235"/>
      <c r="D487" s="236" t="s">
        <v>161</v>
      </c>
      <c r="E487" s="237" t="s">
        <v>1</v>
      </c>
      <c r="F487" s="238" t="s">
        <v>812</v>
      </c>
      <c r="G487" s="235"/>
      <c r="H487" s="239">
        <v>6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161</v>
      </c>
      <c r="AU487" s="245" t="s">
        <v>82</v>
      </c>
      <c r="AV487" s="13" t="s">
        <v>82</v>
      </c>
      <c r="AW487" s="13" t="s">
        <v>30</v>
      </c>
      <c r="AX487" s="13" t="s">
        <v>73</v>
      </c>
      <c r="AY487" s="245" t="s">
        <v>152</v>
      </c>
    </row>
    <row r="488" s="13" customFormat="1">
      <c r="A488" s="13"/>
      <c r="B488" s="234"/>
      <c r="C488" s="235"/>
      <c r="D488" s="236" t="s">
        <v>161</v>
      </c>
      <c r="E488" s="237" t="s">
        <v>1</v>
      </c>
      <c r="F488" s="238" t="s">
        <v>813</v>
      </c>
      <c r="G488" s="235"/>
      <c r="H488" s="239">
        <v>2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161</v>
      </c>
      <c r="AU488" s="245" t="s">
        <v>82</v>
      </c>
      <c r="AV488" s="13" t="s">
        <v>82</v>
      </c>
      <c r="AW488" s="13" t="s">
        <v>30</v>
      </c>
      <c r="AX488" s="13" t="s">
        <v>73</v>
      </c>
      <c r="AY488" s="245" t="s">
        <v>152</v>
      </c>
    </row>
    <row r="489" s="13" customFormat="1">
      <c r="A489" s="13"/>
      <c r="B489" s="234"/>
      <c r="C489" s="235"/>
      <c r="D489" s="236" t="s">
        <v>161</v>
      </c>
      <c r="E489" s="237" t="s">
        <v>1</v>
      </c>
      <c r="F489" s="238" t="s">
        <v>814</v>
      </c>
      <c r="G489" s="235"/>
      <c r="H489" s="239">
        <v>4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161</v>
      </c>
      <c r="AU489" s="245" t="s">
        <v>82</v>
      </c>
      <c r="AV489" s="13" t="s">
        <v>82</v>
      </c>
      <c r="AW489" s="13" t="s">
        <v>30</v>
      </c>
      <c r="AX489" s="13" t="s">
        <v>73</v>
      </c>
      <c r="AY489" s="245" t="s">
        <v>152</v>
      </c>
    </row>
    <row r="490" s="14" customFormat="1">
      <c r="A490" s="14"/>
      <c r="B490" s="246"/>
      <c r="C490" s="247"/>
      <c r="D490" s="236" t="s">
        <v>161</v>
      </c>
      <c r="E490" s="248" t="s">
        <v>1</v>
      </c>
      <c r="F490" s="249" t="s">
        <v>163</v>
      </c>
      <c r="G490" s="247"/>
      <c r="H490" s="250">
        <v>12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161</v>
      </c>
      <c r="AU490" s="256" t="s">
        <v>82</v>
      </c>
      <c r="AV490" s="14" t="s">
        <v>160</v>
      </c>
      <c r="AW490" s="14" t="s">
        <v>30</v>
      </c>
      <c r="AX490" s="14" t="s">
        <v>80</v>
      </c>
      <c r="AY490" s="256" t="s">
        <v>152</v>
      </c>
    </row>
    <row r="491" s="12" customFormat="1" ht="22.8" customHeight="1">
      <c r="A491" s="12"/>
      <c r="B491" s="204"/>
      <c r="C491" s="205"/>
      <c r="D491" s="206" t="s">
        <v>72</v>
      </c>
      <c r="E491" s="218" t="s">
        <v>333</v>
      </c>
      <c r="F491" s="218" t="s">
        <v>334</v>
      </c>
      <c r="G491" s="205"/>
      <c r="H491" s="205"/>
      <c r="I491" s="208"/>
      <c r="J491" s="219">
        <f>BK491</f>
        <v>0</v>
      </c>
      <c r="K491" s="205"/>
      <c r="L491" s="210"/>
      <c r="M491" s="211"/>
      <c r="N491" s="212"/>
      <c r="O491" s="212"/>
      <c r="P491" s="213">
        <f>SUM(P492:P527)</f>
        <v>0</v>
      </c>
      <c r="Q491" s="212"/>
      <c r="R491" s="213">
        <f>SUM(R492:R527)</f>
        <v>0</v>
      </c>
      <c r="S491" s="212"/>
      <c r="T491" s="214">
        <f>SUM(T492:T527)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5" t="s">
        <v>82</v>
      </c>
      <c r="AT491" s="216" t="s">
        <v>72</v>
      </c>
      <c r="AU491" s="216" t="s">
        <v>80</v>
      </c>
      <c r="AY491" s="215" t="s">
        <v>152</v>
      </c>
      <c r="BK491" s="217">
        <f>SUM(BK492:BK527)</f>
        <v>0</v>
      </c>
    </row>
    <row r="492" s="2" customFormat="1" ht="24.15" customHeight="1">
      <c r="A492" s="39"/>
      <c r="B492" s="40"/>
      <c r="C492" s="220" t="s">
        <v>601</v>
      </c>
      <c r="D492" s="220" t="s">
        <v>156</v>
      </c>
      <c r="E492" s="221" t="s">
        <v>818</v>
      </c>
      <c r="F492" s="222" t="s">
        <v>819</v>
      </c>
      <c r="G492" s="223" t="s">
        <v>168</v>
      </c>
      <c r="H492" s="224">
        <v>20</v>
      </c>
      <c r="I492" s="225"/>
      <c r="J492" s="226">
        <f>ROUND(I492*H492,2)</f>
        <v>0</v>
      </c>
      <c r="K492" s="227"/>
      <c r="L492" s="45"/>
      <c r="M492" s="228" t="s">
        <v>1</v>
      </c>
      <c r="N492" s="229" t="s">
        <v>38</v>
      </c>
      <c r="O492" s="92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210</v>
      </c>
      <c r="AT492" s="232" t="s">
        <v>156</v>
      </c>
      <c r="AU492" s="232" t="s">
        <v>82</v>
      </c>
      <c r="AY492" s="18" t="s">
        <v>152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80</v>
      </c>
      <c r="BK492" s="233">
        <f>ROUND(I492*H492,2)</f>
        <v>0</v>
      </c>
      <c r="BL492" s="18" t="s">
        <v>210</v>
      </c>
      <c r="BM492" s="232" t="s">
        <v>820</v>
      </c>
    </row>
    <row r="493" s="2" customFormat="1" ht="24.15" customHeight="1">
      <c r="A493" s="39"/>
      <c r="B493" s="40"/>
      <c r="C493" s="220" t="s">
        <v>589</v>
      </c>
      <c r="D493" s="220" t="s">
        <v>156</v>
      </c>
      <c r="E493" s="221" t="s">
        <v>821</v>
      </c>
      <c r="F493" s="222" t="s">
        <v>822</v>
      </c>
      <c r="G493" s="223" t="s">
        <v>159</v>
      </c>
      <c r="H493" s="224">
        <v>721.03099999999995</v>
      </c>
      <c r="I493" s="225"/>
      <c r="J493" s="226">
        <f>ROUND(I493*H493,2)</f>
        <v>0</v>
      </c>
      <c r="K493" s="227"/>
      <c r="L493" s="45"/>
      <c r="M493" s="228" t="s">
        <v>1</v>
      </c>
      <c r="N493" s="229" t="s">
        <v>38</v>
      </c>
      <c r="O493" s="92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2" t="s">
        <v>210</v>
      </c>
      <c r="AT493" s="232" t="s">
        <v>156</v>
      </c>
      <c r="AU493" s="232" t="s">
        <v>82</v>
      </c>
      <c r="AY493" s="18" t="s">
        <v>152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8" t="s">
        <v>80</v>
      </c>
      <c r="BK493" s="233">
        <f>ROUND(I493*H493,2)</f>
        <v>0</v>
      </c>
      <c r="BL493" s="18" t="s">
        <v>210</v>
      </c>
      <c r="BM493" s="232" t="s">
        <v>823</v>
      </c>
    </row>
    <row r="494" s="13" customFormat="1">
      <c r="A494" s="13"/>
      <c r="B494" s="234"/>
      <c r="C494" s="235"/>
      <c r="D494" s="236" t="s">
        <v>161</v>
      </c>
      <c r="E494" s="237" t="s">
        <v>1</v>
      </c>
      <c r="F494" s="238" t="s">
        <v>824</v>
      </c>
      <c r="G494" s="235"/>
      <c r="H494" s="239">
        <v>721.03099999999995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161</v>
      </c>
      <c r="AU494" s="245" t="s">
        <v>82</v>
      </c>
      <c r="AV494" s="13" t="s">
        <v>82</v>
      </c>
      <c r="AW494" s="13" t="s">
        <v>30</v>
      </c>
      <c r="AX494" s="13" t="s">
        <v>73</v>
      </c>
      <c r="AY494" s="245" t="s">
        <v>152</v>
      </c>
    </row>
    <row r="495" s="14" customFormat="1">
      <c r="A495" s="14"/>
      <c r="B495" s="246"/>
      <c r="C495" s="247"/>
      <c r="D495" s="236" t="s">
        <v>161</v>
      </c>
      <c r="E495" s="248" t="s">
        <v>1</v>
      </c>
      <c r="F495" s="249" t="s">
        <v>163</v>
      </c>
      <c r="G495" s="247"/>
      <c r="H495" s="250">
        <v>721.03099999999995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161</v>
      </c>
      <c r="AU495" s="256" t="s">
        <v>82</v>
      </c>
      <c r="AV495" s="14" t="s">
        <v>160</v>
      </c>
      <c r="AW495" s="14" t="s">
        <v>30</v>
      </c>
      <c r="AX495" s="14" t="s">
        <v>80</v>
      </c>
      <c r="AY495" s="256" t="s">
        <v>152</v>
      </c>
    </row>
    <row r="496" s="2" customFormat="1" ht="33" customHeight="1">
      <c r="A496" s="39"/>
      <c r="B496" s="40"/>
      <c r="C496" s="220" t="s">
        <v>583</v>
      </c>
      <c r="D496" s="220" t="s">
        <v>156</v>
      </c>
      <c r="E496" s="221" t="s">
        <v>825</v>
      </c>
      <c r="F496" s="222" t="s">
        <v>826</v>
      </c>
      <c r="G496" s="223" t="s">
        <v>159</v>
      </c>
      <c r="H496" s="224">
        <v>79.956000000000003</v>
      </c>
      <c r="I496" s="225"/>
      <c r="J496" s="226">
        <f>ROUND(I496*H496,2)</f>
        <v>0</v>
      </c>
      <c r="K496" s="227"/>
      <c r="L496" s="45"/>
      <c r="M496" s="228" t="s">
        <v>1</v>
      </c>
      <c r="N496" s="229" t="s">
        <v>38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210</v>
      </c>
      <c r="AT496" s="232" t="s">
        <v>156</v>
      </c>
      <c r="AU496" s="232" t="s">
        <v>82</v>
      </c>
      <c r="AY496" s="18" t="s">
        <v>152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80</v>
      </c>
      <c r="BK496" s="233">
        <f>ROUND(I496*H496,2)</f>
        <v>0</v>
      </c>
      <c r="BL496" s="18" t="s">
        <v>210</v>
      </c>
      <c r="BM496" s="232" t="s">
        <v>827</v>
      </c>
    </row>
    <row r="497" s="15" customFormat="1">
      <c r="A497" s="15"/>
      <c r="B497" s="257"/>
      <c r="C497" s="258"/>
      <c r="D497" s="236" t="s">
        <v>161</v>
      </c>
      <c r="E497" s="259" t="s">
        <v>1</v>
      </c>
      <c r="F497" s="260" t="s">
        <v>828</v>
      </c>
      <c r="G497" s="258"/>
      <c r="H497" s="259" t="s">
        <v>1</v>
      </c>
      <c r="I497" s="261"/>
      <c r="J497" s="258"/>
      <c r="K497" s="258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161</v>
      </c>
      <c r="AU497" s="266" t="s">
        <v>82</v>
      </c>
      <c r="AV497" s="15" t="s">
        <v>80</v>
      </c>
      <c r="AW497" s="15" t="s">
        <v>30</v>
      </c>
      <c r="AX497" s="15" t="s">
        <v>73</v>
      </c>
      <c r="AY497" s="266" t="s">
        <v>152</v>
      </c>
    </row>
    <row r="498" s="13" customFormat="1">
      <c r="A498" s="13"/>
      <c r="B498" s="234"/>
      <c r="C498" s="235"/>
      <c r="D498" s="236" t="s">
        <v>161</v>
      </c>
      <c r="E498" s="237" t="s">
        <v>1</v>
      </c>
      <c r="F498" s="238" t="s">
        <v>829</v>
      </c>
      <c r="G498" s="235"/>
      <c r="H498" s="239">
        <v>18.829000000000001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161</v>
      </c>
      <c r="AU498" s="245" t="s">
        <v>82</v>
      </c>
      <c r="AV498" s="13" t="s">
        <v>82</v>
      </c>
      <c r="AW498" s="13" t="s">
        <v>30</v>
      </c>
      <c r="AX498" s="13" t="s">
        <v>73</v>
      </c>
      <c r="AY498" s="245" t="s">
        <v>152</v>
      </c>
    </row>
    <row r="499" s="13" customFormat="1">
      <c r="A499" s="13"/>
      <c r="B499" s="234"/>
      <c r="C499" s="235"/>
      <c r="D499" s="236" t="s">
        <v>161</v>
      </c>
      <c r="E499" s="237" t="s">
        <v>1</v>
      </c>
      <c r="F499" s="238" t="s">
        <v>830</v>
      </c>
      <c r="G499" s="235"/>
      <c r="H499" s="239">
        <v>23.030999999999999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161</v>
      </c>
      <c r="AU499" s="245" t="s">
        <v>82</v>
      </c>
      <c r="AV499" s="13" t="s">
        <v>82</v>
      </c>
      <c r="AW499" s="13" t="s">
        <v>30</v>
      </c>
      <c r="AX499" s="13" t="s">
        <v>73</v>
      </c>
      <c r="AY499" s="245" t="s">
        <v>152</v>
      </c>
    </row>
    <row r="500" s="13" customFormat="1">
      <c r="A500" s="13"/>
      <c r="B500" s="234"/>
      <c r="C500" s="235"/>
      <c r="D500" s="236" t="s">
        <v>161</v>
      </c>
      <c r="E500" s="237" t="s">
        <v>1</v>
      </c>
      <c r="F500" s="238" t="s">
        <v>831</v>
      </c>
      <c r="G500" s="235"/>
      <c r="H500" s="239">
        <v>6.274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161</v>
      </c>
      <c r="AU500" s="245" t="s">
        <v>82</v>
      </c>
      <c r="AV500" s="13" t="s">
        <v>82</v>
      </c>
      <c r="AW500" s="13" t="s">
        <v>30</v>
      </c>
      <c r="AX500" s="13" t="s">
        <v>73</v>
      </c>
      <c r="AY500" s="245" t="s">
        <v>152</v>
      </c>
    </row>
    <row r="501" s="13" customFormat="1">
      <c r="A501" s="13"/>
      <c r="B501" s="234"/>
      <c r="C501" s="235"/>
      <c r="D501" s="236" t="s">
        <v>161</v>
      </c>
      <c r="E501" s="237" t="s">
        <v>1</v>
      </c>
      <c r="F501" s="238" t="s">
        <v>832</v>
      </c>
      <c r="G501" s="235"/>
      <c r="H501" s="239">
        <v>6.3860000000000001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161</v>
      </c>
      <c r="AU501" s="245" t="s">
        <v>82</v>
      </c>
      <c r="AV501" s="13" t="s">
        <v>82</v>
      </c>
      <c r="AW501" s="13" t="s">
        <v>30</v>
      </c>
      <c r="AX501" s="13" t="s">
        <v>73</v>
      </c>
      <c r="AY501" s="245" t="s">
        <v>152</v>
      </c>
    </row>
    <row r="502" s="13" customFormat="1">
      <c r="A502" s="13"/>
      <c r="B502" s="234"/>
      <c r="C502" s="235"/>
      <c r="D502" s="236" t="s">
        <v>161</v>
      </c>
      <c r="E502" s="237" t="s">
        <v>1</v>
      </c>
      <c r="F502" s="238" t="s">
        <v>833</v>
      </c>
      <c r="G502" s="235"/>
      <c r="H502" s="239">
        <v>25.436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161</v>
      </c>
      <c r="AU502" s="245" t="s">
        <v>82</v>
      </c>
      <c r="AV502" s="13" t="s">
        <v>82</v>
      </c>
      <c r="AW502" s="13" t="s">
        <v>30</v>
      </c>
      <c r="AX502" s="13" t="s">
        <v>73</v>
      </c>
      <c r="AY502" s="245" t="s">
        <v>152</v>
      </c>
    </row>
    <row r="503" s="14" customFormat="1">
      <c r="A503" s="14"/>
      <c r="B503" s="246"/>
      <c r="C503" s="247"/>
      <c r="D503" s="236" t="s">
        <v>161</v>
      </c>
      <c r="E503" s="248" t="s">
        <v>1</v>
      </c>
      <c r="F503" s="249" t="s">
        <v>163</v>
      </c>
      <c r="G503" s="247"/>
      <c r="H503" s="250">
        <v>79.956000000000003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161</v>
      </c>
      <c r="AU503" s="256" t="s">
        <v>82</v>
      </c>
      <c r="AV503" s="14" t="s">
        <v>160</v>
      </c>
      <c r="AW503" s="14" t="s">
        <v>30</v>
      </c>
      <c r="AX503" s="14" t="s">
        <v>80</v>
      </c>
      <c r="AY503" s="256" t="s">
        <v>152</v>
      </c>
    </row>
    <row r="504" s="2" customFormat="1" ht="24.15" customHeight="1">
      <c r="A504" s="39"/>
      <c r="B504" s="40"/>
      <c r="C504" s="220" t="s">
        <v>834</v>
      </c>
      <c r="D504" s="220" t="s">
        <v>156</v>
      </c>
      <c r="E504" s="221" t="s">
        <v>835</v>
      </c>
      <c r="F504" s="222" t="s">
        <v>836</v>
      </c>
      <c r="G504" s="223" t="s">
        <v>159</v>
      </c>
      <c r="H504" s="224">
        <v>499.95499999999998</v>
      </c>
      <c r="I504" s="225"/>
      <c r="J504" s="226">
        <f>ROUND(I504*H504,2)</f>
        <v>0</v>
      </c>
      <c r="K504" s="227"/>
      <c r="L504" s="45"/>
      <c r="M504" s="228" t="s">
        <v>1</v>
      </c>
      <c r="N504" s="229" t="s">
        <v>38</v>
      </c>
      <c r="O504" s="92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2" t="s">
        <v>210</v>
      </c>
      <c r="AT504" s="232" t="s">
        <v>156</v>
      </c>
      <c r="AU504" s="232" t="s">
        <v>82</v>
      </c>
      <c r="AY504" s="18" t="s">
        <v>152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80</v>
      </c>
      <c r="BK504" s="233">
        <f>ROUND(I504*H504,2)</f>
        <v>0</v>
      </c>
      <c r="BL504" s="18" t="s">
        <v>210</v>
      </c>
      <c r="BM504" s="232" t="s">
        <v>837</v>
      </c>
    </row>
    <row r="505" s="13" customFormat="1">
      <c r="A505" s="13"/>
      <c r="B505" s="234"/>
      <c r="C505" s="235"/>
      <c r="D505" s="236" t="s">
        <v>161</v>
      </c>
      <c r="E505" s="237" t="s">
        <v>1</v>
      </c>
      <c r="F505" s="238" t="s">
        <v>838</v>
      </c>
      <c r="G505" s="235"/>
      <c r="H505" s="239">
        <v>62.994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161</v>
      </c>
      <c r="AU505" s="245" t="s">
        <v>82</v>
      </c>
      <c r="AV505" s="13" t="s">
        <v>82</v>
      </c>
      <c r="AW505" s="13" t="s">
        <v>30</v>
      </c>
      <c r="AX505" s="13" t="s">
        <v>73</v>
      </c>
      <c r="AY505" s="245" t="s">
        <v>152</v>
      </c>
    </row>
    <row r="506" s="13" customFormat="1">
      <c r="A506" s="13"/>
      <c r="B506" s="234"/>
      <c r="C506" s="235"/>
      <c r="D506" s="236" t="s">
        <v>161</v>
      </c>
      <c r="E506" s="237" t="s">
        <v>1</v>
      </c>
      <c r="F506" s="238" t="s">
        <v>839</v>
      </c>
      <c r="G506" s="235"/>
      <c r="H506" s="239">
        <v>49.68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161</v>
      </c>
      <c r="AU506" s="245" t="s">
        <v>82</v>
      </c>
      <c r="AV506" s="13" t="s">
        <v>82</v>
      </c>
      <c r="AW506" s="13" t="s">
        <v>30</v>
      </c>
      <c r="AX506" s="13" t="s">
        <v>73</v>
      </c>
      <c r="AY506" s="245" t="s">
        <v>152</v>
      </c>
    </row>
    <row r="507" s="13" customFormat="1">
      <c r="A507" s="13"/>
      <c r="B507" s="234"/>
      <c r="C507" s="235"/>
      <c r="D507" s="236" t="s">
        <v>161</v>
      </c>
      <c r="E507" s="237" t="s">
        <v>1</v>
      </c>
      <c r="F507" s="238" t="s">
        <v>840</v>
      </c>
      <c r="G507" s="235"/>
      <c r="H507" s="239">
        <v>146.31700000000001</v>
      </c>
      <c r="I507" s="240"/>
      <c r="J507" s="235"/>
      <c r="K507" s="235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161</v>
      </c>
      <c r="AU507" s="245" t="s">
        <v>82</v>
      </c>
      <c r="AV507" s="13" t="s">
        <v>82</v>
      </c>
      <c r="AW507" s="13" t="s">
        <v>30</v>
      </c>
      <c r="AX507" s="13" t="s">
        <v>73</v>
      </c>
      <c r="AY507" s="245" t="s">
        <v>152</v>
      </c>
    </row>
    <row r="508" s="13" customFormat="1">
      <c r="A508" s="13"/>
      <c r="B508" s="234"/>
      <c r="C508" s="235"/>
      <c r="D508" s="236" t="s">
        <v>161</v>
      </c>
      <c r="E508" s="237" t="s">
        <v>1</v>
      </c>
      <c r="F508" s="238" t="s">
        <v>841</v>
      </c>
      <c r="G508" s="235"/>
      <c r="H508" s="239">
        <v>60.244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161</v>
      </c>
      <c r="AU508" s="245" t="s">
        <v>82</v>
      </c>
      <c r="AV508" s="13" t="s">
        <v>82</v>
      </c>
      <c r="AW508" s="13" t="s">
        <v>30</v>
      </c>
      <c r="AX508" s="13" t="s">
        <v>73</v>
      </c>
      <c r="AY508" s="245" t="s">
        <v>152</v>
      </c>
    </row>
    <row r="509" s="13" customFormat="1">
      <c r="A509" s="13"/>
      <c r="B509" s="234"/>
      <c r="C509" s="235"/>
      <c r="D509" s="236" t="s">
        <v>161</v>
      </c>
      <c r="E509" s="237" t="s">
        <v>1</v>
      </c>
      <c r="F509" s="238" t="s">
        <v>842</v>
      </c>
      <c r="G509" s="235"/>
      <c r="H509" s="239">
        <v>88.739999999999995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161</v>
      </c>
      <c r="AU509" s="245" t="s">
        <v>82</v>
      </c>
      <c r="AV509" s="13" t="s">
        <v>82</v>
      </c>
      <c r="AW509" s="13" t="s">
        <v>30</v>
      </c>
      <c r="AX509" s="13" t="s">
        <v>73</v>
      </c>
      <c r="AY509" s="245" t="s">
        <v>152</v>
      </c>
    </row>
    <row r="510" s="15" customFormat="1">
      <c r="A510" s="15"/>
      <c r="B510" s="257"/>
      <c r="C510" s="258"/>
      <c r="D510" s="236" t="s">
        <v>161</v>
      </c>
      <c r="E510" s="259" t="s">
        <v>1</v>
      </c>
      <c r="F510" s="260" t="s">
        <v>843</v>
      </c>
      <c r="G510" s="258"/>
      <c r="H510" s="259" t="s">
        <v>1</v>
      </c>
      <c r="I510" s="261"/>
      <c r="J510" s="258"/>
      <c r="K510" s="258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161</v>
      </c>
      <c r="AU510" s="266" t="s">
        <v>82</v>
      </c>
      <c r="AV510" s="15" t="s">
        <v>80</v>
      </c>
      <c r="AW510" s="15" t="s">
        <v>30</v>
      </c>
      <c r="AX510" s="15" t="s">
        <v>73</v>
      </c>
      <c r="AY510" s="266" t="s">
        <v>152</v>
      </c>
    </row>
    <row r="511" s="13" customFormat="1">
      <c r="A511" s="13"/>
      <c r="B511" s="234"/>
      <c r="C511" s="235"/>
      <c r="D511" s="236" t="s">
        <v>161</v>
      </c>
      <c r="E511" s="237" t="s">
        <v>1</v>
      </c>
      <c r="F511" s="238" t="s">
        <v>844</v>
      </c>
      <c r="G511" s="235"/>
      <c r="H511" s="239">
        <v>26.173999999999999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161</v>
      </c>
      <c r="AU511" s="245" t="s">
        <v>82</v>
      </c>
      <c r="AV511" s="13" t="s">
        <v>82</v>
      </c>
      <c r="AW511" s="13" t="s">
        <v>30</v>
      </c>
      <c r="AX511" s="13" t="s">
        <v>73</v>
      </c>
      <c r="AY511" s="245" t="s">
        <v>152</v>
      </c>
    </row>
    <row r="512" s="13" customFormat="1">
      <c r="A512" s="13"/>
      <c r="B512" s="234"/>
      <c r="C512" s="235"/>
      <c r="D512" s="236" t="s">
        <v>161</v>
      </c>
      <c r="E512" s="237" t="s">
        <v>1</v>
      </c>
      <c r="F512" s="238" t="s">
        <v>845</v>
      </c>
      <c r="G512" s="235"/>
      <c r="H512" s="239">
        <v>28.141999999999999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161</v>
      </c>
      <c r="AU512" s="245" t="s">
        <v>82</v>
      </c>
      <c r="AV512" s="13" t="s">
        <v>82</v>
      </c>
      <c r="AW512" s="13" t="s">
        <v>30</v>
      </c>
      <c r="AX512" s="13" t="s">
        <v>73</v>
      </c>
      <c r="AY512" s="245" t="s">
        <v>152</v>
      </c>
    </row>
    <row r="513" s="13" customFormat="1">
      <c r="A513" s="13"/>
      <c r="B513" s="234"/>
      <c r="C513" s="235"/>
      <c r="D513" s="236" t="s">
        <v>161</v>
      </c>
      <c r="E513" s="237" t="s">
        <v>1</v>
      </c>
      <c r="F513" s="238" t="s">
        <v>846</v>
      </c>
      <c r="G513" s="235"/>
      <c r="H513" s="239">
        <v>74.563999999999993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161</v>
      </c>
      <c r="AU513" s="245" t="s">
        <v>82</v>
      </c>
      <c r="AV513" s="13" t="s">
        <v>82</v>
      </c>
      <c r="AW513" s="13" t="s">
        <v>30</v>
      </c>
      <c r="AX513" s="13" t="s">
        <v>73</v>
      </c>
      <c r="AY513" s="245" t="s">
        <v>152</v>
      </c>
    </row>
    <row r="514" s="13" customFormat="1">
      <c r="A514" s="13"/>
      <c r="B514" s="234"/>
      <c r="C514" s="235"/>
      <c r="D514" s="236" t="s">
        <v>161</v>
      </c>
      <c r="E514" s="237" t="s">
        <v>1</v>
      </c>
      <c r="F514" s="238" t="s">
        <v>847</v>
      </c>
      <c r="G514" s="235"/>
      <c r="H514" s="239">
        <v>-36.899999999999999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161</v>
      </c>
      <c r="AU514" s="245" t="s">
        <v>82</v>
      </c>
      <c r="AV514" s="13" t="s">
        <v>82</v>
      </c>
      <c r="AW514" s="13" t="s">
        <v>30</v>
      </c>
      <c r="AX514" s="13" t="s">
        <v>73</v>
      </c>
      <c r="AY514" s="245" t="s">
        <v>152</v>
      </c>
    </row>
    <row r="515" s="14" customFormat="1">
      <c r="A515" s="14"/>
      <c r="B515" s="246"/>
      <c r="C515" s="247"/>
      <c r="D515" s="236" t="s">
        <v>161</v>
      </c>
      <c r="E515" s="248" t="s">
        <v>1</v>
      </c>
      <c r="F515" s="249" t="s">
        <v>163</v>
      </c>
      <c r="G515" s="247"/>
      <c r="H515" s="250">
        <v>499.95499999999998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161</v>
      </c>
      <c r="AU515" s="256" t="s">
        <v>82</v>
      </c>
      <c r="AV515" s="14" t="s">
        <v>160</v>
      </c>
      <c r="AW515" s="14" t="s">
        <v>30</v>
      </c>
      <c r="AX515" s="14" t="s">
        <v>80</v>
      </c>
      <c r="AY515" s="256" t="s">
        <v>152</v>
      </c>
    </row>
    <row r="516" s="2" customFormat="1" ht="33" customHeight="1">
      <c r="A516" s="39"/>
      <c r="B516" s="40"/>
      <c r="C516" s="220" t="s">
        <v>848</v>
      </c>
      <c r="D516" s="220" t="s">
        <v>156</v>
      </c>
      <c r="E516" s="221" t="s">
        <v>849</v>
      </c>
      <c r="F516" s="222" t="s">
        <v>850</v>
      </c>
      <c r="G516" s="223" t="s">
        <v>159</v>
      </c>
      <c r="H516" s="224">
        <v>141.12000000000001</v>
      </c>
      <c r="I516" s="225"/>
      <c r="J516" s="226">
        <f>ROUND(I516*H516,2)</f>
        <v>0</v>
      </c>
      <c r="K516" s="227"/>
      <c r="L516" s="45"/>
      <c r="M516" s="228" t="s">
        <v>1</v>
      </c>
      <c r="N516" s="229" t="s">
        <v>38</v>
      </c>
      <c r="O516" s="92"/>
      <c r="P516" s="230">
        <f>O516*H516</f>
        <v>0</v>
      </c>
      <c r="Q516" s="230">
        <v>0</v>
      </c>
      <c r="R516" s="230">
        <f>Q516*H516</f>
        <v>0</v>
      </c>
      <c r="S516" s="230">
        <v>0</v>
      </c>
      <c r="T516" s="231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2" t="s">
        <v>210</v>
      </c>
      <c r="AT516" s="232" t="s">
        <v>156</v>
      </c>
      <c r="AU516" s="232" t="s">
        <v>82</v>
      </c>
      <c r="AY516" s="18" t="s">
        <v>152</v>
      </c>
      <c r="BE516" s="233">
        <f>IF(N516="základní",J516,0)</f>
        <v>0</v>
      </c>
      <c r="BF516" s="233">
        <f>IF(N516="snížená",J516,0)</f>
        <v>0</v>
      </c>
      <c r="BG516" s="233">
        <f>IF(N516="zákl. přenesená",J516,0)</f>
        <v>0</v>
      </c>
      <c r="BH516" s="233">
        <f>IF(N516="sníž. přenesená",J516,0)</f>
        <v>0</v>
      </c>
      <c r="BI516" s="233">
        <f>IF(N516="nulová",J516,0)</f>
        <v>0</v>
      </c>
      <c r="BJ516" s="18" t="s">
        <v>80</v>
      </c>
      <c r="BK516" s="233">
        <f>ROUND(I516*H516,2)</f>
        <v>0</v>
      </c>
      <c r="BL516" s="18" t="s">
        <v>210</v>
      </c>
      <c r="BM516" s="232" t="s">
        <v>851</v>
      </c>
    </row>
    <row r="517" s="13" customFormat="1">
      <c r="A517" s="13"/>
      <c r="B517" s="234"/>
      <c r="C517" s="235"/>
      <c r="D517" s="236" t="s">
        <v>161</v>
      </c>
      <c r="E517" s="237" t="s">
        <v>1</v>
      </c>
      <c r="F517" s="238" t="s">
        <v>852</v>
      </c>
      <c r="G517" s="235"/>
      <c r="H517" s="239">
        <v>105.12000000000001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161</v>
      </c>
      <c r="AU517" s="245" t="s">
        <v>82</v>
      </c>
      <c r="AV517" s="13" t="s">
        <v>82</v>
      </c>
      <c r="AW517" s="13" t="s">
        <v>30</v>
      </c>
      <c r="AX517" s="13" t="s">
        <v>73</v>
      </c>
      <c r="AY517" s="245" t="s">
        <v>152</v>
      </c>
    </row>
    <row r="518" s="13" customFormat="1">
      <c r="A518" s="13"/>
      <c r="B518" s="234"/>
      <c r="C518" s="235"/>
      <c r="D518" s="236" t="s">
        <v>161</v>
      </c>
      <c r="E518" s="237" t="s">
        <v>1</v>
      </c>
      <c r="F518" s="238" t="s">
        <v>853</v>
      </c>
      <c r="G518" s="235"/>
      <c r="H518" s="239">
        <v>54.75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161</v>
      </c>
      <c r="AU518" s="245" t="s">
        <v>82</v>
      </c>
      <c r="AV518" s="13" t="s">
        <v>82</v>
      </c>
      <c r="AW518" s="13" t="s">
        <v>30</v>
      </c>
      <c r="AX518" s="13" t="s">
        <v>73</v>
      </c>
      <c r="AY518" s="245" t="s">
        <v>152</v>
      </c>
    </row>
    <row r="519" s="13" customFormat="1">
      <c r="A519" s="13"/>
      <c r="B519" s="234"/>
      <c r="C519" s="235"/>
      <c r="D519" s="236" t="s">
        <v>161</v>
      </c>
      <c r="E519" s="237" t="s">
        <v>1</v>
      </c>
      <c r="F519" s="238" t="s">
        <v>854</v>
      </c>
      <c r="G519" s="235"/>
      <c r="H519" s="239">
        <v>-18.75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161</v>
      </c>
      <c r="AU519" s="245" t="s">
        <v>82</v>
      </c>
      <c r="AV519" s="13" t="s">
        <v>82</v>
      </c>
      <c r="AW519" s="13" t="s">
        <v>30</v>
      </c>
      <c r="AX519" s="13" t="s">
        <v>73</v>
      </c>
      <c r="AY519" s="245" t="s">
        <v>152</v>
      </c>
    </row>
    <row r="520" s="14" customFormat="1">
      <c r="A520" s="14"/>
      <c r="B520" s="246"/>
      <c r="C520" s="247"/>
      <c r="D520" s="236" t="s">
        <v>161</v>
      </c>
      <c r="E520" s="248" t="s">
        <v>1</v>
      </c>
      <c r="F520" s="249" t="s">
        <v>163</v>
      </c>
      <c r="G520" s="247"/>
      <c r="H520" s="250">
        <v>141.12000000000001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161</v>
      </c>
      <c r="AU520" s="256" t="s">
        <v>82</v>
      </c>
      <c r="AV520" s="14" t="s">
        <v>160</v>
      </c>
      <c r="AW520" s="14" t="s">
        <v>30</v>
      </c>
      <c r="AX520" s="14" t="s">
        <v>80</v>
      </c>
      <c r="AY520" s="256" t="s">
        <v>152</v>
      </c>
    </row>
    <row r="521" s="2" customFormat="1" ht="24.15" customHeight="1">
      <c r="A521" s="39"/>
      <c r="B521" s="40"/>
      <c r="C521" s="220" t="s">
        <v>855</v>
      </c>
      <c r="D521" s="220" t="s">
        <v>156</v>
      </c>
      <c r="E521" s="221" t="s">
        <v>856</v>
      </c>
      <c r="F521" s="222" t="s">
        <v>857</v>
      </c>
      <c r="G521" s="223" t="s">
        <v>159</v>
      </c>
      <c r="H521" s="224">
        <v>36.899999999999999</v>
      </c>
      <c r="I521" s="225"/>
      <c r="J521" s="226">
        <f>ROUND(I521*H521,2)</f>
        <v>0</v>
      </c>
      <c r="K521" s="227"/>
      <c r="L521" s="45"/>
      <c r="M521" s="228" t="s">
        <v>1</v>
      </c>
      <c r="N521" s="229" t="s">
        <v>38</v>
      </c>
      <c r="O521" s="92"/>
      <c r="P521" s="230">
        <f>O521*H521</f>
        <v>0</v>
      </c>
      <c r="Q521" s="230">
        <v>0</v>
      </c>
      <c r="R521" s="230">
        <f>Q521*H521</f>
        <v>0</v>
      </c>
      <c r="S521" s="230">
        <v>0</v>
      </c>
      <c r="T521" s="23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2" t="s">
        <v>210</v>
      </c>
      <c r="AT521" s="232" t="s">
        <v>156</v>
      </c>
      <c r="AU521" s="232" t="s">
        <v>82</v>
      </c>
      <c r="AY521" s="18" t="s">
        <v>152</v>
      </c>
      <c r="BE521" s="233">
        <f>IF(N521="základní",J521,0)</f>
        <v>0</v>
      </c>
      <c r="BF521" s="233">
        <f>IF(N521="snížená",J521,0)</f>
        <v>0</v>
      </c>
      <c r="BG521" s="233">
        <f>IF(N521="zákl. přenesená",J521,0)</f>
        <v>0</v>
      </c>
      <c r="BH521" s="233">
        <f>IF(N521="sníž. přenesená",J521,0)</f>
        <v>0</v>
      </c>
      <c r="BI521" s="233">
        <f>IF(N521="nulová",J521,0)</f>
        <v>0</v>
      </c>
      <c r="BJ521" s="18" t="s">
        <v>80</v>
      </c>
      <c r="BK521" s="233">
        <f>ROUND(I521*H521,2)</f>
        <v>0</v>
      </c>
      <c r="BL521" s="18" t="s">
        <v>210</v>
      </c>
      <c r="BM521" s="232" t="s">
        <v>858</v>
      </c>
    </row>
    <row r="522" s="13" customFormat="1">
      <c r="A522" s="13"/>
      <c r="B522" s="234"/>
      <c r="C522" s="235"/>
      <c r="D522" s="236" t="s">
        <v>161</v>
      </c>
      <c r="E522" s="237" t="s">
        <v>1</v>
      </c>
      <c r="F522" s="238" t="s">
        <v>859</v>
      </c>
      <c r="G522" s="235"/>
      <c r="H522" s="239">
        <v>15.9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161</v>
      </c>
      <c r="AU522" s="245" t="s">
        <v>82</v>
      </c>
      <c r="AV522" s="13" t="s">
        <v>82</v>
      </c>
      <c r="AW522" s="13" t="s">
        <v>30</v>
      </c>
      <c r="AX522" s="13" t="s">
        <v>73</v>
      </c>
      <c r="AY522" s="245" t="s">
        <v>152</v>
      </c>
    </row>
    <row r="523" s="13" customFormat="1">
      <c r="A523" s="13"/>
      <c r="B523" s="234"/>
      <c r="C523" s="235"/>
      <c r="D523" s="236" t="s">
        <v>161</v>
      </c>
      <c r="E523" s="237" t="s">
        <v>1</v>
      </c>
      <c r="F523" s="238" t="s">
        <v>860</v>
      </c>
      <c r="G523" s="235"/>
      <c r="H523" s="239">
        <v>21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161</v>
      </c>
      <c r="AU523" s="245" t="s">
        <v>82</v>
      </c>
      <c r="AV523" s="13" t="s">
        <v>82</v>
      </c>
      <c r="AW523" s="13" t="s">
        <v>30</v>
      </c>
      <c r="AX523" s="13" t="s">
        <v>73</v>
      </c>
      <c r="AY523" s="245" t="s">
        <v>152</v>
      </c>
    </row>
    <row r="524" s="14" customFormat="1">
      <c r="A524" s="14"/>
      <c r="B524" s="246"/>
      <c r="C524" s="247"/>
      <c r="D524" s="236" t="s">
        <v>161</v>
      </c>
      <c r="E524" s="248" t="s">
        <v>1</v>
      </c>
      <c r="F524" s="249" t="s">
        <v>163</v>
      </c>
      <c r="G524" s="247"/>
      <c r="H524" s="250">
        <v>36.899999999999999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161</v>
      </c>
      <c r="AU524" s="256" t="s">
        <v>82</v>
      </c>
      <c r="AV524" s="14" t="s">
        <v>160</v>
      </c>
      <c r="AW524" s="14" t="s">
        <v>30</v>
      </c>
      <c r="AX524" s="14" t="s">
        <v>80</v>
      </c>
      <c r="AY524" s="256" t="s">
        <v>152</v>
      </c>
    </row>
    <row r="525" s="2" customFormat="1" ht="24.15" customHeight="1">
      <c r="A525" s="39"/>
      <c r="B525" s="40"/>
      <c r="C525" s="220" t="s">
        <v>595</v>
      </c>
      <c r="D525" s="220" t="s">
        <v>156</v>
      </c>
      <c r="E525" s="221" t="s">
        <v>861</v>
      </c>
      <c r="F525" s="222" t="s">
        <v>862</v>
      </c>
      <c r="G525" s="223" t="s">
        <v>159</v>
      </c>
      <c r="H525" s="224">
        <v>18.75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38</v>
      </c>
      <c r="O525" s="92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210</v>
      </c>
      <c r="AT525" s="232" t="s">
        <v>156</v>
      </c>
      <c r="AU525" s="232" t="s">
        <v>82</v>
      </c>
      <c r="AY525" s="18" t="s">
        <v>152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80</v>
      </c>
      <c r="BK525" s="233">
        <f>ROUND(I525*H525,2)</f>
        <v>0</v>
      </c>
      <c r="BL525" s="18" t="s">
        <v>210</v>
      </c>
      <c r="BM525" s="232" t="s">
        <v>863</v>
      </c>
    </row>
    <row r="526" s="13" customFormat="1">
      <c r="A526" s="13"/>
      <c r="B526" s="234"/>
      <c r="C526" s="235"/>
      <c r="D526" s="236" t="s">
        <v>161</v>
      </c>
      <c r="E526" s="237" t="s">
        <v>1</v>
      </c>
      <c r="F526" s="238" t="s">
        <v>864</v>
      </c>
      <c r="G526" s="235"/>
      <c r="H526" s="239">
        <v>18.75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161</v>
      </c>
      <c r="AU526" s="245" t="s">
        <v>82</v>
      </c>
      <c r="AV526" s="13" t="s">
        <v>82</v>
      </c>
      <c r="AW526" s="13" t="s">
        <v>30</v>
      </c>
      <c r="AX526" s="13" t="s">
        <v>73</v>
      </c>
      <c r="AY526" s="245" t="s">
        <v>152</v>
      </c>
    </row>
    <row r="527" s="14" customFormat="1">
      <c r="A527" s="14"/>
      <c r="B527" s="246"/>
      <c r="C527" s="247"/>
      <c r="D527" s="236" t="s">
        <v>161</v>
      </c>
      <c r="E527" s="248" t="s">
        <v>1</v>
      </c>
      <c r="F527" s="249" t="s">
        <v>163</v>
      </c>
      <c r="G527" s="247"/>
      <c r="H527" s="250">
        <v>18.75</v>
      </c>
      <c r="I527" s="251"/>
      <c r="J527" s="247"/>
      <c r="K527" s="247"/>
      <c r="L527" s="252"/>
      <c r="M527" s="267"/>
      <c r="N527" s="268"/>
      <c r="O527" s="268"/>
      <c r="P527" s="268"/>
      <c r="Q527" s="268"/>
      <c r="R527" s="268"/>
      <c r="S527" s="268"/>
      <c r="T527" s="26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161</v>
      </c>
      <c r="AU527" s="256" t="s">
        <v>82</v>
      </c>
      <c r="AV527" s="14" t="s">
        <v>160</v>
      </c>
      <c r="AW527" s="14" t="s">
        <v>30</v>
      </c>
      <c r="AX527" s="14" t="s">
        <v>80</v>
      </c>
      <c r="AY527" s="256" t="s">
        <v>152</v>
      </c>
    </row>
    <row r="528" s="2" customFormat="1" ht="6.96" customHeight="1">
      <c r="A528" s="39"/>
      <c r="B528" s="67"/>
      <c r="C528" s="68"/>
      <c r="D528" s="68"/>
      <c r="E528" s="68"/>
      <c r="F528" s="68"/>
      <c r="G528" s="68"/>
      <c r="H528" s="68"/>
      <c r="I528" s="68"/>
      <c r="J528" s="68"/>
      <c r="K528" s="68"/>
      <c r="L528" s="45"/>
      <c r="M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</sheetData>
  <sheetProtection sheet="1" autoFilter="0" formatColumns="0" formatRows="0" objects="1" scenarios="1" spinCount="100000" saltValue="edtDZg9yDZ5Wo7MyIyeOjpfxYUjfWWn2t2ngmenGXoQLLqCtXWg6l+bIavfGoo4GHlHA3HlY2oztsCxTIeYTNw==" hashValue="dcevjyG4GfLCcT2pZpJPaU2IYcIpNfxbubXXqNvrICcYBn6qtvCzI9AIBJjMU8HiVluVFaD8ns449LedJZ4wQw==" algorithmName="SHA-512" password="CC35"/>
  <autoFilter ref="C138:K527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865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ROUND((SUM(BE125:BE200)),  2)</f>
        <v>0</v>
      </c>
      <c r="G33" s="39"/>
      <c r="H33" s="39"/>
      <c r="I33" s="156">
        <v>0.20999999999999999</v>
      </c>
      <c r="J33" s="155">
        <f>ROUND(((SUM(BE125:BE200))*I33),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ROUND((SUM(BF125:BF200)),  2)</f>
        <v>0</v>
      </c>
      <c r="G34" s="39"/>
      <c r="H34" s="39"/>
      <c r="I34" s="156">
        <v>0.12</v>
      </c>
      <c r="J34" s="155">
        <f>ROUND(((SUM(BF125:BF200))*I34),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ROUND((SUM(BG125:BG200)),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ROUND((SUM(BH125:BH200)),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ROUND((SUM(BI125:BI200)),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764-03 - bourací práce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124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126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127</v>
      </c>
      <c r="E99" s="189"/>
      <c r="F99" s="189"/>
      <c r="G99" s="189"/>
      <c r="H99" s="189"/>
      <c r="I99" s="189"/>
      <c r="J99" s="190">
        <f>J143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0"/>
      <c r="C100" s="181"/>
      <c r="D100" s="182" t="s">
        <v>128</v>
      </c>
      <c r="E100" s="183"/>
      <c r="F100" s="183"/>
      <c r="G100" s="183"/>
      <c r="H100" s="183"/>
      <c r="I100" s="183"/>
      <c r="J100" s="184">
        <f>J152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6"/>
      <c r="C101" s="187"/>
      <c r="D101" s="188" t="s">
        <v>131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132</v>
      </c>
      <c r="E102" s="189"/>
      <c r="F102" s="189"/>
      <c r="G102" s="189"/>
      <c r="H102" s="189"/>
      <c r="I102" s="189"/>
      <c r="J102" s="190">
        <f>J159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133</v>
      </c>
      <c r="E103" s="189"/>
      <c r="F103" s="189"/>
      <c r="G103" s="189"/>
      <c r="H103" s="189"/>
      <c r="I103" s="189"/>
      <c r="J103" s="190">
        <f>J165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134</v>
      </c>
      <c r="E104" s="189"/>
      <c r="F104" s="189"/>
      <c r="G104" s="189"/>
      <c r="H104" s="189"/>
      <c r="I104" s="189"/>
      <c r="J104" s="190">
        <f>J176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135</v>
      </c>
      <c r="E105" s="189"/>
      <c r="F105" s="189"/>
      <c r="G105" s="189"/>
      <c r="H105" s="189"/>
      <c r="I105" s="189"/>
      <c r="J105" s="190">
        <f>J186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5" t="str">
        <f>E7</f>
        <v>Rozpočet - SPŠ Trutnov - rekonstrukce sociálních zařízení Mladé Buky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764-03 - bourací práce 2.np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14. 1. 2025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138</v>
      </c>
      <c r="D124" s="195" t="s">
        <v>58</v>
      </c>
      <c r="E124" s="195" t="s">
        <v>54</v>
      </c>
      <c r="F124" s="195" t="s">
        <v>55</v>
      </c>
      <c r="G124" s="195" t="s">
        <v>139</v>
      </c>
      <c r="H124" s="195" t="s">
        <v>140</v>
      </c>
      <c r="I124" s="195" t="s">
        <v>141</v>
      </c>
      <c r="J124" s="196" t="s">
        <v>121</v>
      </c>
      <c r="K124" s="197" t="s">
        <v>142</v>
      </c>
      <c r="L124" s="198"/>
      <c r="M124" s="101" t="s">
        <v>1</v>
      </c>
      <c r="N124" s="102" t="s">
        <v>37</v>
      </c>
      <c r="O124" s="102" t="s">
        <v>143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3" t="s">
        <v>148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P126+P152</f>
        <v>0</v>
      </c>
      <c r="Q125" s="105"/>
      <c r="R125" s="201">
        <f>R126+R152</f>
        <v>0</v>
      </c>
      <c r="S125" s="105"/>
      <c r="T125" s="202">
        <f>T126+T152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123</v>
      </c>
      <c r="BK125" s="203">
        <f>BK126+BK152</f>
        <v>0</v>
      </c>
    </row>
    <row r="126" s="12" customFormat="1" ht="25.92" customHeight="1">
      <c r="A126" s="12"/>
      <c r="B126" s="204"/>
      <c r="C126" s="205"/>
      <c r="D126" s="206" t="s">
        <v>72</v>
      </c>
      <c r="E126" s="207" t="s">
        <v>150</v>
      </c>
      <c r="F126" s="207" t="s">
        <v>151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P127+P143</f>
        <v>0</v>
      </c>
      <c r="Q126" s="212"/>
      <c r="R126" s="213">
        <f>R127+R143</f>
        <v>0</v>
      </c>
      <c r="S126" s="212"/>
      <c r="T126" s="214">
        <f>T127+T143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80</v>
      </c>
      <c r="AT126" s="216" t="s">
        <v>72</v>
      </c>
      <c r="AU126" s="216" t="s">
        <v>73</v>
      </c>
      <c r="AY126" s="215" t="s">
        <v>152</v>
      </c>
      <c r="BK126" s="217">
        <f>BK127+BK143</f>
        <v>0</v>
      </c>
    </row>
    <row r="127" s="12" customFormat="1" ht="22.8" customHeight="1">
      <c r="A127" s="12"/>
      <c r="B127" s="204"/>
      <c r="C127" s="205"/>
      <c r="D127" s="206" t="s">
        <v>72</v>
      </c>
      <c r="E127" s="218" t="s">
        <v>164</v>
      </c>
      <c r="F127" s="218" t="s">
        <v>165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SUM(P128:P142)</f>
        <v>0</v>
      </c>
      <c r="Q127" s="212"/>
      <c r="R127" s="213">
        <f>SUM(R128:R142)</f>
        <v>0</v>
      </c>
      <c r="S127" s="212"/>
      <c r="T127" s="214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72</v>
      </c>
      <c r="AU127" s="216" t="s">
        <v>80</v>
      </c>
      <c r="AY127" s="215" t="s">
        <v>152</v>
      </c>
      <c r="BK127" s="217">
        <f>SUM(BK128:BK142)</f>
        <v>0</v>
      </c>
    </row>
    <row r="128" s="2" customFormat="1" ht="24.15" customHeight="1">
      <c r="A128" s="39"/>
      <c r="B128" s="40"/>
      <c r="C128" s="220" t="s">
        <v>80</v>
      </c>
      <c r="D128" s="220" t="s">
        <v>156</v>
      </c>
      <c r="E128" s="221" t="s">
        <v>166</v>
      </c>
      <c r="F128" s="222" t="s">
        <v>167</v>
      </c>
      <c r="G128" s="223" t="s">
        <v>168</v>
      </c>
      <c r="H128" s="224">
        <v>50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160</v>
      </c>
      <c r="AT128" s="232" t="s">
        <v>156</v>
      </c>
      <c r="AU128" s="232" t="s">
        <v>82</v>
      </c>
      <c r="AY128" s="18" t="s">
        <v>152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160</v>
      </c>
      <c r="BM128" s="232" t="s">
        <v>82</v>
      </c>
    </row>
    <row r="129" s="2" customFormat="1" ht="24.15" customHeight="1">
      <c r="A129" s="39"/>
      <c r="B129" s="40"/>
      <c r="C129" s="220" t="s">
        <v>215</v>
      </c>
      <c r="D129" s="220" t="s">
        <v>156</v>
      </c>
      <c r="E129" s="221" t="s">
        <v>170</v>
      </c>
      <c r="F129" s="222" t="s">
        <v>171</v>
      </c>
      <c r="G129" s="223" t="s">
        <v>168</v>
      </c>
      <c r="H129" s="224">
        <v>50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160</v>
      </c>
      <c r="AT129" s="232" t="s">
        <v>156</v>
      </c>
      <c r="AU129" s="232" t="s">
        <v>82</v>
      </c>
      <c r="AY129" s="18" t="s">
        <v>152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160</v>
      </c>
      <c r="BM129" s="232" t="s">
        <v>160</v>
      </c>
    </row>
    <row r="130" s="2" customFormat="1" ht="16.5" customHeight="1">
      <c r="A130" s="39"/>
      <c r="B130" s="40"/>
      <c r="C130" s="220" t="s">
        <v>7</v>
      </c>
      <c r="D130" s="220" t="s">
        <v>156</v>
      </c>
      <c r="E130" s="221" t="s">
        <v>866</v>
      </c>
      <c r="F130" s="222" t="s">
        <v>867</v>
      </c>
      <c r="G130" s="223" t="s">
        <v>168</v>
      </c>
      <c r="H130" s="224">
        <v>5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160</v>
      </c>
      <c r="AT130" s="232" t="s">
        <v>156</v>
      </c>
      <c r="AU130" s="232" t="s">
        <v>82</v>
      </c>
      <c r="AY130" s="18" t="s">
        <v>152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160</v>
      </c>
      <c r="BM130" s="232" t="s">
        <v>153</v>
      </c>
    </row>
    <row r="131" s="2" customFormat="1" ht="33" customHeight="1">
      <c r="A131" s="39"/>
      <c r="B131" s="40"/>
      <c r="C131" s="220" t="s">
        <v>221</v>
      </c>
      <c r="D131" s="220" t="s">
        <v>156</v>
      </c>
      <c r="E131" s="221" t="s">
        <v>200</v>
      </c>
      <c r="F131" s="222" t="s">
        <v>201</v>
      </c>
      <c r="G131" s="223" t="s">
        <v>175</v>
      </c>
      <c r="H131" s="224">
        <v>0.55900000000000005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160</v>
      </c>
      <c r="AT131" s="232" t="s">
        <v>156</v>
      </c>
      <c r="AU131" s="232" t="s">
        <v>82</v>
      </c>
      <c r="AY131" s="18" t="s">
        <v>152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160</v>
      </c>
      <c r="BM131" s="232" t="s">
        <v>176</v>
      </c>
    </row>
    <row r="132" s="13" customFormat="1">
      <c r="A132" s="13"/>
      <c r="B132" s="234"/>
      <c r="C132" s="235"/>
      <c r="D132" s="236" t="s">
        <v>161</v>
      </c>
      <c r="E132" s="237" t="s">
        <v>1</v>
      </c>
      <c r="F132" s="238" t="s">
        <v>868</v>
      </c>
      <c r="G132" s="235"/>
      <c r="H132" s="239">
        <v>0.14000000000000001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161</v>
      </c>
      <c r="AU132" s="245" t="s">
        <v>82</v>
      </c>
      <c r="AV132" s="13" t="s">
        <v>82</v>
      </c>
      <c r="AW132" s="13" t="s">
        <v>30</v>
      </c>
      <c r="AX132" s="13" t="s">
        <v>73</v>
      </c>
      <c r="AY132" s="245" t="s">
        <v>152</v>
      </c>
    </row>
    <row r="133" s="13" customFormat="1">
      <c r="A133" s="13"/>
      <c r="B133" s="234"/>
      <c r="C133" s="235"/>
      <c r="D133" s="236" t="s">
        <v>161</v>
      </c>
      <c r="E133" s="237" t="s">
        <v>1</v>
      </c>
      <c r="F133" s="238" t="s">
        <v>869</v>
      </c>
      <c r="G133" s="235"/>
      <c r="H133" s="239">
        <v>0.13600000000000001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161</v>
      </c>
      <c r="AU133" s="245" t="s">
        <v>82</v>
      </c>
      <c r="AV133" s="13" t="s">
        <v>82</v>
      </c>
      <c r="AW133" s="13" t="s">
        <v>30</v>
      </c>
      <c r="AX133" s="13" t="s">
        <v>73</v>
      </c>
      <c r="AY133" s="245" t="s">
        <v>152</v>
      </c>
    </row>
    <row r="134" s="13" customFormat="1">
      <c r="A134" s="13"/>
      <c r="B134" s="234"/>
      <c r="C134" s="235"/>
      <c r="D134" s="236" t="s">
        <v>161</v>
      </c>
      <c r="E134" s="237" t="s">
        <v>1</v>
      </c>
      <c r="F134" s="238" t="s">
        <v>870</v>
      </c>
      <c r="G134" s="235"/>
      <c r="H134" s="239">
        <v>0.28299999999999997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161</v>
      </c>
      <c r="AU134" s="245" t="s">
        <v>82</v>
      </c>
      <c r="AV134" s="13" t="s">
        <v>82</v>
      </c>
      <c r="AW134" s="13" t="s">
        <v>30</v>
      </c>
      <c r="AX134" s="13" t="s">
        <v>73</v>
      </c>
      <c r="AY134" s="245" t="s">
        <v>152</v>
      </c>
    </row>
    <row r="135" s="14" customFormat="1">
      <c r="A135" s="14"/>
      <c r="B135" s="246"/>
      <c r="C135" s="247"/>
      <c r="D135" s="236" t="s">
        <v>161</v>
      </c>
      <c r="E135" s="248" t="s">
        <v>1</v>
      </c>
      <c r="F135" s="249" t="s">
        <v>163</v>
      </c>
      <c r="G135" s="247"/>
      <c r="H135" s="250">
        <v>0.55900000000000005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161</v>
      </c>
      <c r="AU135" s="256" t="s">
        <v>82</v>
      </c>
      <c r="AV135" s="14" t="s">
        <v>160</v>
      </c>
      <c r="AW135" s="14" t="s">
        <v>30</v>
      </c>
      <c r="AX135" s="14" t="s">
        <v>80</v>
      </c>
      <c r="AY135" s="256" t="s">
        <v>152</v>
      </c>
    </row>
    <row r="136" s="2" customFormat="1" ht="21.75" customHeight="1">
      <c r="A136" s="39"/>
      <c r="B136" s="40"/>
      <c r="C136" s="220" t="s">
        <v>82</v>
      </c>
      <c r="D136" s="220" t="s">
        <v>156</v>
      </c>
      <c r="E136" s="221" t="s">
        <v>213</v>
      </c>
      <c r="F136" s="222" t="s">
        <v>214</v>
      </c>
      <c r="G136" s="223" t="s">
        <v>159</v>
      </c>
      <c r="H136" s="224">
        <v>1.3999999999999999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160</v>
      </c>
      <c r="AT136" s="232" t="s">
        <v>156</v>
      </c>
      <c r="AU136" s="232" t="s">
        <v>82</v>
      </c>
      <c r="AY136" s="18" t="s">
        <v>152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160</v>
      </c>
      <c r="BM136" s="232" t="s">
        <v>189</v>
      </c>
    </row>
    <row r="137" s="13" customFormat="1">
      <c r="A137" s="13"/>
      <c r="B137" s="234"/>
      <c r="C137" s="235"/>
      <c r="D137" s="236" t="s">
        <v>161</v>
      </c>
      <c r="E137" s="237" t="s">
        <v>1</v>
      </c>
      <c r="F137" s="238" t="s">
        <v>871</v>
      </c>
      <c r="G137" s="235"/>
      <c r="H137" s="239">
        <v>1.3999999999999999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161</v>
      </c>
      <c r="AU137" s="245" t="s">
        <v>82</v>
      </c>
      <c r="AV137" s="13" t="s">
        <v>82</v>
      </c>
      <c r="AW137" s="13" t="s">
        <v>30</v>
      </c>
      <c r="AX137" s="13" t="s">
        <v>73</v>
      </c>
      <c r="AY137" s="245" t="s">
        <v>152</v>
      </c>
    </row>
    <row r="138" s="14" customFormat="1">
      <c r="A138" s="14"/>
      <c r="B138" s="246"/>
      <c r="C138" s="247"/>
      <c r="D138" s="236" t="s">
        <v>161</v>
      </c>
      <c r="E138" s="248" t="s">
        <v>1</v>
      </c>
      <c r="F138" s="249" t="s">
        <v>163</v>
      </c>
      <c r="G138" s="247"/>
      <c r="H138" s="250">
        <v>1.3999999999999999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161</v>
      </c>
      <c r="AU138" s="256" t="s">
        <v>82</v>
      </c>
      <c r="AV138" s="14" t="s">
        <v>160</v>
      </c>
      <c r="AW138" s="14" t="s">
        <v>30</v>
      </c>
      <c r="AX138" s="14" t="s">
        <v>80</v>
      </c>
      <c r="AY138" s="256" t="s">
        <v>152</v>
      </c>
    </row>
    <row r="139" s="2" customFormat="1" ht="37.8" customHeight="1">
      <c r="A139" s="39"/>
      <c r="B139" s="40"/>
      <c r="C139" s="220" t="s">
        <v>172</v>
      </c>
      <c r="D139" s="220" t="s">
        <v>156</v>
      </c>
      <c r="E139" s="221" t="s">
        <v>219</v>
      </c>
      <c r="F139" s="222" t="s">
        <v>220</v>
      </c>
      <c r="G139" s="223" t="s">
        <v>159</v>
      </c>
      <c r="H139" s="224">
        <v>46.439999999999998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160</v>
      </c>
      <c r="AT139" s="232" t="s">
        <v>156</v>
      </c>
      <c r="AU139" s="232" t="s">
        <v>82</v>
      </c>
      <c r="AY139" s="18" t="s">
        <v>152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160</v>
      </c>
      <c r="BM139" s="232" t="s">
        <v>8</v>
      </c>
    </row>
    <row r="140" s="13" customFormat="1">
      <c r="A140" s="13"/>
      <c r="B140" s="234"/>
      <c r="C140" s="235"/>
      <c r="D140" s="236" t="s">
        <v>161</v>
      </c>
      <c r="E140" s="237" t="s">
        <v>1</v>
      </c>
      <c r="F140" s="238" t="s">
        <v>872</v>
      </c>
      <c r="G140" s="235"/>
      <c r="H140" s="239">
        <v>40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161</v>
      </c>
      <c r="AU140" s="245" t="s">
        <v>82</v>
      </c>
      <c r="AV140" s="13" t="s">
        <v>82</v>
      </c>
      <c r="AW140" s="13" t="s">
        <v>30</v>
      </c>
      <c r="AX140" s="13" t="s">
        <v>73</v>
      </c>
      <c r="AY140" s="245" t="s">
        <v>152</v>
      </c>
    </row>
    <row r="141" s="13" customFormat="1">
      <c r="A141" s="13"/>
      <c r="B141" s="234"/>
      <c r="C141" s="235"/>
      <c r="D141" s="236" t="s">
        <v>161</v>
      </c>
      <c r="E141" s="237" t="s">
        <v>1</v>
      </c>
      <c r="F141" s="238" t="s">
        <v>873</v>
      </c>
      <c r="G141" s="235"/>
      <c r="H141" s="239">
        <v>6.4400000000000004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161</v>
      </c>
      <c r="AU141" s="245" t="s">
        <v>82</v>
      </c>
      <c r="AV141" s="13" t="s">
        <v>82</v>
      </c>
      <c r="AW141" s="13" t="s">
        <v>30</v>
      </c>
      <c r="AX141" s="13" t="s">
        <v>73</v>
      </c>
      <c r="AY141" s="245" t="s">
        <v>152</v>
      </c>
    </row>
    <row r="142" s="14" customFormat="1">
      <c r="A142" s="14"/>
      <c r="B142" s="246"/>
      <c r="C142" s="247"/>
      <c r="D142" s="236" t="s">
        <v>161</v>
      </c>
      <c r="E142" s="248" t="s">
        <v>1</v>
      </c>
      <c r="F142" s="249" t="s">
        <v>163</v>
      </c>
      <c r="G142" s="247"/>
      <c r="H142" s="250">
        <v>46.439999999999998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161</v>
      </c>
      <c r="AU142" s="256" t="s">
        <v>82</v>
      </c>
      <c r="AV142" s="14" t="s">
        <v>160</v>
      </c>
      <c r="AW142" s="14" t="s">
        <v>30</v>
      </c>
      <c r="AX142" s="14" t="s">
        <v>80</v>
      </c>
      <c r="AY142" s="256" t="s">
        <v>152</v>
      </c>
    </row>
    <row r="143" s="12" customFormat="1" ht="22.8" customHeight="1">
      <c r="A143" s="12"/>
      <c r="B143" s="204"/>
      <c r="C143" s="205"/>
      <c r="D143" s="206" t="s">
        <v>72</v>
      </c>
      <c r="E143" s="218" t="s">
        <v>224</v>
      </c>
      <c r="F143" s="218" t="s">
        <v>225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SUM(P144:P151)</f>
        <v>0</v>
      </c>
      <c r="Q143" s="212"/>
      <c r="R143" s="213">
        <f>SUM(R144:R151)</f>
        <v>0</v>
      </c>
      <c r="S143" s="212"/>
      <c r="T143" s="21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80</v>
      </c>
      <c r="AT143" s="216" t="s">
        <v>72</v>
      </c>
      <c r="AU143" s="216" t="s">
        <v>80</v>
      </c>
      <c r="AY143" s="215" t="s">
        <v>152</v>
      </c>
      <c r="BK143" s="217">
        <f>SUM(BK144:BK151)</f>
        <v>0</v>
      </c>
    </row>
    <row r="144" s="2" customFormat="1" ht="24.15" customHeight="1">
      <c r="A144" s="39"/>
      <c r="B144" s="40"/>
      <c r="C144" s="220" t="s">
        <v>160</v>
      </c>
      <c r="D144" s="220" t="s">
        <v>156</v>
      </c>
      <c r="E144" s="221" t="s">
        <v>226</v>
      </c>
      <c r="F144" s="222" t="s">
        <v>227</v>
      </c>
      <c r="G144" s="223" t="s">
        <v>228</v>
      </c>
      <c r="H144" s="224">
        <v>20.689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160</v>
      </c>
      <c r="AT144" s="232" t="s">
        <v>156</v>
      </c>
      <c r="AU144" s="232" t="s">
        <v>82</v>
      </c>
      <c r="AY144" s="18" t="s">
        <v>152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160</v>
      </c>
      <c r="BM144" s="232" t="s">
        <v>206</v>
      </c>
    </row>
    <row r="145" s="2" customFormat="1" ht="16.5" customHeight="1">
      <c r="A145" s="39"/>
      <c r="B145" s="40"/>
      <c r="C145" s="220" t="s">
        <v>199</v>
      </c>
      <c r="D145" s="220" t="s">
        <v>156</v>
      </c>
      <c r="E145" s="221" t="s">
        <v>230</v>
      </c>
      <c r="F145" s="222" t="s">
        <v>231</v>
      </c>
      <c r="G145" s="223" t="s">
        <v>232</v>
      </c>
      <c r="H145" s="224">
        <v>6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160</v>
      </c>
      <c r="AT145" s="232" t="s">
        <v>156</v>
      </c>
      <c r="AU145" s="232" t="s">
        <v>82</v>
      </c>
      <c r="AY145" s="18" t="s">
        <v>152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160</v>
      </c>
      <c r="BM145" s="232" t="s">
        <v>210</v>
      </c>
    </row>
    <row r="146" s="2" customFormat="1" ht="24.15" customHeight="1">
      <c r="A146" s="39"/>
      <c r="B146" s="40"/>
      <c r="C146" s="220" t="s">
        <v>153</v>
      </c>
      <c r="D146" s="220" t="s">
        <v>156</v>
      </c>
      <c r="E146" s="221" t="s">
        <v>235</v>
      </c>
      <c r="F146" s="222" t="s">
        <v>236</v>
      </c>
      <c r="G146" s="223" t="s">
        <v>232</v>
      </c>
      <c r="H146" s="224">
        <v>6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160</v>
      </c>
      <c r="AT146" s="232" t="s">
        <v>156</v>
      </c>
      <c r="AU146" s="232" t="s">
        <v>82</v>
      </c>
      <c r="AY146" s="18" t="s">
        <v>152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160</v>
      </c>
      <c r="BM146" s="232" t="s">
        <v>215</v>
      </c>
    </row>
    <row r="147" s="2" customFormat="1" ht="24.15" customHeight="1">
      <c r="A147" s="39"/>
      <c r="B147" s="40"/>
      <c r="C147" s="220" t="s">
        <v>212</v>
      </c>
      <c r="D147" s="220" t="s">
        <v>156</v>
      </c>
      <c r="E147" s="221" t="s">
        <v>239</v>
      </c>
      <c r="F147" s="222" t="s">
        <v>240</v>
      </c>
      <c r="G147" s="223" t="s">
        <v>228</v>
      </c>
      <c r="H147" s="224">
        <v>20.689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160</v>
      </c>
      <c r="AT147" s="232" t="s">
        <v>156</v>
      </c>
      <c r="AU147" s="232" t="s">
        <v>82</v>
      </c>
      <c r="AY147" s="18" t="s">
        <v>152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160</v>
      </c>
      <c r="BM147" s="232" t="s">
        <v>221</v>
      </c>
    </row>
    <row r="148" s="2" customFormat="1" ht="24.15" customHeight="1">
      <c r="A148" s="39"/>
      <c r="B148" s="40"/>
      <c r="C148" s="220" t="s">
        <v>176</v>
      </c>
      <c r="D148" s="220" t="s">
        <v>156</v>
      </c>
      <c r="E148" s="221" t="s">
        <v>241</v>
      </c>
      <c r="F148" s="222" t="s">
        <v>242</v>
      </c>
      <c r="G148" s="223" t="s">
        <v>228</v>
      </c>
      <c r="H148" s="224">
        <v>331.024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160</v>
      </c>
      <c r="AT148" s="232" t="s">
        <v>156</v>
      </c>
      <c r="AU148" s="232" t="s">
        <v>82</v>
      </c>
      <c r="AY148" s="18" t="s">
        <v>152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160</v>
      </c>
      <c r="BM148" s="232" t="s">
        <v>218</v>
      </c>
    </row>
    <row r="149" s="13" customFormat="1">
      <c r="A149" s="13"/>
      <c r="B149" s="234"/>
      <c r="C149" s="235"/>
      <c r="D149" s="236" t="s">
        <v>161</v>
      </c>
      <c r="E149" s="237" t="s">
        <v>1</v>
      </c>
      <c r="F149" s="238" t="s">
        <v>874</v>
      </c>
      <c r="G149" s="235"/>
      <c r="H149" s="239">
        <v>331.024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161</v>
      </c>
      <c r="AU149" s="245" t="s">
        <v>82</v>
      </c>
      <c r="AV149" s="13" t="s">
        <v>82</v>
      </c>
      <c r="AW149" s="13" t="s">
        <v>30</v>
      </c>
      <c r="AX149" s="13" t="s">
        <v>73</v>
      </c>
      <c r="AY149" s="245" t="s">
        <v>152</v>
      </c>
    </row>
    <row r="150" s="14" customFormat="1">
      <c r="A150" s="14"/>
      <c r="B150" s="246"/>
      <c r="C150" s="247"/>
      <c r="D150" s="236" t="s">
        <v>161</v>
      </c>
      <c r="E150" s="248" t="s">
        <v>1</v>
      </c>
      <c r="F150" s="249" t="s">
        <v>163</v>
      </c>
      <c r="G150" s="247"/>
      <c r="H150" s="250">
        <v>331.024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161</v>
      </c>
      <c r="AU150" s="256" t="s">
        <v>82</v>
      </c>
      <c r="AV150" s="14" t="s">
        <v>160</v>
      </c>
      <c r="AW150" s="14" t="s">
        <v>30</v>
      </c>
      <c r="AX150" s="14" t="s">
        <v>80</v>
      </c>
      <c r="AY150" s="256" t="s">
        <v>152</v>
      </c>
    </row>
    <row r="151" s="2" customFormat="1" ht="33" customHeight="1">
      <c r="A151" s="39"/>
      <c r="B151" s="40"/>
      <c r="C151" s="220" t="s">
        <v>164</v>
      </c>
      <c r="D151" s="220" t="s">
        <v>156</v>
      </c>
      <c r="E151" s="221" t="s">
        <v>245</v>
      </c>
      <c r="F151" s="222" t="s">
        <v>246</v>
      </c>
      <c r="G151" s="223" t="s">
        <v>228</v>
      </c>
      <c r="H151" s="224">
        <v>20.689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160</v>
      </c>
      <c r="AT151" s="232" t="s">
        <v>156</v>
      </c>
      <c r="AU151" s="232" t="s">
        <v>82</v>
      </c>
      <c r="AY151" s="18" t="s">
        <v>152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160</v>
      </c>
      <c r="BM151" s="232" t="s">
        <v>233</v>
      </c>
    </row>
    <row r="152" s="12" customFormat="1" ht="25.92" customHeight="1">
      <c r="A152" s="12"/>
      <c r="B152" s="204"/>
      <c r="C152" s="205"/>
      <c r="D152" s="206" t="s">
        <v>72</v>
      </c>
      <c r="E152" s="207" t="s">
        <v>248</v>
      </c>
      <c r="F152" s="207" t="s">
        <v>249</v>
      </c>
      <c r="G152" s="205"/>
      <c r="H152" s="205"/>
      <c r="I152" s="208"/>
      <c r="J152" s="209">
        <f>BK152</f>
        <v>0</v>
      </c>
      <c r="K152" s="205"/>
      <c r="L152" s="210"/>
      <c r="M152" s="211"/>
      <c r="N152" s="212"/>
      <c r="O152" s="212"/>
      <c r="P152" s="213">
        <f>P153+P159+P165+P176+P186</f>
        <v>0</v>
      </c>
      <c r="Q152" s="212"/>
      <c r="R152" s="213">
        <f>R153+R159+R165+R176+R186</f>
        <v>0</v>
      </c>
      <c r="S152" s="212"/>
      <c r="T152" s="214">
        <f>T153+T159+T165+T176+T186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82</v>
      </c>
      <c r="AT152" s="216" t="s">
        <v>72</v>
      </c>
      <c r="AU152" s="216" t="s">
        <v>73</v>
      </c>
      <c r="AY152" s="215" t="s">
        <v>152</v>
      </c>
      <c r="BK152" s="217">
        <f>BK153+BK159+BK165+BK176+BK186</f>
        <v>0</v>
      </c>
    </row>
    <row r="153" s="12" customFormat="1" ht="22.8" customHeight="1">
      <c r="A153" s="12"/>
      <c r="B153" s="204"/>
      <c r="C153" s="205"/>
      <c r="D153" s="206" t="s">
        <v>72</v>
      </c>
      <c r="E153" s="218" t="s">
        <v>270</v>
      </c>
      <c r="F153" s="218" t="s">
        <v>271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SUM(P154:P158)</f>
        <v>0</v>
      </c>
      <c r="Q153" s="212"/>
      <c r="R153" s="213">
        <f>SUM(R154:R158)</f>
        <v>0</v>
      </c>
      <c r="S153" s="212"/>
      <c r="T153" s="214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82</v>
      </c>
      <c r="AT153" s="216" t="s">
        <v>72</v>
      </c>
      <c r="AU153" s="216" t="s">
        <v>80</v>
      </c>
      <c r="AY153" s="215" t="s">
        <v>152</v>
      </c>
      <c r="BK153" s="217">
        <f>SUM(BK154:BK158)</f>
        <v>0</v>
      </c>
    </row>
    <row r="154" s="2" customFormat="1" ht="24.15" customHeight="1">
      <c r="A154" s="39"/>
      <c r="B154" s="40"/>
      <c r="C154" s="220" t="s">
        <v>189</v>
      </c>
      <c r="D154" s="220" t="s">
        <v>156</v>
      </c>
      <c r="E154" s="221" t="s">
        <v>273</v>
      </c>
      <c r="F154" s="222" t="s">
        <v>274</v>
      </c>
      <c r="G154" s="223" t="s">
        <v>275</v>
      </c>
      <c r="H154" s="224">
        <v>15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210</v>
      </c>
      <c r="AT154" s="232" t="s">
        <v>156</v>
      </c>
      <c r="AU154" s="232" t="s">
        <v>82</v>
      </c>
      <c r="AY154" s="18" t="s">
        <v>152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210</v>
      </c>
      <c r="BM154" s="232" t="s">
        <v>237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875</v>
      </c>
      <c r="G155" s="235"/>
      <c r="H155" s="239">
        <v>8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82</v>
      </c>
      <c r="AV155" s="13" t="s">
        <v>82</v>
      </c>
      <c r="AW155" s="13" t="s">
        <v>30</v>
      </c>
      <c r="AX155" s="13" t="s">
        <v>73</v>
      </c>
      <c r="AY155" s="245" t="s">
        <v>152</v>
      </c>
    </row>
    <row r="156" s="13" customFormat="1">
      <c r="A156" s="13"/>
      <c r="B156" s="234"/>
      <c r="C156" s="235"/>
      <c r="D156" s="236" t="s">
        <v>161</v>
      </c>
      <c r="E156" s="237" t="s">
        <v>1</v>
      </c>
      <c r="F156" s="238" t="s">
        <v>876</v>
      </c>
      <c r="G156" s="235"/>
      <c r="H156" s="239">
        <v>7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161</v>
      </c>
      <c r="AU156" s="245" t="s">
        <v>82</v>
      </c>
      <c r="AV156" s="13" t="s">
        <v>82</v>
      </c>
      <c r="AW156" s="13" t="s">
        <v>30</v>
      </c>
      <c r="AX156" s="13" t="s">
        <v>73</v>
      </c>
      <c r="AY156" s="245" t="s">
        <v>152</v>
      </c>
    </row>
    <row r="157" s="14" customFormat="1">
      <c r="A157" s="14"/>
      <c r="B157" s="246"/>
      <c r="C157" s="247"/>
      <c r="D157" s="236" t="s">
        <v>161</v>
      </c>
      <c r="E157" s="248" t="s">
        <v>1</v>
      </c>
      <c r="F157" s="249" t="s">
        <v>163</v>
      </c>
      <c r="G157" s="247"/>
      <c r="H157" s="250">
        <v>15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161</v>
      </c>
      <c r="AU157" s="256" t="s">
        <v>82</v>
      </c>
      <c r="AV157" s="14" t="s">
        <v>160</v>
      </c>
      <c r="AW157" s="14" t="s">
        <v>30</v>
      </c>
      <c r="AX157" s="14" t="s">
        <v>80</v>
      </c>
      <c r="AY157" s="256" t="s">
        <v>152</v>
      </c>
    </row>
    <row r="158" s="2" customFormat="1" ht="37.8" customHeight="1">
      <c r="A158" s="39"/>
      <c r="B158" s="40"/>
      <c r="C158" s="220" t="s">
        <v>244</v>
      </c>
      <c r="D158" s="220" t="s">
        <v>156</v>
      </c>
      <c r="E158" s="221" t="s">
        <v>278</v>
      </c>
      <c r="F158" s="222" t="s">
        <v>279</v>
      </c>
      <c r="G158" s="223" t="s">
        <v>168</v>
      </c>
      <c r="H158" s="224">
        <v>3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210</v>
      </c>
      <c r="AT158" s="232" t="s">
        <v>156</v>
      </c>
      <c r="AU158" s="232" t="s">
        <v>82</v>
      </c>
      <c r="AY158" s="18" t="s">
        <v>152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210</v>
      </c>
      <c r="BM158" s="232" t="s">
        <v>207</v>
      </c>
    </row>
    <row r="159" s="12" customFormat="1" ht="22.8" customHeight="1">
      <c r="A159" s="12"/>
      <c r="B159" s="204"/>
      <c r="C159" s="205"/>
      <c r="D159" s="206" t="s">
        <v>72</v>
      </c>
      <c r="E159" s="218" t="s">
        <v>281</v>
      </c>
      <c r="F159" s="218" t="s">
        <v>282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SUM(P160:P164)</f>
        <v>0</v>
      </c>
      <c r="Q159" s="212"/>
      <c r="R159" s="213">
        <f>SUM(R160:R164)</f>
        <v>0</v>
      </c>
      <c r="S159" s="212"/>
      <c r="T159" s="214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82</v>
      </c>
      <c r="AT159" s="216" t="s">
        <v>72</v>
      </c>
      <c r="AU159" s="216" t="s">
        <v>80</v>
      </c>
      <c r="AY159" s="215" t="s">
        <v>152</v>
      </c>
      <c r="BK159" s="217">
        <f>SUM(BK160:BK164)</f>
        <v>0</v>
      </c>
    </row>
    <row r="160" s="2" customFormat="1" ht="16.5" customHeight="1">
      <c r="A160" s="39"/>
      <c r="B160" s="40"/>
      <c r="C160" s="220" t="s">
        <v>266</v>
      </c>
      <c r="D160" s="220" t="s">
        <v>156</v>
      </c>
      <c r="E160" s="221" t="s">
        <v>287</v>
      </c>
      <c r="F160" s="222" t="s">
        <v>288</v>
      </c>
      <c r="G160" s="223" t="s">
        <v>159</v>
      </c>
      <c r="H160" s="224">
        <v>12.93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210</v>
      </c>
      <c r="AT160" s="232" t="s">
        <v>156</v>
      </c>
      <c r="AU160" s="232" t="s">
        <v>82</v>
      </c>
      <c r="AY160" s="18" t="s">
        <v>152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210</v>
      </c>
      <c r="BM160" s="232" t="s">
        <v>234</v>
      </c>
    </row>
    <row r="161" s="15" customFormat="1">
      <c r="A161" s="15"/>
      <c r="B161" s="257"/>
      <c r="C161" s="258"/>
      <c r="D161" s="236" t="s">
        <v>161</v>
      </c>
      <c r="E161" s="259" t="s">
        <v>1</v>
      </c>
      <c r="F161" s="260" t="s">
        <v>290</v>
      </c>
      <c r="G161" s="258"/>
      <c r="H161" s="259" t="s">
        <v>1</v>
      </c>
      <c r="I161" s="261"/>
      <c r="J161" s="258"/>
      <c r="K161" s="258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161</v>
      </c>
      <c r="AU161" s="266" t="s">
        <v>82</v>
      </c>
      <c r="AV161" s="15" t="s">
        <v>80</v>
      </c>
      <c r="AW161" s="15" t="s">
        <v>30</v>
      </c>
      <c r="AX161" s="15" t="s">
        <v>73</v>
      </c>
      <c r="AY161" s="266" t="s">
        <v>152</v>
      </c>
    </row>
    <row r="162" s="13" customFormat="1">
      <c r="A162" s="13"/>
      <c r="B162" s="234"/>
      <c r="C162" s="235"/>
      <c r="D162" s="236" t="s">
        <v>161</v>
      </c>
      <c r="E162" s="237" t="s">
        <v>1</v>
      </c>
      <c r="F162" s="238" t="s">
        <v>877</v>
      </c>
      <c r="G162" s="235"/>
      <c r="H162" s="239">
        <v>6.4800000000000004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161</v>
      </c>
      <c r="AU162" s="245" t="s">
        <v>82</v>
      </c>
      <c r="AV162" s="13" t="s">
        <v>82</v>
      </c>
      <c r="AW162" s="13" t="s">
        <v>30</v>
      </c>
      <c r="AX162" s="13" t="s">
        <v>73</v>
      </c>
      <c r="AY162" s="245" t="s">
        <v>152</v>
      </c>
    </row>
    <row r="163" s="13" customFormat="1">
      <c r="A163" s="13"/>
      <c r="B163" s="234"/>
      <c r="C163" s="235"/>
      <c r="D163" s="236" t="s">
        <v>161</v>
      </c>
      <c r="E163" s="237" t="s">
        <v>1</v>
      </c>
      <c r="F163" s="238" t="s">
        <v>878</v>
      </c>
      <c r="G163" s="235"/>
      <c r="H163" s="239">
        <v>6.4500000000000002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161</v>
      </c>
      <c r="AU163" s="245" t="s">
        <v>82</v>
      </c>
      <c r="AV163" s="13" t="s">
        <v>82</v>
      </c>
      <c r="AW163" s="13" t="s">
        <v>30</v>
      </c>
      <c r="AX163" s="13" t="s">
        <v>73</v>
      </c>
      <c r="AY163" s="245" t="s">
        <v>152</v>
      </c>
    </row>
    <row r="164" s="14" customFormat="1">
      <c r="A164" s="14"/>
      <c r="B164" s="246"/>
      <c r="C164" s="247"/>
      <c r="D164" s="236" t="s">
        <v>161</v>
      </c>
      <c r="E164" s="248" t="s">
        <v>1</v>
      </c>
      <c r="F164" s="249" t="s">
        <v>163</v>
      </c>
      <c r="G164" s="247"/>
      <c r="H164" s="250">
        <v>12.93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161</v>
      </c>
      <c r="AU164" s="256" t="s">
        <v>82</v>
      </c>
      <c r="AV164" s="14" t="s">
        <v>160</v>
      </c>
      <c r="AW164" s="14" t="s">
        <v>30</v>
      </c>
      <c r="AX164" s="14" t="s">
        <v>80</v>
      </c>
      <c r="AY164" s="256" t="s">
        <v>152</v>
      </c>
    </row>
    <row r="165" s="12" customFormat="1" ht="22.8" customHeight="1">
      <c r="A165" s="12"/>
      <c r="B165" s="204"/>
      <c r="C165" s="205"/>
      <c r="D165" s="206" t="s">
        <v>72</v>
      </c>
      <c r="E165" s="218" t="s">
        <v>293</v>
      </c>
      <c r="F165" s="218" t="s">
        <v>294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SUM(P166:P175)</f>
        <v>0</v>
      </c>
      <c r="Q165" s="212"/>
      <c r="R165" s="213">
        <f>SUM(R166:R175)</f>
        <v>0</v>
      </c>
      <c r="S165" s="212"/>
      <c r="T165" s="214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82</v>
      </c>
      <c r="AT165" s="216" t="s">
        <v>72</v>
      </c>
      <c r="AU165" s="216" t="s">
        <v>80</v>
      </c>
      <c r="AY165" s="215" t="s">
        <v>152</v>
      </c>
      <c r="BK165" s="217">
        <f>SUM(BK166:BK175)</f>
        <v>0</v>
      </c>
    </row>
    <row r="166" s="2" customFormat="1" ht="24.15" customHeight="1">
      <c r="A166" s="39"/>
      <c r="B166" s="40"/>
      <c r="C166" s="220" t="s">
        <v>272</v>
      </c>
      <c r="D166" s="220" t="s">
        <v>156</v>
      </c>
      <c r="E166" s="221" t="s">
        <v>295</v>
      </c>
      <c r="F166" s="222" t="s">
        <v>296</v>
      </c>
      <c r="G166" s="223" t="s">
        <v>232</v>
      </c>
      <c r="H166" s="224">
        <v>20.370000000000001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210</v>
      </c>
      <c r="AT166" s="232" t="s">
        <v>156</v>
      </c>
      <c r="AU166" s="232" t="s">
        <v>82</v>
      </c>
      <c r="AY166" s="18" t="s">
        <v>152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210</v>
      </c>
      <c r="BM166" s="232" t="s">
        <v>247</v>
      </c>
    </row>
    <row r="167" s="13" customFormat="1">
      <c r="A167" s="13"/>
      <c r="B167" s="234"/>
      <c r="C167" s="235"/>
      <c r="D167" s="236" t="s">
        <v>161</v>
      </c>
      <c r="E167" s="237" t="s">
        <v>1</v>
      </c>
      <c r="F167" s="238" t="s">
        <v>879</v>
      </c>
      <c r="G167" s="235"/>
      <c r="H167" s="239">
        <v>10.050000000000001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161</v>
      </c>
      <c r="AU167" s="245" t="s">
        <v>82</v>
      </c>
      <c r="AV167" s="13" t="s">
        <v>82</v>
      </c>
      <c r="AW167" s="13" t="s">
        <v>30</v>
      </c>
      <c r="AX167" s="13" t="s">
        <v>73</v>
      </c>
      <c r="AY167" s="245" t="s">
        <v>152</v>
      </c>
    </row>
    <row r="168" s="13" customFormat="1">
      <c r="A168" s="13"/>
      <c r="B168" s="234"/>
      <c r="C168" s="235"/>
      <c r="D168" s="236" t="s">
        <v>161</v>
      </c>
      <c r="E168" s="237" t="s">
        <v>1</v>
      </c>
      <c r="F168" s="238" t="s">
        <v>880</v>
      </c>
      <c r="G168" s="235"/>
      <c r="H168" s="239">
        <v>2.1000000000000001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161</v>
      </c>
      <c r="AU168" s="245" t="s">
        <v>82</v>
      </c>
      <c r="AV168" s="13" t="s">
        <v>82</v>
      </c>
      <c r="AW168" s="13" t="s">
        <v>30</v>
      </c>
      <c r="AX168" s="13" t="s">
        <v>73</v>
      </c>
      <c r="AY168" s="245" t="s">
        <v>152</v>
      </c>
    </row>
    <row r="169" s="13" customFormat="1">
      <c r="A169" s="13"/>
      <c r="B169" s="234"/>
      <c r="C169" s="235"/>
      <c r="D169" s="236" t="s">
        <v>161</v>
      </c>
      <c r="E169" s="237" t="s">
        <v>1</v>
      </c>
      <c r="F169" s="238" t="s">
        <v>881</v>
      </c>
      <c r="G169" s="235"/>
      <c r="H169" s="239">
        <v>0.42999999999999999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161</v>
      </c>
      <c r="AU169" s="245" t="s">
        <v>82</v>
      </c>
      <c r="AV169" s="13" t="s">
        <v>82</v>
      </c>
      <c r="AW169" s="13" t="s">
        <v>30</v>
      </c>
      <c r="AX169" s="13" t="s">
        <v>73</v>
      </c>
      <c r="AY169" s="245" t="s">
        <v>152</v>
      </c>
    </row>
    <row r="170" s="13" customFormat="1">
      <c r="A170" s="13"/>
      <c r="B170" s="234"/>
      <c r="C170" s="235"/>
      <c r="D170" s="236" t="s">
        <v>161</v>
      </c>
      <c r="E170" s="237" t="s">
        <v>1</v>
      </c>
      <c r="F170" s="238" t="s">
        <v>882</v>
      </c>
      <c r="G170" s="235"/>
      <c r="H170" s="239">
        <v>0.42999999999999999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161</v>
      </c>
      <c r="AU170" s="245" t="s">
        <v>82</v>
      </c>
      <c r="AV170" s="13" t="s">
        <v>82</v>
      </c>
      <c r="AW170" s="13" t="s">
        <v>30</v>
      </c>
      <c r="AX170" s="13" t="s">
        <v>73</v>
      </c>
      <c r="AY170" s="245" t="s">
        <v>152</v>
      </c>
    </row>
    <row r="171" s="13" customFormat="1">
      <c r="A171" s="13"/>
      <c r="B171" s="234"/>
      <c r="C171" s="235"/>
      <c r="D171" s="236" t="s">
        <v>161</v>
      </c>
      <c r="E171" s="237" t="s">
        <v>1</v>
      </c>
      <c r="F171" s="238" t="s">
        <v>883</v>
      </c>
      <c r="G171" s="235"/>
      <c r="H171" s="239">
        <v>7.3600000000000003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161</v>
      </c>
      <c r="AU171" s="245" t="s">
        <v>82</v>
      </c>
      <c r="AV171" s="13" t="s">
        <v>82</v>
      </c>
      <c r="AW171" s="13" t="s">
        <v>30</v>
      </c>
      <c r="AX171" s="13" t="s">
        <v>73</v>
      </c>
      <c r="AY171" s="245" t="s">
        <v>152</v>
      </c>
    </row>
    <row r="172" s="14" customFormat="1">
      <c r="A172" s="14"/>
      <c r="B172" s="246"/>
      <c r="C172" s="247"/>
      <c r="D172" s="236" t="s">
        <v>161</v>
      </c>
      <c r="E172" s="248" t="s">
        <v>1</v>
      </c>
      <c r="F172" s="249" t="s">
        <v>163</v>
      </c>
      <c r="G172" s="247"/>
      <c r="H172" s="250">
        <v>20.370000000000001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161</v>
      </c>
      <c r="AU172" s="256" t="s">
        <v>82</v>
      </c>
      <c r="AV172" s="14" t="s">
        <v>160</v>
      </c>
      <c r="AW172" s="14" t="s">
        <v>30</v>
      </c>
      <c r="AX172" s="14" t="s">
        <v>80</v>
      </c>
      <c r="AY172" s="256" t="s">
        <v>152</v>
      </c>
    </row>
    <row r="173" s="2" customFormat="1" ht="24.15" customHeight="1">
      <c r="A173" s="39"/>
      <c r="B173" s="40"/>
      <c r="C173" s="220" t="s">
        <v>206</v>
      </c>
      <c r="D173" s="220" t="s">
        <v>156</v>
      </c>
      <c r="E173" s="221" t="s">
        <v>299</v>
      </c>
      <c r="F173" s="222" t="s">
        <v>300</v>
      </c>
      <c r="G173" s="223" t="s">
        <v>159</v>
      </c>
      <c r="H173" s="224">
        <v>51.530000000000001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210</v>
      </c>
      <c r="AT173" s="232" t="s">
        <v>156</v>
      </c>
      <c r="AU173" s="232" t="s">
        <v>82</v>
      </c>
      <c r="AY173" s="18" t="s">
        <v>152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210</v>
      </c>
      <c r="BM173" s="232" t="s">
        <v>254</v>
      </c>
    </row>
    <row r="174" s="13" customFormat="1">
      <c r="A174" s="13"/>
      <c r="B174" s="234"/>
      <c r="C174" s="235"/>
      <c r="D174" s="236" t="s">
        <v>161</v>
      </c>
      <c r="E174" s="237" t="s">
        <v>1</v>
      </c>
      <c r="F174" s="238" t="s">
        <v>884</v>
      </c>
      <c r="G174" s="235"/>
      <c r="H174" s="239">
        <v>51.530000000000001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161</v>
      </c>
      <c r="AU174" s="245" t="s">
        <v>82</v>
      </c>
      <c r="AV174" s="13" t="s">
        <v>82</v>
      </c>
      <c r="AW174" s="13" t="s">
        <v>30</v>
      </c>
      <c r="AX174" s="13" t="s">
        <v>73</v>
      </c>
      <c r="AY174" s="245" t="s">
        <v>152</v>
      </c>
    </row>
    <row r="175" s="14" customFormat="1">
      <c r="A175" s="14"/>
      <c r="B175" s="246"/>
      <c r="C175" s="247"/>
      <c r="D175" s="236" t="s">
        <v>161</v>
      </c>
      <c r="E175" s="248" t="s">
        <v>1</v>
      </c>
      <c r="F175" s="249" t="s">
        <v>163</v>
      </c>
      <c r="G175" s="247"/>
      <c r="H175" s="250">
        <v>51.530000000000001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161</v>
      </c>
      <c r="AU175" s="256" t="s">
        <v>82</v>
      </c>
      <c r="AV175" s="14" t="s">
        <v>160</v>
      </c>
      <c r="AW175" s="14" t="s">
        <v>30</v>
      </c>
      <c r="AX175" s="14" t="s">
        <v>80</v>
      </c>
      <c r="AY175" s="256" t="s">
        <v>152</v>
      </c>
    </row>
    <row r="176" s="12" customFormat="1" ht="22.8" customHeight="1">
      <c r="A176" s="12"/>
      <c r="B176" s="204"/>
      <c r="C176" s="205"/>
      <c r="D176" s="206" t="s">
        <v>72</v>
      </c>
      <c r="E176" s="218" t="s">
        <v>305</v>
      </c>
      <c r="F176" s="218" t="s">
        <v>306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SUM(P177:P185)</f>
        <v>0</v>
      </c>
      <c r="Q176" s="212"/>
      <c r="R176" s="213">
        <f>SUM(R177:R185)</f>
        <v>0</v>
      </c>
      <c r="S176" s="212"/>
      <c r="T176" s="214">
        <f>SUM(T177:T185)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82</v>
      </c>
      <c r="AT176" s="216" t="s">
        <v>72</v>
      </c>
      <c r="AU176" s="216" t="s">
        <v>80</v>
      </c>
      <c r="AY176" s="215" t="s">
        <v>152</v>
      </c>
      <c r="BK176" s="217">
        <f>SUM(BK177:BK185)</f>
        <v>0</v>
      </c>
    </row>
    <row r="177" s="2" customFormat="1" ht="24.15" customHeight="1">
      <c r="A177" s="39"/>
      <c r="B177" s="40"/>
      <c r="C177" s="220" t="s">
        <v>298</v>
      </c>
      <c r="D177" s="220" t="s">
        <v>156</v>
      </c>
      <c r="E177" s="221" t="s">
        <v>307</v>
      </c>
      <c r="F177" s="222" t="s">
        <v>308</v>
      </c>
      <c r="G177" s="223" t="s">
        <v>159</v>
      </c>
      <c r="H177" s="224">
        <v>76.019999999999996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210</v>
      </c>
      <c r="AT177" s="232" t="s">
        <v>156</v>
      </c>
      <c r="AU177" s="232" t="s">
        <v>82</v>
      </c>
      <c r="AY177" s="18" t="s">
        <v>152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210</v>
      </c>
      <c r="BM177" s="232" t="s">
        <v>269</v>
      </c>
    </row>
    <row r="178" s="13" customFormat="1">
      <c r="A178" s="13"/>
      <c r="B178" s="234"/>
      <c r="C178" s="235"/>
      <c r="D178" s="236" t="s">
        <v>161</v>
      </c>
      <c r="E178" s="237" t="s">
        <v>1</v>
      </c>
      <c r="F178" s="238" t="s">
        <v>885</v>
      </c>
      <c r="G178" s="235"/>
      <c r="H178" s="239">
        <v>76.019999999999996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161</v>
      </c>
      <c r="AU178" s="245" t="s">
        <v>82</v>
      </c>
      <c r="AV178" s="13" t="s">
        <v>82</v>
      </c>
      <c r="AW178" s="13" t="s">
        <v>30</v>
      </c>
      <c r="AX178" s="13" t="s">
        <v>73</v>
      </c>
      <c r="AY178" s="245" t="s">
        <v>152</v>
      </c>
    </row>
    <row r="179" s="14" customFormat="1">
      <c r="A179" s="14"/>
      <c r="B179" s="246"/>
      <c r="C179" s="247"/>
      <c r="D179" s="236" t="s">
        <v>161</v>
      </c>
      <c r="E179" s="248" t="s">
        <v>1</v>
      </c>
      <c r="F179" s="249" t="s">
        <v>163</v>
      </c>
      <c r="G179" s="247"/>
      <c r="H179" s="250">
        <v>76.019999999999996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161</v>
      </c>
      <c r="AU179" s="256" t="s">
        <v>82</v>
      </c>
      <c r="AV179" s="14" t="s">
        <v>160</v>
      </c>
      <c r="AW179" s="14" t="s">
        <v>30</v>
      </c>
      <c r="AX179" s="14" t="s">
        <v>80</v>
      </c>
      <c r="AY179" s="256" t="s">
        <v>152</v>
      </c>
    </row>
    <row r="180" s="2" customFormat="1" ht="21.75" customHeight="1">
      <c r="A180" s="39"/>
      <c r="B180" s="40"/>
      <c r="C180" s="220" t="s">
        <v>210</v>
      </c>
      <c r="D180" s="220" t="s">
        <v>156</v>
      </c>
      <c r="E180" s="221" t="s">
        <v>313</v>
      </c>
      <c r="F180" s="222" t="s">
        <v>314</v>
      </c>
      <c r="G180" s="223" t="s">
        <v>232</v>
      </c>
      <c r="H180" s="224">
        <v>69.215999999999994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210</v>
      </c>
      <c r="AT180" s="232" t="s">
        <v>156</v>
      </c>
      <c r="AU180" s="232" t="s">
        <v>82</v>
      </c>
      <c r="AY180" s="18" t="s">
        <v>152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210</v>
      </c>
      <c r="BM180" s="232" t="s">
        <v>276</v>
      </c>
    </row>
    <row r="181" s="13" customFormat="1">
      <c r="A181" s="13"/>
      <c r="B181" s="234"/>
      <c r="C181" s="235"/>
      <c r="D181" s="236" t="s">
        <v>161</v>
      </c>
      <c r="E181" s="237" t="s">
        <v>1</v>
      </c>
      <c r="F181" s="238" t="s">
        <v>886</v>
      </c>
      <c r="G181" s="235"/>
      <c r="H181" s="239">
        <v>4.5899999999999999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161</v>
      </c>
      <c r="AU181" s="245" t="s">
        <v>82</v>
      </c>
      <c r="AV181" s="13" t="s">
        <v>82</v>
      </c>
      <c r="AW181" s="13" t="s">
        <v>30</v>
      </c>
      <c r="AX181" s="13" t="s">
        <v>73</v>
      </c>
      <c r="AY181" s="245" t="s">
        <v>152</v>
      </c>
    </row>
    <row r="182" s="13" customFormat="1">
      <c r="A182" s="13"/>
      <c r="B182" s="234"/>
      <c r="C182" s="235"/>
      <c r="D182" s="236" t="s">
        <v>161</v>
      </c>
      <c r="E182" s="237" t="s">
        <v>1</v>
      </c>
      <c r="F182" s="238" t="s">
        <v>887</v>
      </c>
      <c r="G182" s="235"/>
      <c r="H182" s="239">
        <v>10.981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161</v>
      </c>
      <c r="AU182" s="245" t="s">
        <v>82</v>
      </c>
      <c r="AV182" s="13" t="s">
        <v>82</v>
      </c>
      <c r="AW182" s="13" t="s">
        <v>30</v>
      </c>
      <c r="AX182" s="13" t="s">
        <v>73</v>
      </c>
      <c r="AY182" s="245" t="s">
        <v>152</v>
      </c>
    </row>
    <row r="183" s="13" customFormat="1">
      <c r="A183" s="13"/>
      <c r="B183" s="234"/>
      <c r="C183" s="235"/>
      <c r="D183" s="236" t="s">
        <v>161</v>
      </c>
      <c r="E183" s="237" t="s">
        <v>1</v>
      </c>
      <c r="F183" s="238" t="s">
        <v>888</v>
      </c>
      <c r="G183" s="235"/>
      <c r="H183" s="239">
        <v>20.625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161</v>
      </c>
      <c r="AU183" s="245" t="s">
        <v>82</v>
      </c>
      <c r="AV183" s="13" t="s">
        <v>82</v>
      </c>
      <c r="AW183" s="13" t="s">
        <v>30</v>
      </c>
      <c r="AX183" s="13" t="s">
        <v>73</v>
      </c>
      <c r="AY183" s="245" t="s">
        <v>152</v>
      </c>
    </row>
    <row r="184" s="13" customFormat="1">
      <c r="A184" s="13"/>
      <c r="B184" s="234"/>
      <c r="C184" s="235"/>
      <c r="D184" s="236" t="s">
        <v>161</v>
      </c>
      <c r="E184" s="237" t="s">
        <v>1</v>
      </c>
      <c r="F184" s="238" t="s">
        <v>889</v>
      </c>
      <c r="G184" s="235"/>
      <c r="H184" s="239">
        <v>33.020000000000003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161</v>
      </c>
      <c r="AU184" s="245" t="s">
        <v>82</v>
      </c>
      <c r="AV184" s="13" t="s">
        <v>82</v>
      </c>
      <c r="AW184" s="13" t="s">
        <v>30</v>
      </c>
      <c r="AX184" s="13" t="s">
        <v>73</v>
      </c>
      <c r="AY184" s="245" t="s">
        <v>152</v>
      </c>
    </row>
    <row r="185" s="14" customFormat="1">
      <c r="A185" s="14"/>
      <c r="B185" s="246"/>
      <c r="C185" s="247"/>
      <c r="D185" s="236" t="s">
        <v>161</v>
      </c>
      <c r="E185" s="248" t="s">
        <v>1</v>
      </c>
      <c r="F185" s="249" t="s">
        <v>163</v>
      </c>
      <c r="G185" s="247"/>
      <c r="H185" s="250">
        <v>69.215999999999994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161</v>
      </c>
      <c r="AU185" s="256" t="s">
        <v>82</v>
      </c>
      <c r="AV185" s="14" t="s">
        <v>160</v>
      </c>
      <c r="AW185" s="14" t="s">
        <v>30</v>
      </c>
      <c r="AX185" s="14" t="s">
        <v>80</v>
      </c>
      <c r="AY185" s="256" t="s">
        <v>152</v>
      </c>
    </row>
    <row r="186" s="12" customFormat="1" ht="22.8" customHeight="1">
      <c r="A186" s="12"/>
      <c r="B186" s="204"/>
      <c r="C186" s="205"/>
      <c r="D186" s="206" t="s">
        <v>72</v>
      </c>
      <c r="E186" s="218" t="s">
        <v>318</v>
      </c>
      <c r="F186" s="218" t="s">
        <v>319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SUM(P187:P200)</f>
        <v>0</v>
      </c>
      <c r="Q186" s="212"/>
      <c r="R186" s="213">
        <f>SUM(R187:R200)</f>
        <v>0</v>
      </c>
      <c r="S186" s="212"/>
      <c r="T186" s="214">
        <f>SUM(T187:T200)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82</v>
      </c>
      <c r="AT186" s="216" t="s">
        <v>72</v>
      </c>
      <c r="AU186" s="216" t="s">
        <v>80</v>
      </c>
      <c r="AY186" s="215" t="s">
        <v>152</v>
      </c>
      <c r="BK186" s="217">
        <f>SUM(BK187:BK200)</f>
        <v>0</v>
      </c>
    </row>
    <row r="187" s="2" customFormat="1" ht="24.15" customHeight="1">
      <c r="A187" s="39"/>
      <c r="B187" s="40"/>
      <c r="C187" s="220" t="s">
        <v>312</v>
      </c>
      <c r="D187" s="220" t="s">
        <v>156</v>
      </c>
      <c r="E187" s="221" t="s">
        <v>320</v>
      </c>
      <c r="F187" s="222" t="s">
        <v>321</v>
      </c>
      <c r="G187" s="223" t="s">
        <v>159</v>
      </c>
      <c r="H187" s="224">
        <v>133.87700000000001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210</v>
      </c>
      <c r="AT187" s="232" t="s">
        <v>156</v>
      </c>
      <c r="AU187" s="232" t="s">
        <v>82</v>
      </c>
      <c r="AY187" s="18" t="s">
        <v>152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210</v>
      </c>
      <c r="BM187" s="232" t="s">
        <v>280</v>
      </c>
    </row>
    <row r="188" s="13" customFormat="1">
      <c r="A188" s="13"/>
      <c r="B188" s="234"/>
      <c r="C188" s="235"/>
      <c r="D188" s="236" t="s">
        <v>161</v>
      </c>
      <c r="E188" s="237" t="s">
        <v>1</v>
      </c>
      <c r="F188" s="238" t="s">
        <v>890</v>
      </c>
      <c r="G188" s="235"/>
      <c r="H188" s="239">
        <v>13.949999999999999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161</v>
      </c>
      <c r="AU188" s="245" t="s">
        <v>82</v>
      </c>
      <c r="AV188" s="13" t="s">
        <v>82</v>
      </c>
      <c r="AW188" s="13" t="s">
        <v>30</v>
      </c>
      <c r="AX188" s="13" t="s">
        <v>73</v>
      </c>
      <c r="AY188" s="245" t="s">
        <v>152</v>
      </c>
    </row>
    <row r="189" s="13" customFormat="1">
      <c r="A189" s="13"/>
      <c r="B189" s="234"/>
      <c r="C189" s="235"/>
      <c r="D189" s="236" t="s">
        <v>161</v>
      </c>
      <c r="E189" s="237" t="s">
        <v>1</v>
      </c>
      <c r="F189" s="238" t="s">
        <v>891</v>
      </c>
      <c r="G189" s="235"/>
      <c r="H189" s="239">
        <v>25.257999999999999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161</v>
      </c>
      <c r="AU189" s="245" t="s">
        <v>82</v>
      </c>
      <c r="AV189" s="13" t="s">
        <v>82</v>
      </c>
      <c r="AW189" s="13" t="s">
        <v>30</v>
      </c>
      <c r="AX189" s="13" t="s">
        <v>73</v>
      </c>
      <c r="AY189" s="245" t="s">
        <v>152</v>
      </c>
    </row>
    <row r="190" s="13" customFormat="1">
      <c r="A190" s="13"/>
      <c r="B190" s="234"/>
      <c r="C190" s="235"/>
      <c r="D190" s="236" t="s">
        <v>161</v>
      </c>
      <c r="E190" s="237" t="s">
        <v>1</v>
      </c>
      <c r="F190" s="238" t="s">
        <v>892</v>
      </c>
      <c r="G190" s="235"/>
      <c r="H190" s="239">
        <v>26.806000000000001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161</v>
      </c>
      <c r="AU190" s="245" t="s">
        <v>82</v>
      </c>
      <c r="AV190" s="13" t="s">
        <v>82</v>
      </c>
      <c r="AW190" s="13" t="s">
        <v>30</v>
      </c>
      <c r="AX190" s="13" t="s">
        <v>73</v>
      </c>
      <c r="AY190" s="245" t="s">
        <v>152</v>
      </c>
    </row>
    <row r="191" s="13" customFormat="1">
      <c r="A191" s="13"/>
      <c r="B191" s="234"/>
      <c r="C191" s="235"/>
      <c r="D191" s="236" t="s">
        <v>161</v>
      </c>
      <c r="E191" s="237" t="s">
        <v>1</v>
      </c>
      <c r="F191" s="238" t="s">
        <v>893</v>
      </c>
      <c r="G191" s="235"/>
      <c r="H191" s="239">
        <v>3.3079999999999998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161</v>
      </c>
      <c r="AU191" s="245" t="s">
        <v>82</v>
      </c>
      <c r="AV191" s="13" t="s">
        <v>82</v>
      </c>
      <c r="AW191" s="13" t="s">
        <v>30</v>
      </c>
      <c r="AX191" s="13" t="s">
        <v>73</v>
      </c>
      <c r="AY191" s="245" t="s">
        <v>152</v>
      </c>
    </row>
    <row r="192" s="13" customFormat="1">
      <c r="A192" s="13"/>
      <c r="B192" s="234"/>
      <c r="C192" s="235"/>
      <c r="D192" s="236" t="s">
        <v>161</v>
      </c>
      <c r="E192" s="237" t="s">
        <v>1</v>
      </c>
      <c r="F192" s="238" t="s">
        <v>894</v>
      </c>
      <c r="G192" s="235"/>
      <c r="H192" s="239">
        <v>21.564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161</v>
      </c>
      <c r="AU192" s="245" t="s">
        <v>82</v>
      </c>
      <c r="AV192" s="13" t="s">
        <v>82</v>
      </c>
      <c r="AW192" s="13" t="s">
        <v>30</v>
      </c>
      <c r="AX192" s="13" t="s">
        <v>73</v>
      </c>
      <c r="AY192" s="245" t="s">
        <v>152</v>
      </c>
    </row>
    <row r="193" s="13" customFormat="1">
      <c r="A193" s="13"/>
      <c r="B193" s="234"/>
      <c r="C193" s="235"/>
      <c r="D193" s="236" t="s">
        <v>161</v>
      </c>
      <c r="E193" s="237" t="s">
        <v>1</v>
      </c>
      <c r="F193" s="238" t="s">
        <v>895</v>
      </c>
      <c r="G193" s="235"/>
      <c r="H193" s="239">
        <v>1.8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161</v>
      </c>
      <c r="AU193" s="245" t="s">
        <v>82</v>
      </c>
      <c r="AV193" s="13" t="s">
        <v>82</v>
      </c>
      <c r="AW193" s="13" t="s">
        <v>30</v>
      </c>
      <c r="AX193" s="13" t="s">
        <v>73</v>
      </c>
      <c r="AY193" s="245" t="s">
        <v>152</v>
      </c>
    </row>
    <row r="194" s="13" customFormat="1">
      <c r="A194" s="13"/>
      <c r="B194" s="234"/>
      <c r="C194" s="235"/>
      <c r="D194" s="236" t="s">
        <v>161</v>
      </c>
      <c r="E194" s="237" t="s">
        <v>1</v>
      </c>
      <c r="F194" s="238" t="s">
        <v>896</v>
      </c>
      <c r="G194" s="235"/>
      <c r="H194" s="239">
        <v>5.6630000000000003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161</v>
      </c>
      <c r="AU194" s="245" t="s">
        <v>82</v>
      </c>
      <c r="AV194" s="13" t="s">
        <v>82</v>
      </c>
      <c r="AW194" s="13" t="s">
        <v>30</v>
      </c>
      <c r="AX194" s="13" t="s">
        <v>73</v>
      </c>
      <c r="AY194" s="245" t="s">
        <v>152</v>
      </c>
    </row>
    <row r="195" s="13" customFormat="1">
      <c r="A195" s="13"/>
      <c r="B195" s="234"/>
      <c r="C195" s="235"/>
      <c r="D195" s="236" t="s">
        <v>161</v>
      </c>
      <c r="E195" s="237" t="s">
        <v>1</v>
      </c>
      <c r="F195" s="238" t="s">
        <v>897</v>
      </c>
      <c r="G195" s="235"/>
      <c r="H195" s="239">
        <v>1.8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161</v>
      </c>
      <c r="AU195" s="245" t="s">
        <v>82</v>
      </c>
      <c r="AV195" s="13" t="s">
        <v>82</v>
      </c>
      <c r="AW195" s="13" t="s">
        <v>30</v>
      </c>
      <c r="AX195" s="13" t="s">
        <v>73</v>
      </c>
      <c r="AY195" s="245" t="s">
        <v>152</v>
      </c>
    </row>
    <row r="196" s="13" customFormat="1">
      <c r="A196" s="13"/>
      <c r="B196" s="234"/>
      <c r="C196" s="235"/>
      <c r="D196" s="236" t="s">
        <v>161</v>
      </c>
      <c r="E196" s="237" t="s">
        <v>1</v>
      </c>
      <c r="F196" s="238" t="s">
        <v>898</v>
      </c>
      <c r="G196" s="235"/>
      <c r="H196" s="239">
        <v>5.8280000000000003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161</v>
      </c>
      <c r="AU196" s="245" t="s">
        <v>82</v>
      </c>
      <c r="AV196" s="13" t="s">
        <v>82</v>
      </c>
      <c r="AW196" s="13" t="s">
        <v>30</v>
      </c>
      <c r="AX196" s="13" t="s">
        <v>73</v>
      </c>
      <c r="AY196" s="245" t="s">
        <v>152</v>
      </c>
    </row>
    <row r="197" s="13" customFormat="1">
      <c r="A197" s="13"/>
      <c r="B197" s="234"/>
      <c r="C197" s="235"/>
      <c r="D197" s="236" t="s">
        <v>161</v>
      </c>
      <c r="E197" s="237" t="s">
        <v>1</v>
      </c>
      <c r="F197" s="238" t="s">
        <v>899</v>
      </c>
      <c r="G197" s="235"/>
      <c r="H197" s="239">
        <v>4.0049999999999999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161</v>
      </c>
      <c r="AU197" s="245" t="s">
        <v>82</v>
      </c>
      <c r="AV197" s="13" t="s">
        <v>82</v>
      </c>
      <c r="AW197" s="13" t="s">
        <v>30</v>
      </c>
      <c r="AX197" s="13" t="s">
        <v>73</v>
      </c>
      <c r="AY197" s="245" t="s">
        <v>152</v>
      </c>
    </row>
    <row r="198" s="13" customFormat="1">
      <c r="A198" s="13"/>
      <c r="B198" s="234"/>
      <c r="C198" s="235"/>
      <c r="D198" s="236" t="s">
        <v>161</v>
      </c>
      <c r="E198" s="237" t="s">
        <v>1</v>
      </c>
      <c r="F198" s="238" t="s">
        <v>900</v>
      </c>
      <c r="G198" s="235"/>
      <c r="H198" s="239">
        <v>18.702000000000002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161</v>
      </c>
      <c r="AU198" s="245" t="s">
        <v>82</v>
      </c>
      <c r="AV198" s="13" t="s">
        <v>82</v>
      </c>
      <c r="AW198" s="13" t="s">
        <v>30</v>
      </c>
      <c r="AX198" s="13" t="s">
        <v>73</v>
      </c>
      <c r="AY198" s="245" t="s">
        <v>152</v>
      </c>
    </row>
    <row r="199" s="13" customFormat="1">
      <c r="A199" s="13"/>
      <c r="B199" s="234"/>
      <c r="C199" s="235"/>
      <c r="D199" s="236" t="s">
        <v>161</v>
      </c>
      <c r="E199" s="237" t="s">
        <v>1</v>
      </c>
      <c r="F199" s="238" t="s">
        <v>901</v>
      </c>
      <c r="G199" s="235"/>
      <c r="H199" s="239">
        <v>5.1929999999999996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161</v>
      </c>
      <c r="AU199" s="245" t="s">
        <v>82</v>
      </c>
      <c r="AV199" s="13" t="s">
        <v>82</v>
      </c>
      <c r="AW199" s="13" t="s">
        <v>30</v>
      </c>
      <c r="AX199" s="13" t="s">
        <v>73</v>
      </c>
      <c r="AY199" s="245" t="s">
        <v>152</v>
      </c>
    </row>
    <row r="200" s="14" customFormat="1">
      <c r="A200" s="14"/>
      <c r="B200" s="246"/>
      <c r="C200" s="247"/>
      <c r="D200" s="236" t="s">
        <v>161</v>
      </c>
      <c r="E200" s="248" t="s">
        <v>1</v>
      </c>
      <c r="F200" s="249" t="s">
        <v>163</v>
      </c>
      <c r="G200" s="247"/>
      <c r="H200" s="250">
        <v>133.87700000000001</v>
      </c>
      <c r="I200" s="251"/>
      <c r="J200" s="247"/>
      <c r="K200" s="247"/>
      <c r="L200" s="252"/>
      <c r="M200" s="267"/>
      <c r="N200" s="268"/>
      <c r="O200" s="268"/>
      <c r="P200" s="268"/>
      <c r="Q200" s="268"/>
      <c r="R200" s="268"/>
      <c r="S200" s="268"/>
      <c r="T200" s="26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161</v>
      </c>
      <c r="AU200" s="256" t="s">
        <v>82</v>
      </c>
      <c r="AV200" s="14" t="s">
        <v>160</v>
      </c>
      <c r="AW200" s="14" t="s">
        <v>30</v>
      </c>
      <c r="AX200" s="14" t="s">
        <v>80</v>
      </c>
      <c r="AY200" s="256" t="s">
        <v>152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lcCpqRQ9CFTzn2RXzDzHYzHXR6eUWDl3DkUZNWrEAwqipcI8bvZSqJSGeCSU+zVLcDVmOOdIT0VlkMrhYpu8+w==" hashValue="qcbU2tHuXMeEA2yrYQf5wtUp7mSkzJfjKjBOn0W+kGeTCFBjwkMVX6QdvNmtd8QQlX9hklIUuO5u70fZI/sAsw==" algorithmName="SHA-512" password="CC35"/>
  <autoFilter ref="C124:K20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902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ROUND((SUM(BE135:BE496)),  2)</f>
        <v>0</v>
      </c>
      <c r="G33" s="39"/>
      <c r="H33" s="39"/>
      <c r="I33" s="156">
        <v>0.20999999999999999</v>
      </c>
      <c r="J33" s="155">
        <f>ROUND(((SUM(BE135:BE496))*I33),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ROUND((SUM(BF135:BF496)),  2)</f>
        <v>0</v>
      </c>
      <c r="G34" s="39"/>
      <c r="H34" s="39"/>
      <c r="I34" s="156">
        <v>0.12</v>
      </c>
      <c r="J34" s="155">
        <f>ROUND(((SUM(BF135:BF496))*I34),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ROUND((SUM(BG135:BG496)),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ROUND((SUM(BH135:BH496)),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ROUND((SUM(BI135:BI496)),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764-04 - stavební práce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124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348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125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126</v>
      </c>
      <c r="E100" s="189"/>
      <c r="F100" s="189"/>
      <c r="G100" s="189"/>
      <c r="H100" s="189"/>
      <c r="I100" s="189"/>
      <c r="J100" s="190">
        <f>J211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349</v>
      </c>
      <c r="E101" s="189"/>
      <c r="F101" s="189"/>
      <c r="G101" s="189"/>
      <c r="H101" s="189"/>
      <c r="I101" s="189"/>
      <c r="J101" s="190">
        <f>J216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0"/>
      <c r="C102" s="181"/>
      <c r="D102" s="182" t="s">
        <v>128</v>
      </c>
      <c r="E102" s="183"/>
      <c r="F102" s="183"/>
      <c r="G102" s="183"/>
      <c r="H102" s="183"/>
      <c r="I102" s="183"/>
      <c r="J102" s="184">
        <f>J218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6"/>
      <c r="C103" s="187"/>
      <c r="D103" s="188" t="s">
        <v>350</v>
      </c>
      <c r="E103" s="189"/>
      <c r="F103" s="189"/>
      <c r="G103" s="189"/>
      <c r="H103" s="189"/>
      <c r="I103" s="189"/>
      <c r="J103" s="190">
        <f>J219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351</v>
      </c>
      <c r="E104" s="189"/>
      <c r="F104" s="189"/>
      <c r="G104" s="189"/>
      <c r="H104" s="189"/>
      <c r="I104" s="189"/>
      <c r="J104" s="190">
        <f>J221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352</v>
      </c>
      <c r="E105" s="189"/>
      <c r="F105" s="189"/>
      <c r="G105" s="189"/>
      <c r="H105" s="189"/>
      <c r="I105" s="189"/>
      <c r="J105" s="190">
        <f>J234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353</v>
      </c>
      <c r="E106" s="189"/>
      <c r="F106" s="189"/>
      <c r="G106" s="189"/>
      <c r="H106" s="189"/>
      <c r="I106" s="189"/>
      <c r="J106" s="190">
        <f>J236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6"/>
      <c r="C107" s="187"/>
      <c r="D107" s="188" t="s">
        <v>354</v>
      </c>
      <c r="E107" s="189"/>
      <c r="F107" s="189"/>
      <c r="G107" s="189"/>
      <c r="H107" s="189"/>
      <c r="I107" s="189"/>
      <c r="J107" s="190">
        <f>J238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355</v>
      </c>
      <c r="E108" s="189"/>
      <c r="F108" s="189"/>
      <c r="G108" s="189"/>
      <c r="H108" s="189"/>
      <c r="I108" s="189"/>
      <c r="J108" s="190">
        <f>J240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131</v>
      </c>
      <c r="E109" s="189"/>
      <c r="F109" s="189"/>
      <c r="G109" s="189"/>
      <c r="H109" s="189"/>
      <c r="I109" s="189"/>
      <c r="J109" s="190">
        <f>J290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133</v>
      </c>
      <c r="E110" s="189"/>
      <c r="F110" s="189"/>
      <c r="G110" s="189"/>
      <c r="H110" s="189"/>
      <c r="I110" s="189"/>
      <c r="J110" s="190">
        <f>J307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6"/>
      <c r="C111" s="187"/>
      <c r="D111" s="188" t="s">
        <v>134</v>
      </c>
      <c r="E111" s="189"/>
      <c r="F111" s="189"/>
      <c r="G111" s="189"/>
      <c r="H111" s="189"/>
      <c r="I111" s="189"/>
      <c r="J111" s="190">
        <f>J349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6"/>
      <c r="C112" s="187"/>
      <c r="D112" s="188" t="s">
        <v>356</v>
      </c>
      <c r="E112" s="189"/>
      <c r="F112" s="189"/>
      <c r="G112" s="189"/>
      <c r="H112" s="189"/>
      <c r="I112" s="189"/>
      <c r="J112" s="190">
        <f>J354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6"/>
      <c r="C113" s="187"/>
      <c r="D113" s="188" t="s">
        <v>135</v>
      </c>
      <c r="E113" s="189"/>
      <c r="F113" s="189"/>
      <c r="G113" s="189"/>
      <c r="H113" s="189"/>
      <c r="I113" s="189"/>
      <c r="J113" s="190">
        <f>J359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6"/>
      <c r="C114" s="187"/>
      <c r="D114" s="188" t="s">
        <v>357</v>
      </c>
      <c r="E114" s="189"/>
      <c r="F114" s="189"/>
      <c r="G114" s="189"/>
      <c r="H114" s="189"/>
      <c r="I114" s="189"/>
      <c r="J114" s="190">
        <f>J440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6"/>
      <c r="C115" s="187"/>
      <c r="D115" s="188" t="s">
        <v>136</v>
      </c>
      <c r="E115" s="189"/>
      <c r="F115" s="189"/>
      <c r="G115" s="189"/>
      <c r="H115" s="189"/>
      <c r="I115" s="189"/>
      <c r="J115" s="190">
        <f>J453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137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5" t="str">
        <f>E7</f>
        <v>Rozpočet - SPŠ Trutnov - rekonstrukce sociálních zařízení Mladé Buky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117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764-04 - stavební práce 2.np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14. 1. 2025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 xml:space="preserve"> </v>
      </c>
      <c r="G131" s="41"/>
      <c r="H131" s="41"/>
      <c r="I131" s="33" t="s">
        <v>29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27</v>
      </c>
      <c r="D132" s="41"/>
      <c r="E132" s="41"/>
      <c r="F132" s="28" t="str">
        <f>IF(E18="","",E18)</f>
        <v>Vyplň údaj</v>
      </c>
      <c r="G132" s="41"/>
      <c r="H132" s="41"/>
      <c r="I132" s="33" t="s">
        <v>31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138</v>
      </c>
      <c r="D134" s="195" t="s">
        <v>58</v>
      </c>
      <c r="E134" s="195" t="s">
        <v>54</v>
      </c>
      <c r="F134" s="195" t="s">
        <v>55</v>
      </c>
      <c r="G134" s="195" t="s">
        <v>139</v>
      </c>
      <c r="H134" s="195" t="s">
        <v>140</v>
      </c>
      <c r="I134" s="195" t="s">
        <v>141</v>
      </c>
      <c r="J134" s="196" t="s">
        <v>121</v>
      </c>
      <c r="K134" s="197" t="s">
        <v>142</v>
      </c>
      <c r="L134" s="198"/>
      <c r="M134" s="101" t="s">
        <v>1</v>
      </c>
      <c r="N134" s="102" t="s">
        <v>37</v>
      </c>
      <c r="O134" s="102" t="s">
        <v>143</v>
      </c>
      <c r="P134" s="102" t="s">
        <v>144</v>
      </c>
      <c r="Q134" s="102" t="s">
        <v>145</v>
      </c>
      <c r="R134" s="102" t="s">
        <v>146</v>
      </c>
      <c r="S134" s="102" t="s">
        <v>147</v>
      </c>
      <c r="T134" s="103" t="s">
        <v>148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149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P136+P218</f>
        <v>0</v>
      </c>
      <c r="Q135" s="105"/>
      <c r="R135" s="201">
        <f>R136+R218</f>
        <v>0</v>
      </c>
      <c r="S135" s="105"/>
      <c r="T135" s="202">
        <f>T136+T218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72</v>
      </c>
      <c r="AU135" s="18" t="s">
        <v>123</v>
      </c>
      <c r="BK135" s="203">
        <f>BK136+BK218</f>
        <v>0</v>
      </c>
    </row>
    <row r="136" s="12" customFormat="1" ht="25.92" customHeight="1">
      <c r="A136" s="12"/>
      <c r="B136" s="204"/>
      <c r="C136" s="205"/>
      <c r="D136" s="206" t="s">
        <v>72</v>
      </c>
      <c r="E136" s="207" t="s">
        <v>150</v>
      </c>
      <c r="F136" s="207" t="s">
        <v>151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P137+P141+P211+P216</f>
        <v>0</v>
      </c>
      <c r="Q136" s="212"/>
      <c r="R136" s="213">
        <f>R137+R141+R211+R216</f>
        <v>0</v>
      </c>
      <c r="S136" s="212"/>
      <c r="T136" s="214">
        <f>T137+T141+T211+T216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80</v>
      </c>
      <c r="AT136" s="216" t="s">
        <v>72</v>
      </c>
      <c r="AU136" s="216" t="s">
        <v>73</v>
      </c>
      <c r="AY136" s="215" t="s">
        <v>152</v>
      </c>
      <c r="BK136" s="217">
        <f>BK137+BK141+BK211+BK216</f>
        <v>0</v>
      </c>
    </row>
    <row r="137" s="12" customFormat="1" ht="22.8" customHeight="1">
      <c r="A137" s="12"/>
      <c r="B137" s="204"/>
      <c r="C137" s="205"/>
      <c r="D137" s="206" t="s">
        <v>72</v>
      </c>
      <c r="E137" s="218" t="s">
        <v>172</v>
      </c>
      <c r="F137" s="218" t="s">
        <v>373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SUM(P138:P140)</f>
        <v>0</v>
      </c>
      <c r="Q137" s="212"/>
      <c r="R137" s="213">
        <f>SUM(R138:R140)</f>
        <v>0</v>
      </c>
      <c r="S137" s="212"/>
      <c r="T137" s="214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80</v>
      </c>
      <c r="AY137" s="215" t="s">
        <v>152</v>
      </c>
      <c r="BK137" s="217">
        <f>SUM(BK138:BK140)</f>
        <v>0</v>
      </c>
    </row>
    <row r="138" s="2" customFormat="1" ht="24.15" customHeight="1">
      <c r="A138" s="39"/>
      <c r="B138" s="40"/>
      <c r="C138" s="220" t="s">
        <v>210</v>
      </c>
      <c r="D138" s="220" t="s">
        <v>156</v>
      </c>
      <c r="E138" s="221" t="s">
        <v>374</v>
      </c>
      <c r="F138" s="222" t="s">
        <v>375</v>
      </c>
      <c r="G138" s="223" t="s">
        <v>275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160</v>
      </c>
      <c r="AT138" s="232" t="s">
        <v>156</v>
      </c>
      <c r="AU138" s="232" t="s">
        <v>82</v>
      </c>
      <c r="AY138" s="18" t="s">
        <v>152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160</v>
      </c>
      <c r="BM138" s="232" t="s">
        <v>82</v>
      </c>
    </row>
    <row r="139" s="13" customFormat="1">
      <c r="A139" s="13"/>
      <c r="B139" s="234"/>
      <c r="C139" s="235"/>
      <c r="D139" s="236" t="s">
        <v>161</v>
      </c>
      <c r="E139" s="237" t="s">
        <v>1</v>
      </c>
      <c r="F139" s="238" t="s">
        <v>903</v>
      </c>
      <c r="G139" s="235"/>
      <c r="H139" s="239">
        <v>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161</v>
      </c>
      <c r="AU139" s="245" t="s">
        <v>82</v>
      </c>
      <c r="AV139" s="13" t="s">
        <v>82</v>
      </c>
      <c r="AW139" s="13" t="s">
        <v>30</v>
      </c>
      <c r="AX139" s="13" t="s">
        <v>73</v>
      </c>
      <c r="AY139" s="245" t="s">
        <v>152</v>
      </c>
    </row>
    <row r="140" s="14" customFormat="1">
      <c r="A140" s="14"/>
      <c r="B140" s="246"/>
      <c r="C140" s="247"/>
      <c r="D140" s="236" t="s">
        <v>161</v>
      </c>
      <c r="E140" s="248" t="s">
        <v>1</v>
      </c>
      <c r="F140" s="249" t="s">
        <v>163</v>
      </c>
      <c r="G140" s="247"/>
      <c r="H140" s="250">
        <v>1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161</v>
      </c>
      <c r="AU140" s="256" t="s">
        <v>82</v>
      </c>
      <c r="AV140" s="14" t="s">
        <v>160</v>
      </c>
      <c r="AW140" s="14" t="s">
        <v>30</v>
      </c>
      <c r="AX140" s="14" t="s">
        <v>80</v>
      </c>
      <c r="AY140" s="256" t="s">
        <v>152</v>
      </c>
    </row>
    <row r="141" s="12" customFormat="1" ht="22.8" customHeight="1">
      <c r="A141" s="12"/>
      <c r="B141" s="204"/>
      <c r="C141" s="205"/>
      <c r="D141" s="206" t="s">
        <v>72</v>
      </c>
      <c r="E141" s="218" t="s">
        <v>153</v>
      </c>
      <c r="F141" s="218" t="s">
        <v>154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SUM(P142:P210)</f>
        <v>0</v>
      </c>
      <c r="Q141" s="212"/>
      <c r="R141" s="213">
        <f>SUM(R142:R210)</f>
        <v>0</v>
      </c>
      <c r="S141" s="212"/>
      <c r="T141" s="214">
        <f>SUM(T142:T210)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80</v>
      </c>
      <c r="AT141" s="216" t="s">
        <v>72</v>
      </c>
      <c r="AU141" s="216" t="s">
        <v>80</v>
      </c>
      <c r="AY141" s="215" t="s">
        <v>152</v>
      </c>
      <c r="BK141" s="217">
        <f>SUM(BK142:BK210)</f>
        <v>0</v>
      </c>
    </row>
    <row r="142" s="2" customFormat="1" ht="24.15" customHeight="1">
      <c r="A142" s="39"/>
      <c r="B142" s="40"/>
      <c r="C142" s="220" t="s">
        <v>215</v>
      </c>
      <c r="D142" s="220" t="s">
        <v>156</v>
      </c>
      <c r="E142" s="221" t="s">
        <v>380</v>
      </c>
      <c r="F142" s="222" t="s">
        <v>381</v>
      </c>
      <c r="G142" s="223" t="s">
        <v>159</v>
      </c>
      <c r="H142" s="224">
        <v>158.185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160</v>
      </c>
      <c r="AT142" s="232" t="s">
        <v>156</v>
      </c>
      <c r="AU142" s="232" t="s">
        <v>82</v>
      </c>
      <c r="AY142" s="18" t="s">
        <v>152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160</v>
      </c>
      <c r="BM142" s="232" t="s">
        <v>160</v>
      </c>
    </row>
    <row r="143" s="13" customFormat="1">
      <c r="A143" s="13"/>
      <c r="B143" s="234"/>
      <c r="C143" s="235"/>
      <c r="D143" s="236" t="s">
        <v>161</v>
      </c>
      <c r="E143" s="237" t="s">
        <v>1</v>
      </c>
      <c r="F143" s="238" t="s">
        <v>904</v>
      </c>
      <c r="G143" s="235"/>
      <c r="H143" s="239">
        <v>5.1150000000000002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161</v>
      </c>
      <c r="AU143" s="245" t="s">
        <v>82</v>
      </c>
      <c r="AV143" s="13" t="s">
        <v>82</v>
      </c>
      <c r="AW143" s="13" t="s">
        <v>30</v>
      </c>
      <c r="AX143" s="13" t="s">
        <v>73</v>
      </c>
      <c r="AY143" s="245" t="s">
        <v>152</v>
      </c>
    </row>
    <row r="144" s="13" customFormat="1">
      <c r="A144" s="13"/>
      <c r="B144" s="234"/>
      <c r="C144" s="235"/>
      <c r="D144" s="236" t="s">
        <v>161</v>
      </c>
      <c r="E144" s="237" t="s">
        <v>1</v>
      </c>
      <c r="F144" s="238" t="s">
        <v>905</v>
      </c>
      <c r="G144" s="235"/>
      <c r="H144" s="239">
        <v>5.1150000000000002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161</v>
      </c>
      <c r="AU144" s="245" t="s">
        <v>82</v>
      </c>
      <c r="AV144" s="13" t="s">
        <v>82</v>
      </c>
      <c r="AW144" s="13" t="s">
        <v>30</v>
      </c>
      <c r="AX144" s="13" t="s">
        <v>73</v>
      </c>
      <c r="AY144" s="245" t="s">
        <v>152</v>
      </c>
    </row>
    <row r="145" s="16" customFormat="1">
      <c r="A145" s="16"/>
      <c r="B145" s="270"/>
      <c r="C145" s="271"/>
      <c r="D145" s="236" t="s">
        <v>161</v>
      </c>
      <c r="E145" s="272" t="s">
        <v>1</v>
      </c>
      <c r="F145" s="273" t="s">
        <v>384</v>
      </c>
      <c r="G145" s="271"/>
      <c r="H145" s="274">
        <v>10.23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0" t="s">
        <v>161</v>
      </c>
      <c r="AU145" s="280" t="s">
        <v>82</v>
      </c>
      <c r="AV145" s="16" t="s">
        <v>172</v>
      </c>
      <c r="AW145" s="16" t="s">
        <v>30</v>
      </c>
      <c r="AX145" s="16" t="s">
        <v>73</v>
      </c>
      <c r="AY145" s="280" t="s">
        <v>152</v>
      </c>
    </row>
    <row r="146" s="15" customFormat="1">
      <c r="A146" s="15"/>
      <c r="B146" s="257"/>
      <c r="C146" s="258"/>
      <c r="D146" s="236" t="s">
        <v>161</v>
      </c>
      <c r="E146" s="259" t="s">
        <v>1</v>
      </c>
      <c r="F146" s="260" t="s">
        <v>339</v>
      </c>
      <c r="G146" s="258"/>
      <c r="H146" s="259" t="s">
        <v>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161</v>
      </c>
      <c r="AU146" s="266" t="s">
        <v>82</v>
      </c>
      <c r="AV146" s="15" t="s">
        <v>80</v>
      </c>
      <c r="AW146" s="15" t="s">
        <v>30</v>
      </c>
      <c r="AX146" s="15" t="s">
        <v>73</v>
      </c>
      <c r="AY146" s="266" t="s">
        <v>152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906</v>
      </c>
      <c r="G147" s="235"/>
      <c r="H147" s="239">
        <v>20.25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82</v>
      </c>
      <c r="AV147" s="13" t="s">
        <v>82</v>
      </c>
      <c r="AW147" s="13" t="s">
        <v>30</v>
      </c>
      <c r="AX147" s="13" t="s">
        <v>73</v>
      </c>
      <c r="AY147" s="245" t="s">
        <v>152</v>
      </c>
    </row>
    <row r="148" s="13" customFormat="1">
      <c r="A148" s="13"/>
      <c r="B148" s="234"/>
      <c r="C148" s="235"/>
      <c r="D148" s="236" t="s">
        <v>161</v>
      </c>
      <c r="E148" s="237" t="s">
        <v>1</v>
      </c>
      <c r="F148" s="238" t="s">
        <v>907</v>
      </c>
      <c r="G148" s="235"/>
      <c r="H148" s="239">
        <v>25.707000000000001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161</v>
      </c>
      <c r="AU148" s="245" t="s">
        <v>82</v>
      </c>
      <c r="AV148" s="13" t="s">
        <v>82</v>
      </c>
      <c r="AW148" s="13" t="s">
        <v>30</v>
      </c>
      <c r="AX148" s="13" t="s">
        <v>73</v>
      </c>
      <c r="AY148" s="245" t="s">
        <v>152</v>
      </c>
    </row>
    <row r="149" s="13" customFormat="1">
      <c r="A149" s="13"/>
      <c r="B149" s="234"/>
      <c r="C149" s="235"/>
      <c r="D149" s="236" t="s">
        <v>161</v>
      </c>
      <c r="E149" s="237" t="s">
        <v>1</v>
      </c>
      <c r="F149" s="238" t="s">
        <v>908</v>
      </c>
      <c r="G149" s="235"/>
      <c r="H149" s="239">
        <v>27.768000000000001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161</v>
      </c>
      <c r="AU149" s="245" t="s">
        <v>82</v>
      </c>
      <c r="AV149" s="13" t="s">
        <v>82</v>
      </c>
      <c r="AW149" s="13" t="s">
        <v>30</v>
      </c>
      <c r="AX149" s="13" t="s">
        <v>73</v>
      </c>
      <c r="AY149" s="245" t="s">
        <v>152</v>
      </c>
    </row>
    <row r="150" s="13" customFormat="1">
      <c r="A150" s="13"/>
      <c r="B150" s="234"/>
      <c r="C150" s="235"/>
      <c r="D150" s="236" t="s">
        <v>161</v>
      </c>
      <c r="E150" s="237" t="s">
        <v>1</v>
      </c>
      <c r="F150" s="238" t="s">
        <v>909</v>
      </c>
      <c r="G150" s="235"/>
      <c r="H150" s="239">
        <v>4.1760000000000002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161</v>
      </c>
      <c r="AU150" s="245" t="s">
        <v>82</v>
      </c>
      <c r="AV150" s="13" t="s">
        <v>82</v>
      </c>
      <c r="AW150" s="13" t="s">
        <v>30</v>
      </c>
      <c r="AX150" s="13" t="s">
        <v>73</v>
      </c>
      <c r="AY150" s="245" t="s">
        <v>152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910</v>
      </c>
      <c r="G151" s="235"/>
      <c r="H151" s="239">
        <v>22.946000000000002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82</v>
      </c>
      <c r="AV151" s="13" t="s">
        <v>82</v>
      </c>
      <c r="AW151" s="13" t="s">
        <v>30</v>
      </c>
      <c r="AX151" s="13" t="s">
        <v>73</v>
      </c>
      <c r="AY151" s="245" t="s">
        <v>152</v>
      </c>
    </row>
    <row r="152" s="13" customFormat="1">
      <c r="A152" s="13"/>
      <c r="B152" s="234"/>
      <c r="C152" s="235"/>
      <c r="D152" s="236" t="s">
        <v>161</v>
      </c>
      <c r="E152" s="237" t="s">
        <v>1</v>
      </c>
      <c r="F152" s="238" t="s">
        <v>911</v>
      </c>
      <c r="G152" s="235"/>
      <c r="H152" s="239">
        <v>4.3200000000000003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161</v>
      </c>
      <c r="AU152" s="245" t="s">
        <v>82</v>
      </c>
      <c r="AV152" s="13" t="s">
        <v>82</v>
      </c>
      <c r="AW152" s="13" t="s">
        <v>30</v>
      </c>
      <c r="AX152" s="13" t="s">
        <v>73</v>
      </c>
      <c r="AY152" s="245" t="s">
        <v>152</v>
      </c>
    </row>
    <row r="153" s="13" customFormat="1">
      <c r="A153" s="13"/>
      <c r="B153" s="234"/>
      <c r="C153" s="235"/>
      <c r="D153" s="236" t="s">
        <v>161</v>
      </c>
      <c r="E153" s="237" t="s">
        <v>1</v>
      </c>
      <c r="F153" s="238" t="s">
        <v>912</v>
      </c>
      <c r="G153" s="235"/>
      <c r="H153" s="239">
        <v>6.165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161</v>
      </c>
      <c r="AU153" s="245" t="s">
        <v>82</v>
      </c>
      <c r="AV153" s="13" t="s">
        <v>82</v>
      </c>
      <c r="AW153" s="13" t="s">
        <v>30</v>
      </c>
      <c r="AX153" s="13" t="s">
        <v>73</v>
      </c>
      <c r="AY153" s="245" t="s">
        <v>152</v>
      </c>
    </row>
    <row r="154" s="13" customFormat="1">
      <c r="A154" s="13"/>
      <c r="B154" s="234"/>
      <c r="C154" s="235"/>
      <c r="D154" s="236" t="s">
        <v>161</v>
      </c>
      <c r="E154" s="237" t="s">
        <v>1</v>
      </c>
      <c r="F154" s="238" t="s">
        <v>913</v>
      </c>
      <c r="G154" s="235"/>
      <c r="H154" s="239">
        <v>4.3200000000000003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161</v>
      </c>
      <c r="AU154" s="245" t="s">
        <v>82</v>
      </c>
      <c r="AV154" s="13" t="s">
        <v>82</v>
      </c>
      <c r="AW154" s="13" t="s">
        <v>30</v>
      </c>
      <c r="AX154" s="13" t="s">
        <v>73</v>
      </c>
      <c r="AY154" s="245" t="s">
        <v>152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914</v>
      </c>
      <c r="G155" s="235"/>
      <c r="H155" s="239">
        <v>6.3630000000000004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82</v>
      </c>
      <c r="AV155" s="13" t="s">
        <v>82</v>
      </c>
      <c r="AW155" s="13" t="s">
        <v>30</v>
      </c>
      <c r="AX155" s="13" t="s">
        <v>73</v>
      </c>
      <c r="AY155" s="245" t="s">
        <v>152</v>
      </c>
    </row>
    <row r="156" s="13" customFormat="1">
      <c r="A156" s="13"/>
      <c r="B156" s="234"/>
      <c r="C156" s="235"/>
      <c r="D156" s="236" t="s">
        <v>161</v>
      </c>
      <c r="E156" s="237" t="s">
        <v>1</v>
      </c>
      <c r="F156" s="238" t="s">
        <v>915</v>
      </c>
      <c r="G156" s="235"/>
      <c r="H156" s="239">
        <v>3.9239999999999999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161</v>
      </c>
      <c r="AU156" s="245" t="s">
        <v>82</v>
      </c>
      <c r="AV156" s="13" t="s">
        <v>82</v>
      </c>
      <c r="AW156" s="13" t="s">
        <v>30</v>
      </c>
      <c r="AX156" s="13" t="s">
        <v>73</v>
      </c>
      <c r="AY156" s="245" t="s">
        <v>152</v>
      </c>
    </row>
    <row r="157" s="13" customFormat="1">
      <c r="A157" s="13"/>
      <c r="B157" s="234"/>
      <c r="C157" s="235"/>
      <c r="D157" s="236" t="s">
        <v>161</v>
      </c>
      <c r="E157" s="237" t="s">
        <v>1</v>
      </c>
      <c r="F157" s="238" t="s">
        <v>916</v>
      </c>
      <c r="G157" s="235"/>
      <c r="H157" s="239">
        <v>22.015999999999998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82</v>
      </c>
      <c r="AV157" s="13" t="s">
        <v>82</v>
      </c>
      <c r="AW157" s="13" t="s">
        <v>30</v>
      </c>
      <c r="AX157" s="13" t="s">
        <v>73</v>
      </c>
      <c r="AY157" s="245" t="s">
        <v>152</v>
      </c>
    </row>
    <row r="158" s="16" customFormat="1">
      <c r="A158" s="16"/>
      <c r="B158" s="270"/>
      <c r="C158" s="271"/>
      <c r="D158" s="236" t="s">
        <v>161</v>
      </c>
      <c r="E158" s="272" t="s">
        <v>1</v>
      </c>
      <c r="F158" s="273" t="s">
        <v>384</v>
      </c>
      <c r="G158" s="271"/>
      <c r="H158" s="274">
        <v>147.95500000000001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0" t="s">
        <v>161</v>
      </c>
      <c r="AU158" s="280" t="s">
        <v>82</v>
      </c>
      <c r="AV158" s="16" t="s">
        <v>172</v>
      </c>
      <c r="AW158" s="16" t="s">
        <v>30</v>
      </c>
      <c r="AX158" s="16" t="s">
        <v>73</v>
      </c>
      <c r="AY158" s="280" t="s">
        <v>152</v>
      </c>
    </row>
    <row r="159" s="14" customFormat="1">
      <c r="A159" s="14"/>
      <c r="B159" s="246"/>
      <c r="C159" s="247"/>
      <c r="D159" s="236" t="s">
        <v>161</v>
      </c>
      <c r="E159" s="248" t="s">
        <v>1</v>
      </c>
      <c r="F159" s="249" t="s">
        <v>163</v>
      </c>
      <c r="G159" s="247"/>
      <c r="H159" s="250">
        <v>158.185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161</v>
      </c>
      <c r="AU159" s="256" t="s">
        <v>82</v>
      </c>
      <c r="AV159" s="14" t="s">
        <v>160</v>
      </c>
      <c r="AW159" s="14" t="s">
        <v>30</v>
      </c>
      <c r="AX159" s="14" t="s">
        <v>80</v>
      </c>
      <c r="AY159" s="256" t="s">
        <v>152</v>
      </c>
    </row>
    <row r="160" s="2" customFormat="1" ht="21.75" customHeight="1">
      <c r="A160" s="39"/>
      <c r="B160" s="40"/>
      <c r="C160" s="220" t="s">
        <v>218</v>
      </c>
      <c r="D160" s="220" t="s">
        <v>156</v>
      </c>
      <c r="E160" s="221" t="s">
        <v>398</v>
      </c>
      <c r="F160" s="222" t="s">
        <v>399</v>
      </c>
      <c r="G160" s="223" t="s">
        <v>159</v>
      </c>
      <c r="H160" s="224">
        <v>153.148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160</v>
      </c>
      <c r="AT160" s="232" t="s">
        <v>156</v>
      </c>
      <c r="AU160" s="232" t="s">
        <v>82</v>
      </c>
      <c r="AY160" s="18" t="s">
        <v>152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160</v>
      </c>
      <c r="BM160" s="232" t="s">
        <v>153</v>
      </c>
    </row>
    <row r="161" s="13" customFormat="1">
      <c r="A161" s="13"/>
      <c r="B161" s="234"/>
      <c r="C161" s="235"/>
      <c r="D161" s="236" t="s">
        <v>161</v>
      </c>
      <c r="E161" s="237" t="s">
        <v>1</v>
      </c>
      <c r="F161" s="238" t="s">
        <v>917</v>
      </c>
      <c r="G161" s="235"/>
      <c r="H161" s="239">
        <v>5.1929999999999996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161</v>
      </c>
      <c r="AU161" s="245" t="s">
        <v>82</v>
      </c>
      <c r="AV161" s="13" t="s">
        <v>82</v>
      </c>
      <c r="AW161" s="13" t="s">
        <v>30</v>
      </c>
      <c r="AX161" s="13" t="s">
        <v>73</v>
      </c>
      <c r="AY161" s="245" t="s">
        <v>152</v>
      </c>
    </row>
    <row r="162" s="16" customFormat="1">
      <c r="A162" s="16"/>
      <c r="B162" s="270"/>
      <c r="C162" s="271"/>
      <c r="D162" s="236" t="s">
        <v>161</v>
      </c>
      <c r="E162" s="272" t="s">
        <v>1</v>
      </c>
      <c r="F162" s="273" t="s">
        <v>384</v>
      </c>
      <c r="G162" s="271"/>
      <c r="H162" s="274">
        <v>5.1929999999999996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0" t="s">
        <v>161</v>
      </c>
      <c r="AU162" s="280" t="s">
        <v>82</v>
      </c>
      <c r="AV162" s="16" t="s">
        <v>172</v>
      </c>
      <c r="AW162" s="16" t="s">
        <v>30</v>
      </c>
      <c r="AX162" s="16" t="s">
        <v>73</v>
      </c>
      <c r="AY162" s="280" t="s">
        <v>152</v>
      </c>
    </row>
    <row r="163" s="15" customFormat="1">
      <c r="A163" s="15"/>
      <c r="B163" s="257"/>
      <c r="C163" s="258"/>
      <c r="D163" s="236" t="s">
        <v>161</v>
      </c>
      <c r="E163" s="259" t="s">
        <v>1</v>
      </c>
      <c r="F163" s="260" t="s">
        <v>339</v>
      </c>
      <c r="G163" s="258"/>
      <c r="H163" s="259" t="s">
        <v>1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161</v>
      </c>
      <c r="AU163" s="266" t="s">
        <v>82</v>
      </c>
      <c r="AV163" s="15" t="s">
        <v>80</v>
      </c>
      <c r="AW163" s="15" t="s">
        <v>30</v>
      </c>
      <c r="AX163" s="15" t="s">
        <v>73</v>
      </c>
      <c r="AY163" s="266" t="s">
        <v>152</v>
      </c>
    </row>
    <row r="164" s="13" customFormat="1">
      <c r="A164" s="13"/>
      <c r="B164" s="234"/>
      <c r="C164" s="235"/>
      <c r="D164" s="236" t="s">
        <v>161</v>
      </c>
      <c r="E164" s="237" t="s">
        <v>1</v>
      </c>
      <c r="F164" s="238" t="s">
        <v>906</v>
      </c>
      <c r="G164" s="235"/>
      <c r="H164" s="239">
        <v>20.25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161</v>
      </c>
      <c r="AU164" s="245" t="s">
        <v>82</v>
      </c>
      <c r="AV164" s="13" t="s">
        <v>82</v>
      </c>
      <c r="AW164" s="13" t="s">
        <v>30</v>
      </c>
      <c r="AX164" s="13" t="s">
        <v>73</v>
      </c>
      <c r="AY164" s="245" t="s">
        <v>152</v>
      </c>
    </row>
    <row r="165" s="13" customFormat="1">
      <c r="A165" s="13"/>
      <c r="B165" s="234"/>
      <c r="C165" s="235"/>
      <c r="D165" s="236" t="s">
        <v>161</v>
      </c>
      <c r="E165" s="237" t="s">
        <v>1</v>
      </c>
      <c r="F165" s="238" t="s">
        <v>907</v>
      </c>
      <c r="G165" s="235"/>
      <c r="H165" s="239">
        <v>25.707000000000001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161</v>
      </c>
      <c r="AU165" s="245" t="s">
        <v>82</v>
      </c>
      <c r="AV165" s="13" t="s">
        <v>82</v>
      </c>
      <c r="AW165" s="13" t="s">
        <v>30</v>
      </c>
      <c r="AX165" s="13" t="s">
        <v>73</v>
      </c>
      <c r="AY165" s="245" t="s">
        <v>152</v>
      </c>
    </row>
    <row r="166" s="13" customFormat="1">
      <c r="A166" s="13"/>
      <c r="B166" s="234"/>
      <c r="C166" s="235"/>
      <c r="D166" s="236" t="s">
        <v>161</v>
      </c>
      <c r="E166" s="237" t="s">
        <v>1</v>
      </c>
      <c r="F166" s="238" t="s">
        <v>908</v>
      </c>
      <c r="G166" s="235"/>
      <c r="H166" s="239">
        <v>27.768000000000001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161</v>
      </c>
      <c r="AU166" s="245" t="s">
        <v>82</v>
      </c>
      <c r="AV166" s="13" t="s">
        <v>82</v>
      </c>
      <c r="AW166" s="13" t="s">
        <v>30</v>
      </c>
      <c r="AX166" s="13" t="s">
        <v>73</v>
      </c>
      <c r="AY166" s="245" t="s">
        <v>152</v>
      </c>
    </row>
    <row r="167" s="13" customFormat="1">
      <c r="A167" s="13"/>
      <c r="B167" s="234"/>
      <c r="C167" s="235"/>
      <c r="D167" s="236" t="s">
        <v>161</v>
      </c>
      <c r="E167" s="237" t="s">
        <v>1</v>
      </c>
      <c r="F167" s="238" t="s">
        <v>909</v>
      </c>
      <c r="G167" s="235"/>
      <c r="H167" s="239">
        <v>4.1760000000000002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161</v>
      </c>
      <c r="AU167" s="245" t="s">
        <v>82</v>
      </c>
      <c r="AV167" s="13" t="s">
        <v>82</v>
      </c>
      <c r="AW167" s="13" t="s">
        <v>30</v>
      </c>
      <c r="AX167" s="13" t="s">
        <v>73</v>
      </c>
      <c r="AY167" s="245" t="s">
        <v>152</v>
      </c>
    </row>
    <row r="168" s="13" customFormat="1">
      <c r="A168" s="13"/>
      <c r="B168" s="234"/>
      <c r="C168" s="235"/>
      <c r="D168" s="236" t="s">
        <v>161</v>
      </c>
      <c r="E168" s="237" t="s">
        <v>1</v>
      </c>
      <c r="F168" s="238" t="s">
        <v>910</v>
      </c>
      <c r="G168" s="235"/>
      <c r="H168" s="239">
        <v>22.946000000000002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161</v>
      </c>
      <c r="AU168" s="245" t="s">
        <v>82</v>
      </c>
      <c r="AV168" s="13" t="s">
        <v>82</v>
      </c>
      <c r="AW168" s="13" t="s">
        <v>30</v>
      </c>
      <c r="AX168" s="13" t="s">
        <v>73</v>
      </c>
      <c r="AY168" s="245" t="s">
        <v>152</v>
      </c>
    </row>
    <row r="169" s="13" customFormat="1">
      <c r="A169" s="13"/>
      <c r="B169" s="234"/>
      <c r="C169" s="235"/>
      <c r="D169" s="236" t="s">
        <v>161</v>
      </c>
      <c r="E169" s="237" t="s">
        <v>1</v>
      </c>
      <c r="F169" s="238" t="s">
        <v>911</v>
      </c>
      <c r="G169" s="235"/>
      <c r="H169" s="239">
        <v>4.3200000000000003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161</v>
      </c>
      <c r="AU169" s="245" t="s">
        <v>82</v>
      </c>
      <c r="AV169" s="13" t="s">
        <v>82</v>
      </c>
      <c r="AW169" s="13" t="s">
        <v>30</v>
      </c>
      <c r="AX169" s="13" t="s">
        <v>73</v>
      </c>
      <c r="AY169" s="245" t="s">
        <v>152</v>
      </c>
    </row>
    <row r="170" s="13" customFormat="1">
      <c r="A170" s="13"/>
      <c r="B170" s="234"/>
      <c r="C170" s="235"/>
      <c r="D170" s="236" t="s">
        <v>161</v>
      </c>
      <c r="E170" s="237" t="s">
        <v>1</v>
      </c>
      <c r="F170" s="238" t="s">
        <v>912</v>
      </c>
      <c r="G170" s="235"/>
      <c r="H170" s="239">
        <v>6.165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161</v>
      </c>
      <c r="AU170" s="245" t="s">
        <v>82</v>
      </c>
      <c r="AV170" s="13" t="s">
        <v>82</v>
      </c>
      <c r="AW170" s="13" t="s">
        <v>30</v>
      </c>
      <c r="AX170" s="13" t="s">
        <v>73</v>
      </c>
      <c r="AY170" s="245" t="s">
        <v>152</v>
      </c>
    </row>
    <row r="171" s="13" customFormat="1">
      <c r="A171" s="13"/>
      <c r="B171" s="234"/>
      <c r="C171" s="235"/>
      <c r="D171" s="236" t="s">
        <v>161</v>
      </c>
      <c r="E171" s="237" t="s">
        <v>1</v>
      </c>
      <c r="F171" s="238" t="s">
        <v>913</v>
      </c>
      <c r="G171" s="235"/>
      <c r="H171" s="239">
        <v>4.3200000000000003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161</v>
      </c>
      <c r="AU171" s="245" t="s">
        <v>82</v>
      </c>
      <c r="AV171" s="13" t="s">
        <v>82</v>
      </c>
      <c r="AW171" s="13" t="s">
        <v>30</v>
      </c>
      <c r="AX171" s="13" t="s">
        <v>73</v>
      </c>
      <c r="AY171" s="245" t="s">
        <v>152</v>
      </c>
    </row>
    <row r="172" s="13" customFormat="1">
      <c r="A172" s="13"/>
      <c r="B172" s="234"/>
      <c r="C172" s="235"/>
      <c r="D172" s="236" t="s">
        <v>161</v>
      </c>
      <c r="E172" s="237" t="s">
        <v>1</v>
      </c>
      <c r="F172" s="238" t="s">
        <v>914</v>
      </c>
      <c r="G172" s="235"/>
      <c r="H172" s="239">
        <v>6.3630000000000004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161</v>
      </c>
      <c r="AU172" s="245" t="s">
        <v>82</v>
      </c>
      <c r="AV172" s="13" t="s">
        <v>82</v>
      </c>
      <c r="AW172" s="13" t="s">
        <v>30</v>
      </c>
      <c r="AX172" s="13" t="s">
        <v>73</v>
      </c>
      <c r="AY172" s="245" t="s">
        <v>152</v>
      </c>
    </row>
    <row r="173" s="13" customFormat="1">
      <c r="A173" s="13"/>
      <c r="B173" s="234"/>
      <c r="C173" s="235"/>
      <c r="D173" s="236" t="s">
        <v>161</v>
      </c>
      <c r="E173" s="237" t="s">
        <v>1</v>
      </c>
      <c r="F173" s="238" t="s">
        <v>915</v>
      </c>
      <c r="G173" s="235"/>
      <c r="H173" s="239">
        <v>3.9239999999999999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161</v>
      </c>
      <c r="AU173" s="245" t="s">
        <v>82</v>
      </c>
      <c r="AV173" s="13" t="s">
        <v>82</v>
      </c>
      <c r="AW173" s="13" t="s">
        <v>30</v>
      </c>
      <c r="AX173" s="13" t="s">
        <v>73</v>
      </c>
      <c r="AY173" s="245" t="s">
        <v>152</v>
      </c>
    </row>
    <row r="174" s="13" customFormat="1">
      <c r="A174" s="13"/>
      <c r="B174" s="234"/>
      <c r="C174" s="235"/>
      <c r="D174" s="236" t="s">
        <v>161</v>
      </c>
      <c r="E174" s="237" t="s">
        <v>1</v>
      </c>
      <c r="F174" s="238" t="s">
        <v>916</v>
      </c>
      <c r="G174" s="235"/>
      <c r="H174" s="239">
        <v>22.015999999999998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161</v>
      </c>
      <c r="AU174" s="245" t="s">
        <v>82</v>
      </c>
      <c r="AV174" s="13" t="s">
        <v>82</v>
      </c>
      <c r="AW174" s="13" t="s">
        <v>30</v>
      </c>
      <c r="AX174" s="13" t="s">
        <v>73</v>
      </c>
      <c r="AY174" s="245" t="s">
        <v>152</v>
      </c>
    </row>
    <row r="175" s="16" customFormat="1">
      <c r="A175" s="16"/>
      <c r="B175" s="270"/>
      <c r="C175" s="271"/>
      <c r="D175" s="236" t="s">
        <v>161</v>
      </c>
      <c r="E175" s="272" t="s">
        <v>1</v>
      </c>
      <c r="F175" s="273" t="s">
        <v>384</v>
      </c>
      <c r="G175" s="271"/>
      <c r="H175" s="274">
        <v>147.95500000000001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0" t="s">
        <v>161</v>
      </c>
      <c r="AU175" s="280" t="s">
        <v>82</v>
      </c>
      <c r="AV175" s="16" t="s">
        <v>172</v>
      </c>
      <c r="AW175" s="16" t="s">
        <v>30</v>
      </c>
      <c r="AX175" s="16" t="s">
        <v>73</v>
      </c>
      <c r="AY175" s="280" t="s">
        <v>152</v>
      </c>
    </row>
    <row r="176" s="14" customFormat="1">
      <c r="A176" s="14"/>
      <c r="B176" s="246"/>
      <c r="C176" s="247"/>
      <c r="D176" s="236" t="s">
        <v>161</v>
      </c>
      <c r="E176" s="248" t="s">
        <v>1</v>
      </c>
      <c r="F176" s="249" t="s">
        <v>163</v>
      </c>
      <c r="G176" s="247"/>
      <c r="H176" s="250">
        <v>153.148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161</v>
      </c>
      <c r="AU176" s="256" t="s">
        <v>82</v>
      </c>
      <c r="AV176" s="14" t="s">
        <v>160</v>
      </c>
      <c r="AW176" s="14" t="s">
        <v>30</v>
      </c>
      <c r="AX176" s="14" t="s">
        <v>80</v>
      </c>
      <c r="AY176" s="256" t="s">
        <v>152</v>
      </c>
    </row>
    <row r="177" s="2" customFormat="1" ht="24.15" customHeight="1">
      <c r="A177" s="39"/>
      <c r="B177" s="40"/>
      <c r="C177" s="220" t="s">
        <v>7</v>
      </c>
      <c r="D177" s="220" t="s">
        <v>156</v>
      </c>
      <c r="E177" s="221" t="s">
        <v>400</v>
      </c>
      <c r="F177" s="222" t="s">
        <v>401</v>
      </c>
      <c r="G177" s="223" t="s">
        <v>159</v>
      </c>
      <c r="H177" s="224">
        <v>153.148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160</v>
      </c>
      <c r="AT177" s="232" t="s">
        <v>156</v>
      </c>
      <c r="AU177" s="232" t="s">
        <v>82</v>
      </c>
      <c r="AY177" s="18" t="s">
        <v>152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160</v>
      </c>
      <c r="BM177" s="232" t="s">
        <v>176</v>
      </c>
    </row>
    <row r="178" s="13" customFormat="1">
      <c r="A178" s="13"/>
      <c r="B178" s="234"/>
      <c r="C178" s="235"/>
      <c r="D178" s="236" t="s">
        <v>161</v>
      </c>
      <c r="E178" s="237" t="s">
        <v>1</v>
      </c>
      <c r="F178" s="238" t="s">
        <v>917</v>
      </c>
      <c r="G178" s="235"/>
      <c r="H178" s="239">
        <v>5.1929999999999996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161</v>
      </c>
      <c r="AU178" s="245" t="s">
        <v>82</v>
      </c>
      <c r="AV178" s="13" t="s">
        <v>82</v>
      </c>
      <c r="AW178" s="13" t="s">
        <v>30</v>
      </c>
      <c r="AX178" s="13" t="s">
        <v>73</v>
      </c>
      <c r="AY178" s="245" t="s">
        <v>152</v>
      </c>
    </row>
    <row r="179" s="15" customFormat="1">
      <c r="A179" s="15"/>
      <c r="B179" s="257"/>
      <c r="C179" s="258"/>
      <c r="D179" s="236" t="s">
        <v>161</v>
      </c>
      <c r="E179" s="259" t="s">
        <v>1</v>
      </c>
      <c r="F179" s="260" t="s">
        <v>339</v>
      </c>
      <c r="G179" s="258"/>
      <c r="H179" s="259" t="s">
        <v>1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161</v>
      </c>
      <c r="AU179" s="266" t="s">
        <v>82</v>
      </c>
      <c r="AV179" s="15" t="s">
        <v>80</v>
      </c>
      <c r="AW179" s="15" t="s">
        <v>30</v>
      </c>
      <c r="AX179" s="15" t="s">
        <v>73</v>
      </c>
      <c r="AY179" s="266" t="s">
        <v>152</v>
      </c>
    </row>
    <row r="180" s="13" customFormat="1">
      <c r="A180" s="13"/>
      <c r="B180" s="234"/>
      <c r="C180" s="235"/>
      <c r="D180" s="236" t="s">
        <v>161</v>
      </c>
      <c r="E180" s="237" t="s">
        <v>1</v>
      </c>
      <c r="F180" s="238" t="s">
        <v>906</v>
      </c>
      <c r="G180" s="235"/>
      <c r="H180" s="239">
        <v>20.25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161</v>
      </c>
      <c r="AU180" s="245" t="s">
        <v>82</v>
      </c>
      <c r="AV180" s="13" t="s">
        <v>82</v>
      </c>
      <c r="AW180" s="13" t="s">
        <v>30</v>
      </c>
      <c r="AX180" s="13" t="s">
        <v>73</v>
      </c>
      <c r="AY180" s="245" t="s">
        <v>152</v>
      </c>
    </row>
    <row r="181" s="13" customFormat="1">
      <c r="A181" s="13"/>
      <c r="B181" s="234"/>
      <c r="C181" s="235"/>
      <c r="D181" s="236" t="s">
        <v>161</v>
      </c>
      <c r="E181" s="237" t="s">
        <v>1</v>
      </c>
      <c r="F181" s="238" t="s">
        <v>907</v>
      </c>
      <c r="G181" s="235"/>
      <c r="H181" s="239">
        <v>25.707000000000001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161</v>
      </c>
      <c r="AU181" s="245" t="s">
        <v>82</v>
      </c>
      <c r="AV181" s="13" t="s">
        <v>82</v>
      </c>
      <c r="AW181" s="13" t="s">
        <v>30</v>
      </c>
      <c r="AX181" s="13" t="s">
        <v>73</v>
      </c>
      <c r="AY181" s="245" t="s">
        <v>152</v>
      </c>
    </row>
    <row r="182" s="13" customFormat="1">
      <c r="A182" s="13"/>
      <c r="B182" s="234"/>
      <c r="C182" s="235"/>
      <c r="D182" s="236" t="s">
        <v>161</v>
      </c>
      <c r="E182" s="237" t="s">
        <v>1</v>
      </c>
      <c r="F182" s="238" t="s">
        <v>908</v>
      </c>
      <c r="G182" s="235"/>
      <c r="H182" s="239">
        <v>27.768000000000001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161</v>
      </c>
      <c r="AU182" s="245" t="s">
        <v>82</v>
      </c>
      <c r="AV182" s="13" t="s">
        <v>82</v>
      </c>
      <c r="AW182" s="13" t="s">
        <v>30</v>
      </c>
      <c r="AX182" s="13" t="s">
        <v>73</v>
      </c>
      <c r="AY182" s="245" t="s">
        <v>152</v>
      </c>
    </row>
    <row r="183" s="13" customFormat="1">
      <c r="A183" s="13"/>
      <c r="B183" s="234"/>
      <c r="C183" s="235"/>
      <c r="D183" s="236" t="s">
        <v>161</v>
      </c>
      <c r="E183" s="237" t="s">
        <v>1</v>
      </c>
      <c r="F183" s="238" t="s">
        <v>909</v>
      </c>
      <c r="G183" s="235"/>
      <c r="H183" s="239">
        <v>4.1760000000000002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161</v>
      </c>
      <c r="AU183" s="245" t="s">
        <v>82</v>
      </c>
      <c r="AV183" s="13" t="s">
        <v>82</v>
      </c>
      <c r="AW183" s="13" t="s">
        <v>30</v>
      </c>
      <c r="AX183" s="13" t="s">
        <v>73</v>
      </c>
      <c r="AY183" s="245" t="s">
        <v>152</v>
      </c>
    </row>
    <row r="184" s="13" customFormat="1">
      <c r="A184" s="13"/>
      <c r="B184" s="234"/>
      <c r="C184" s="235"/>
      <c r="D184" s="236" t="s">
        <v>161</v>
      </c>
      <c r="E184" s="237" t="s">
        <v>1</v>
      </c>
      <c r="F184" s="238" t="s">
        <v>910</v>
      </c>
      <c r="G184" s="235"/>
      <c r="H184" s="239">
        <v>22.946000000000002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161</v>
      </c>
      <c r="AU184" s="245" t="s">
        <v>82</v>
      </c>
      <c r="AV184" s="13" t="s">
        <v>82</v>
      </c>
      <c r="AW184" s="13" t="s">
        <v>30</v>
      </c>
      <c r="AX184" s="13" t="s">
        <v>73</v>
      </c>
      <c r="AY184" s="245" t="s">
        <v>152</v>
      </c>
    </row>
    <row r="185" s="13" customFormat="1">
      <c r="A185" s="13"/>
      <c r="B185" s="234"/>
      <c r="C185" s="235"/>
      <c r="D185" s="236" t="s">
        <v>161</v>
      </c>
      <c r="E185" s="237" t="s">
        <v>1</v>
      </c>
      <c r="F185" s="238" t="s">
        <v>911</v>
      </c>
      <c r="G185" s="235"/>
      <c r="H185" s="239">
        <v>4.3200000000000003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161</v>
      </c>
      <c r="AU185" s="245" t="s">
        <v>82</v>
      </c>
      <c r="AV185" s="13" t="s">
        <v>82</v>
      </c>
      <c r="AW185" s="13" t="s">
        <v>30</v>
      </c>
      <c r="AX185" s="13" t="s">
        <v>73</v>
      </c>
      <c r="AY185" s="245" t="s">
        <v>152</v>
      </c>
    </row>
    <row r="186" s="13" customFormat="1">
      <c r="A186" s="13"/>
      <c r="B186" s="234"/>
      <c r="C186" s="235"/>
      <c r="D186" s="236" t="s">
        <v>161</v>
      </c>
      <c r="E186" s="237" t="s">
        <v>1</v>
      </c>
      <c r="F186" s="238" t="s">
        <v>912</v>
      </c>
      <c r="G186" s="235"/>
      <c r="H186" s="239">
        <v>6.165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161</v>
      </c>
      <c r="AU186" s="245" t="s">
        <v>82</v>
      </c>
      <c r="AV186" s="13" t="s">
        <v>82</v>
      </c>
      <c r="AW186" s="13" t="s">
        <v>30</v>
      </c>
      <c r="AX186" s="13" t="s">
        <v>73</v>
      </c>
      <c r="AY186" s="245" t="s">
        <v>152</v>
      </c>
    </row>
    <row r="187" s="13" customFormat="1">
      <c r="A187" s="13"/>
      <c r="B187" s="234"/>
      <c r="C187" s="235"/>
      <c r="D187" s="236" t="s">
        <v>161</v>
      </c>
      <c r="E187" s="237" t="s">
        <v>1</v>
      </c>
      <c r="F187" s="238" t="s">
        <v>913</v>
      </c>
      <c r="G187" s="235"/>
      <c r="H187" s="239">
        <v>4.3200000000000003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161</v>
      </c>
      <c r="AU187" s="245" t="s">
        <v>82</v>
      </c>
      <c r="AV187" s="13" t="s">
        <v>82</v>
      </c>
      <c r="AW187" s="13" t="s">
        <v>30</v>
      </c>
      <c r="AX187" s="13" t="s">
        <v>73</v>
      </c>
      <c r="AY187" s="245" t="s">
        <v>152</v>
      </c>
    </row>
    <row r="188" s="13" customFormat="1">
      <c r="A188" s="13"/>
      <c r="B188" s="234"/>
      <c r="C188" s="235"/>
      <c r="D188" s="236" t="s">
        <v>161</v>
      </c>
      <c r="E188" s="237" t="s">
        <v>1</v>
      </c>
      <c r="F188" s="238" t="s">
        <v>914</v>
      </c>
      <c r="G188" s="235"/>
      <c r="H188" s="239">
        <v>6.3630000000000004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161</v>
      </c>
      <c r="AU188" s="245" t="s">
        <v>82</v>
      </c>
      <c r="AV188" s="13" t="s">
        <v>82</v>
      </c>
      <c r="AW188" s="13" t="s">
        <v>30</v>
      </c>
      <c r="AX188" s="13" t="s">
        <v>73</v>
      </c>
      <c r="AY188" s="245" t="s">
        <v>152</v>
      </c>
    </row>
    <row r="189" s="13" customFormat="1">
      <c r="A189" s="13"/>
      <c r="B189" s="234"/>
      <c r="C189" s="235"/>
      <c r="D189" s="236" t="s">
        <v>161</v>
      </c>
      <c r="E189" s="237" t="s">
        <v>1</v>
      </c>
      <c r="F189" s="238" t="s">
        <v>915</v>
      </c>
      <c r="G189" s="235"/>
      <c r="H189" s="239">
        <v>3.9239999999999999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161</v>
      </c>
      <c r="AU189" s="245" t="s">
        <v>82</v>
      </c>
      <c r="AV189" s="13" t="s">
        <v>82</v>
      </c>
      <c r="AW189" s="13" t="s">
        <v>30</v>
      </c>
      <c r="AX189" s="13" t="s">
        <v>73</v>
      </c>
      <c r="AY189" s="245" t="s">
        <v>152</v>
      </c>
    </row>
    <row r="190" s="13" customFormat="1">
      <c r="A190" s="13"/>
      <c r="B190" s="234"/>
      <c r="C190" s="235"/>
      <c r="D190" s="236" t="s">
        <v>161</v>
      </c>
      <c r="E190" s="237" t="s">
        <v>1</v>
      </c>
      <c r="F190" s="238" t="s">
        <v>916</v>
      </c>
      <c r="G190" s="235"/>
      <c r="H190" s="239">
        <v>22.015999999999998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161</v>
      </c>
      <c r="AU190" s="245" t="s">
        <v>82</v>
      </c>
      <c r="AV190" s="13" t="s">
        <v>82</v>
      </c>
      <c r="AW190" s="13" t="s">
        <v>30</v>
      </c>
      <c r="AX190" s="13" t="s">
        <v>73</v>
      </c>
      <c r="AY190" s="245" t="s">
        <v>152</v>
      </c>
    </row>
    <row r="191" s="16" customFormat="1">
      <c r="A191" s="16"/>
      <c r="B191" s="270"/>
      <c r="C191" s="271"/>
      <c r="D191" s="236" t="s">
        <v>161</v>
      </c>
      <c r="E191" s="272" t="s">
        <v>1</v>
      </c>
      <c r="F191" s="273" t="s">
        <v>384</v>
      </c>
      <c r="G191" s="271"/>
      <c r="H191" s="274">
        <v>153.148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0" t="s">
        <v>161</v>
      </c>
      <c r="AU191" s="280" t="s">
        <v>82</v>
      </c>
      <c r="AV191" s="16" t="s">
        <v>172</v>
      </c>
      <c r="AW191" s="16" t="s">
        <v>30</v>
      </c>
      <c r="AX191" s="16" t="s">
        <v>73</v>
      </c>
      <c r="AY191" s="280" t="s">
        <v>152</v>
      </c>
    </row>
    <row r="192" s="14" customFormat="1">
      <c r="A192" s="14"/>
      <c r="B192" s="246"/>
      <c r="C192" s="247"/>
      <c r="D192" s="236" t="s">
        <v>161</v>
      </c>
      <c r="E192" s="248" t="s">
        <v>1</v>
      </c>
      <c r="F192" s="249" t="s">
        <v>163</v>
      </c>
      <c r="G192" s="247"/>
      <c r="H192" s="250">
        <v>153.148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161</v>
      </c>
      <c r="AU192" s="256" t="s">
        <v>82</v>
      </c>
      <c r="AV192" s="14" t="s">
        <v>160</v>
      </c>
      <c r="AW192" s="14" t="s">
        <v>30</v>
      </c>
      <c r="AX192" s="14" t="s">
        <v>80</v>
      </c>
      <c r="AY192" s="256" t="s">
        <v>152</v>
      </c>
    </row>
    <row r="193" s="2" customFormat="1" ht="16.5" customHeight="1">
      <c r="A193" s="39"/>
      <c r="B193" s="40"/>
      <c r="C193" s="220" t="s">
        <v>524</v>
      </c>
      <c r="D193" s="220" t="s">
        <v>156</v>
      </c>
      <c r="E193" s="221" t="s">
        <v>403</v>
      </c>
      <c r="F193" s="222" t="s">
        <v>404</v>
      </c>
      <c r="G193" s="223" t="s">
        <v>159</v>
      </c>
      <c r="H193" s="224">
        <v>5.1929999999999996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160</v>
      </c>
      <c r="AT193" s="232" t="s">
        <v>156</v>
      </c>
      <c r="AU193" s="232" t="s">
        <v>82</v>
      </c>
      <c r="AY193" s="18" t="s">
        <v>152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160</v>
      </c>
      <c r="BM193" s="232" t="s">
        <v>189</v>
      </c>
    </row>
    <row r="194" s="13" customFormat="1">
      <c r="A194" s="13"/>
      <c r="B194" s="234"/>
      <c r="C194" s="235"/>
      <c r="D194" s="236" t="s">
        <v>161</v>
      </c>
      <c r="E194" s="237" t="s">
        <v>1</v>
      </c>
      <c r="F194" s="238" t="s">
        <v>918</v>
      </c>
      <c r="G194" s="235"/>
      <c r="H194" s="239">
        <v>5.1929999999999996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161</v>
      </c>
      <c r="AU194" s="245" t="s">
        <v>82</v>
      </c>
      <c r="AV194" s="13" t="s">
        <v>82</v>
      </c>
      <c r="AW194" s="13" t="s">
        <v>30</v>
      </c>
      <c r="AX194" s="13" t="s">
        <v>73</v>
      </c>
      <c r="AY194" s="245" t="s">
        <v>152</v>
      </c>
    </row>
    <row r="195" s="14" customFormat="1">
      <c r="A195" s="14"/>
      <c r="B195" s="246"/>
      <c r="C195" s="247"/>
      <c r="D195" s="236" t="s">
        <v>161</v>
      </c>
      <c r="E195" s="248" t="s">
        <v>1</v>
      </c>
      <c r="F195" s="249" t="s">
        <v>163</v>
      </c>
      <c r="G195" s="247"/>
      <c r="H195" s="250">
        <v>5.1929999999999996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161</v>
      </c>
      <c r="AU195" s="256" t="s">
        <v>82</v>
      </c>
      <c r="AV195" s="14" t="s">
        <v>160</v>
      </c>
      <c r="AW195" s="14" t="s">
        <v>30</v>
      </c>
      <c r="AX195" s="14" t="s">
        <v>80</v>
      </c>
      <c r="AY195" s="256" t="s">
        <v>152</v>
      </c>
    </row>
    <row r="196" s="2" customFormat="1" ht="24.15" customHeight="1">
      <c r="A196" s="39"/>
      <c r="B196" s="40"/>
      <c r="C196" s="220" t="s">
        <v>172</v>
      </c>
      <c r="D196" s="220" t="s">
        <v>156</v>
      </c>
      <c r="E196" s="221" t="s">
        <v>407</v>
      </c>
      <c r="F196" s="222" t="s">
        <v>408</v>
      </c>
      <c r="G196" s="223" t="s">
        <v>275</v>
      </c>
      <c r="H196" s="224">
        <v>10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160</v>
      </c>
      <c r="AT196" s="232" t="s">
        <v>156</v>
      </c>
      <c r="AU196" s="232" t="s">
        <v>82</v>
      </c>
      <c r="AY196" s="18" t="s">
        <v>152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160</v>
      </c>
      <c r="BM196" s="232" t="s">
        <v>8</v>
      </c>
    </row>
    <row r="197" s="13" customFormat="1">
      <c r="A197" s="13"/>
      <c r="B197" s="234"/>
      <c r="C197" s="235"/>
      <c r="D197" s="236" t="s">
        <v>161</v>
      </c>
      <c r="E197" s="237" t="s">
        <v>1</v>
      </c>
      <c r="F197" s="238" t="s">
        <v>409</v>
      </c>
      <c r="G197" s="235"/>
      <c r="H197" s="239">
        <v>10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161</v>
      </c>
      <c r="AU197" s="245" t="s">
        <v>82</v>
      </c>
      <c r="AV197" s="13" t="s">
        <v>82</v>
      </c>
      <c r="AW197" s="13" t="s">
        <v>30</v>
      </c>
      <c r="AX197" s="13" t="s">
        <v>73</v>
      </c>
      <c r="AY197" s="245" t="s">
        <v>152</v>
      </c>
    </row>
    <row r="198" s="14" customFormat="1">
      <c r="A198" s="14"/>
      <c r="B198" s="246"/>
      <c r="C198" s="247"/>
      <c r="D198" s="236" t="s">
        <v>161</v>
      </c>
      <c r="E198" s="248" t="s">
        <v>1</v>
      </c>
      <c r="F198" s="249" t="s">
        <v>163</v>
      </c>
      <c r="G198" s="247"/>
      <c r="H198" s="250">
        <v>10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161</v>
      </c>
      <c r="AU198" s="256" t="s">
        <v>82</v>
      </c>
      <c r="AV198" s="14" t="s">
        <v>160</v>
      </c>
      <c r="AW198" s="14" t="s">
        <v>30</v>
      </c>
      <c r="AX198" s="14" t="s">
        <v>80</v>
      </c>
      <c r="AY198" s="256" t="s">
        <v>152</v>
      </c>
    </row>
    <row r="199" s="2" customFormat="1" ht="16.5" customHeight="1">
      <c r="A199" s="39"/>
      <c r="B199" s="40"/>
      <c r="C199" s="220" t="s">
        <v>80</v>
      </c>
      <c r="D199" s="220" t="s">
        <v>156</v>
      </c>
      <c r="E199" s="221" t="s">
        <v>412</v>
      </c>
      <c r="F199" s="222" t="s">
        <v>413</v>
      </c>
      <c r="G199" s="223" t="s">
        <v>159</v>
      </c>
      <c r="H199" s="224">
        <v>67.810000000000002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160</v>
      </c>
      <c r="AT199" s="232" t="s">
        <v>156</v>
      </c>
      <c r="AU199" s="232" t="s">
        <v>82</v>
      </c>
      <c r="AY199" s="18" t="s">
        <v>152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160</v>
      </c>
      <c r="BM199" s="232" t="s">
        <v>206</v>
      </c>
    </row>
    <row r="200" s="13" customFormat="1">
      <c r="A200" s="13"/>
      <c r="B200" s="234"/>
      <c r="C200" s="235"/>
      <c r="D200" s="236" t="s">
        <v>161</v>
      </c>
      <c r="E200" s="237" t="s">
        <v>1</v>
      </c>
      <c r="F200" s="238" t="s">
        <v>919</v>
      </c>
      <c r="G200" s="235"/>
      <c r="H200" s="239">
        <v>67.810000000000002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161</v>
      </c>
      <c r="AU200" s="245" t="s">
        <v>82</v>
      </c>
      <c r="AV200" s="13" t="s">
        <v>82</v>
      </c>
      <c r="AW200" s="13" t="s">
        <v>30</v>
      </c>
      <c r="AX200" s="13" t="s">
        <v>73</v>
      </c>
      <c r="AY200" s="245" t="s">
        <v>152</v>
      </c>
    </row>
    <row r="201" s="14" customFormat="1">
      <c r="A201" s="14"/>
      <c r="B201" s="246"/>
      <c r="C201" s="247"/>
      <c r="D201" s="236" t="s">
        <v>161</v>
      </c>
      <c r="E201" s="248" t="s">
        <v>1</v>
      </c>
      <c r="F201" s="249" t="s">
        <v>163</v>
      </c>
      <c r="G201" s="247"/>
      <c r="H201" s="250">
        <v>67.810000000000002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161</v>
      </c>
      <c r="AU201" s="256" t="s">
        <v>82</v>
      </c>
      <c r="AV201" s="14" t="s">
        <v>160</v>
      </c>
      <c r="AW201" s="14" t="s">
        <v>30</v>
      </c>
      <c r="AX201" s="14" t="s">
        <v>80</v>
      </c>
      <c r="AY201" s="256" t="s">
        <v>152</v>
      </c>
    </row>
    <row r="202" s="2" customFormat="1" ht="21.75" customHeight="1">
      <c r="A202" s="39"/>
      <c r="B202" s="40"/>
      <c r="C202" s="220" t="s">
        <v>82</v>
      </c>
      <c r="D202" s="220" t="s">
        <v>156</v>
      </c>
      <c r="E202" s="221" t="s">
        <v>415</v>
      </c>
      <c r="F202" s="222" t="s">
        <v>416</v>
      </c>
      <c r="G202" s="223" t="s">
        <v>159</v>
      </c>
      <c r="H202" s="224">
        <v>67.810000000000002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160</v>
      </c>
      <c r="AT202" s="232" t="s">
        <v>156</v>
      </c>
      <c r="AU202" s="232" t="s">
        <v>82</v>
      </c>
      <c r="AY202" s="18" t="s">
        <v>152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160</v>
      </c>
      <c r="BM202" s="232" t="s">
        <v>210</v>
      </c>
    </row>
    <row r="203" s="2" customFormat="1" ht="24.15" customHeight="1">
      <c r="A203" s="39"/>
      <c r="B203" s="40"/>
      <c r="C203" s="220" t="s">
        <v>536</v>
      </c>
      <c r="D203" s="220" t="s">
        <v>156</v>
      </c>
      <c r="E203" s="221" t="s">
        <v>422</v>
      </c>
      <c r="F203" s="222" t="s">
        <v>423</v>
      </c>
      <c r="G203" s="223" t="s">
        <v>175</v>
      </c>
      <c r="H203" s="224">
        <v>0.19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160</v>
      </c>
      <c r="AT203" s="232" t="s">
        <v>156</v>
      </c>
      <c r="AU203" s="232" t="s">
        <v>82</v>
      </c>
      <c r="AY203" s="18" t="s">
        <v>152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160</v>
      </c>
      <c r="BM203" s="232" t="s">
        <v>215</v>
      </c>
    </row>
    <row r="204" s="13" customFormat="1">
      <c r="A204" s="13"/>
      <c r="B204" s="234"/>
      <c r="C204" s="235"/>
      <c r="D204" s="236" t="s">
        <v>161</v>
      </c>
      <c r="E204" s="237" t="s">
        <v>1</v>
      </c>
      <c r="F204" s="238" t="s">
        <v>920</v>
      </c>
      <c r="G204" s="235"/>
      <c r="H204" s="239">
        <v>0.059999999999999998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161</v>
      </c>
      <c r="AU204" s="245" t="s">
        <v>82</v>
      </c>
      <c r="AV204" s="13" t="s">
        <v>82</v>
      </c>
      <c r="AW204" s="13" t="s">
        <v>30</v>
      </c>
      <c r="AX204" s="13" t="s">
        <v>73</v>
      </c>
      <c r="AY204" s="245" t="s">
        <v>152</v>
      </c>
    </row>
    <row r="205" s="13" customFormat="1">
      <c r="A205" s="13"/>
      <c r="B205" s="234"/>
      <c r="C205" s="235"/>
      <c r="D205" s="236" t="s">
        <v>161</v>
      </c>
      <c r="E205" s="237" t="s">
        <v>1</v>
      </c>
      <c r="F205" s="238" t="s">
        <v>921</v>
      </c>
      <c r="G205" s="235"/>
      <c r="H205" s="239">
        <v>0.13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161</v>
      </c>
      <c r="AU205" s="245" t="s">
        <v>82</v>
      </c>
      <c r="AV205" s="13" t="s">
        <v>82</v>
      </c>
      <c r="AW205" s="13" t="s">
        <v>30</v>
      </c>
      <c r="AX205" s="13" t="s">
        <v>73</v>
      </c>
      <c r="AY205" s="245" t="s">
        <v>152</v>
      </c>
    </row>
    <row r="206" s="14" customFormat="1">
      <c r="A206" s="14"/>
      <c r="B206" s="246"/>
      <c r="C206" s="247"/>
      <c r="D206" s="236" t="s">
        <v>161</v>
      </c>
      <c r="E206" s="248" t="s">
        <v>1</v>
      </c>
      <c r="F206" s="249" t="s">
        <v>163</v>
      </c>
      <c r="G206" s="247"/>
      <c r="H206" s="250">
        <v>0.19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161</v>
      </c>
      <c r="AU206" s="256" t="s">
        <v>82</v>
      </c>
      <c r="AV206" s="14" t="s">
        <v>160</v>
      </c>
      <c r="AW206" s="14" t="s">
        <v>30</v>
      </c>
      <c r="AX206" s="14" t="s">
        <v>80</v>
      </c>
      <c r="AY206" s="256" t="s">
        <v>152</v>
      </c>
    </row>
    <row r="207" s="2" customFormat="1" ht="21.75" customHeight="1">
      <c r="A207" s="39"/>
      <c r="B207" s="40"/>
      <c r="C207" s="220" t="s">
        <v>247</v>
      </c>
      <c r="D207" s="220" t="s">
        <v>156</v>
      </c>
      <c r="E207" s="221" t="s">
        <v>438</v>
      </c>
      <c r="F207" s="222" t="s">
        <v>439</v>
      </c>
      <c r="G207" s="223" t="s">
        <v>275</v>
      </c>
      <c r="H207" s="224">
        <v>1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160</v>
      </c>
      <c r="AT207" s="232" t="s">
        <v>156</v>
      </c>
      <c r="AU207" s="232" t="s">
        <v>82</v>
      </c>
      <c r="AY207" s="18" t="s">
        <v>152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160</v>
      </c>
      <c r="BM207" s="232" t="s">
        <v>221</v>
      </c>
    </row>
    <row r="208" s="13" customFormat="1">
      <c r="A208" s="13"/>
      <c r="B208" s="234"/>
      <c r="C208" s="235"/>
      <c r="D208" s="236" t="s">
        <v>161</v>
      </c>
      <c r="E208" s="237" t="s">
        <v>1</v>
      </c>
      <c r="F208" s="238" t="s">
        <v>922</v>
      </c>
      <c r="G208" s="235"/>
      <c r="H208" s="239">
        <v>1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161</v>
      </c>
      <c r="AU208" s="245" t="s">
        <v>82</v>
      </c>
      <c r="AV208" s="13" t="s">
        <v>82</v>
      </c>
      <c r="AW208" s="13" t="s">
        <v>30</v>
      </c>
      <c r="AX208" s="13" t="s">
        <v>73</v>
      </c>
      <c r="AY208" s="245" t="s">
        <v>152</v>
      </c>
    </row>
    <row r="209" s="14" customFormat="1">
      <c r="A209" s="14"/>
      <c r="B209" s="246"/>
      <c r="C209" s="247"/>
      <c r="D209" s="236" t="s">
        <v>161</v>
      </c>
      <c r="E209" s="248" t="s">
        <v>1</v>
      </c>
      <c r="F209" s="249" t="s">
        <v>163</v>
      </c>
      <c r="G209" s="247"/>
      <c r="H209" s="250">
        <v>1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161</v>
      </c>
      <c r="AU209" s="256" t="s">
        <v>82</v>
      </c>
      <c r="AV209" s="14" t="s">
        <v>160</v>
      </c>
      <c r="AW209" s="14" t="s">
        <v>30</v>
      </c>
      <c r="AX209" s="14" t="s">
        <v>80</v>
      </c>
      <c r="AY209" s="256" t="s">
        <v>152</v>
      </c>
    </row>
    <row r="210" s="2" customFormat="1" ht="33" customHeight="1">
      <c r="A210" s="39"/>
      <c r="B210" s="40"/>
      <c r="C210" s="281" t="s">
        <v>335</v>
      </c>
      <c r="D210" s="281" t="s">
        <v>443</v>
      </c>
      <c r="E210" s="282" t="s">
        <v>444</v>
      </c>
      <c r="F210" s="283" t="s">
        <v>445</v>
      </c>
      <c r="G210" s="284" t="s">
        <v>275</v>
      </c>
      <c r="H210" s="285">
        <v>1</v>
      </c>
      <c r="I210" s="286"/>
      <c r="J210" s="287">
        <f>ROUND(I210*H210,2)</f>
        <v>0</v>
      </c>
      <c r="K210" s="288"/>
      <c r="L210" s="289"/>
      <c r="M210" s="290" t="s">
        <v>1</v>
      </c>
      <c r="N210" s="291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176</v>
      </c>
      <c r="AT210" s="232" t="s">
        <v>443</v>
      </c>
      <c r="AU210" s="232" t="s">
        <v>82</v>
      </c>
      <c r="AY210" s="18" t="s">
        <v>152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160</v>
      </c>
      <c r="BM210" s="232" t="s">
        <v>218</v>
      </c>
    </row>
    <row r="211" s="12" customFormat="1" ht="22.8" customHeight="1">
      <c r="A211" s="12"/>
      <c r="B211" s="204"/>
      <c r="C211" s="205"/>
      <c r="D211" s="206" t="s">
        <v>72</v>
      </c>
      <c r="E211" s="218" t="s">
        <v>164</v>
      </c>
      <c r="F211" s="218" t="s">
        <v>165</v>
      </c>
      <c r="G211" s="205"/>
      <c r="H211" s="205"/>
      <c r="I211" s="208"/>
      <c r="J211" s="219">
        <f>BK211</f>
        <v>0</v>
      </c>
      <c r="K211" s="205"/>
      <c r="L211" s="210"/>
      <c r="M211" s="211"/>
      <c r="N211" s="212"/>
      <c r="O211" s="212"/>
      <c r="P211" s="213">
        <f>SUM(P212:P215)</f>
        <v>0</v>
      </c>
      <c r="Q211" s="212"/>
      <c r="R211" s="213">
        <f>SUM(R212:R215)</f>
        <v>0</v>
      </c>
      <c r="S211" s="212"/>
      <c r="T211" s="214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5" t="s">
        <v>80</v>
      </c>
      <c r="AT211" s="216" t="s">
        <v>72</v>
      </c>
      <c r="AU211" s="216" t="s">
        <v>80</v>
      </c>
      <c r="AY211" s="215" t="s">
        <v>152</v>
      </c>
      <c r="BK211" s="217">
        <f>SUM(BK212:BK215)</f>
        <v>0</v>
      </c>
    </row>
    <row r="212" s="2" customFormat="1" ht="16.5" customHeight="1">
      <c r="A212" s="39"/>
      <c r="B212" s="40"/>
      <c r="C212" s="220" t="s">
        <v>254</v>
      </c>
      <c r="D212" s="220" t="s">
        <v>156</v>
      </c>
      <c r="E212" s="221" t="s">
        <v>446</v>
      </c>
      <c r="F212" s="222" t="s">
        <v>447</v>
      </c>
      <c r="G212" s="223" t="s">
        <v>168</v>
      </c>
      <c r="H212" s="224">
        <v>60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160</v>
      </c>
      <c r="AT212" s="232" t="s">
        <v>156</v>
      </c>
      <c r="AU212" s="232" t="s">
        <v>82</v>
      </c>
      <c r="AY212" s="18" t="s">
        <v>152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160</v>
      </c>
      <c r="BM212" s="232" t="s">
        <v>233</v>
      </c>
    </row>
    <row r="213" s="2" customFormat="1" ht="24.15" customHeight="1">
      <c r="A213" s="39"/>
      <c r="B213" s="40"/>
      <c r="C213" s="220" t="s">
        <v>155</v>
      </c>
      <c r="D213" s="220" t="s">
        <v>156</v>
      </c>
      <c r="E213" s="221" t="s">
        <v>448</v>
      </c>
      <c r="F213" s="222" t="s">
        <v>449</v>
      </c>
      <c r="G213" s="223" t="s">
        <v>159</v>
      </c>
      <c r="H213" s="224">
        <v>172.13999999999999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160</v>
      </c>
      <c r="AT213" s="232" t="s">
        <v>156</v>
      </c>
      <c r="AU213" s="232" t="s">
        <v>82</v>
      </c>
      <c r="AY213" s="18" t="s">
        <v>152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160</v>
      </c>
      <c r="BM213" s="232" t="s">
        <v>237</v>
      </c>
    </row>
    <row r="214" s="13" customFormat="1">
      <c r="A214" s="13"/>
      <c r="B214" s="234"/>
      <c r="C214" s="235"/>
      <c r="D214" s="236" t="s">
        <v>161</v>
      </c>
      <c r="E214" s="237" t="s">
        <v>1</v>
      </c>
      <c r="F214" s="238" t="s">
        <v>923</v>
      </c>
      <c r="G214" s="235"/>
      <c r="H214" s="239">
        <v>172.13999999999999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161</v>
      </c>
      <c r="AU214" s="245" t="s">
        <v>82</v>
      </c>
      <c r="AV214" s="13" t="s">
        <v>82</v>
      </c>
      <c r="AW214" s="13" t="s">
        <v>30</v>
      </c>
      <c r="AX214" s="13" t="s">
        <v>73</v>
      </c>
      <c r="AY214" s="245" t="s">
        <v>152</v>
      </c>
    </row>
    <row r="215" s="14" customFormat="1">
      <c r="A215" s="14"/>
      <c r="B215" s="246"/>
      <c r="C215" s="247"/>
      <c r="D215" s="236" t="s">
        <v>161</v>
      </c>
      <c r="E215" s="248" t="s">
        <v>1</v>
      </c>
      <c r="F215" s="249" t="s">
        <v>163</v>
      </c>
      <c r="G215" s="247"/>
      <c r="H215" s="250">
        <v>172.13999999999999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161</v>
      </c>
      <c r="AU215" s="256" t="s">
        <v>82</v>
      </c>
      <c r="AV215" s="14" t="s">
        <v>160</v>
      </c>
      <c r="AW215" s="14" t="s">
        <v>30</v>
      </c>
      <c r="AX215" s="14" t="s">
        <v>80</v>
      </c>
      <c r="AY215" s="256" t="s">
        <v>152</v>
      </c>
    </row>
    <row r="216" s="12" customFormat="1" ht="22.8" customHeight="1">
      <c r="A216" s="12"/>
      <c r="B216" s="204"/>
      <c r="C216" s="205"/>
      <c r="D216" s="206" t="s">
        <v>72</v>
      </c>
      <c r="E216" s="218" t="s">
        <v>451</v>
      </c>
      <c r="F216" s="218" t="s">
        <v>452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P217</f>
        <v>0</v>
      </c>
      <c r="Q216" s="212"/>
      <c r="R216" s="213">
        <f>R217</f>
        <v>0</v>
      </c>
      <c r="S216" s="212"/>
      <c r="T216" s="21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80</v>
      </c>
      <c r="AT216" s="216" t="s">
        <v>72</v>
      </c>
      <c r="AU216" s="216" t="s">
        <v>80</v>
      </c>
      <c r="AY216" s="215" t="s">
        <v>152</v>
      </c>
      <c r="BK216" s="217">
        <f>BK217</f>
        <v>0</v>
      </c>
    </row>
    <row r="217" s="2" customFormat="1" ht="16.5" customHeight="1">
      <c r="A217" s="39"/>
      <c r="B217" s="40"/>
      <c r="C217" s="220" t="s">
        <v>269</v>
      </c>
      <c r="D217" s="220" t="s">
        <v>156</v>
      </c>
      <c r="E217" s="221" t="s">
        <v>454</v>
      </c>
      <c r="F217" s="222" t="s">
        <v>455</v>
      </c>
      <c r="G217" s="223" t="s">
        <v>228</v>
      </c>
      <c r="H217" s="224">
        <v>5.2320000000000002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160</v>
      </c>
      <c r="AT217" s="232" t="s">
        <v>156</v>
      </c>
      <c r="AU217" s="232" t="s">
        <v>82</v>
      </c>
      <c r="AY217" s="18" t="s">
        <v>152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160</v>
      </c>
      <c r="BM217" s="232" t="s">
        <v>207</v>
      </c>
    </row>
    <row r="218" s="12" customFormat="1" ht="25.92" customHeight="1">
      <c r="A218" s="12"/>
      <c r="B218" s="204"/>
      <c r="C218" s="205"/>
      <c r="D218" s="206" t="s">
        <v>72</v>
      </c>
      <c r="E218" s="207" t="s">
        <v>248</v>
      </c>
      <c r="F218" s="207" t="s">
        <v>249</v>
      </c>
      <c r="G218" s="205"/>
      <c r="H218" s="205"/>
      <c r="I218" s="208"/>
      <c r="J218" s="209">
        <f>BK218</f>
        <v>0</v>
      </c>
      <c r="K218" s="205"/>
      <c r="L218" s="210"/>
      <c r="M218" s="211"/>
      <c r="N218" s="212"/>
      <c r="O218" s="212"/>
      <c r="P218" s="213">
        <f>P219+P221+P234+P236+P238+P240+P290+P307+P349+P354+P359+P440+P453</f>
        <v>0</v>
      </c>
      <c r="Q218" s="212"/>
      <c r="R218" s="213">
        <f>R219+R221+R234+R236+R238+R240+R290+R307+R349+R354+R359+R440+R453</f>
        <v>0</v>
      </c>
      <c r="S218" s="212"/>
      <c r="T218" s="214">
        <f>T219+T221+T234+T236+T238+T240+T290+T307+T349+T354+T359+T440+T453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82</v>
      </c>
      <c r="AT218" s="216" t="s">
        <v>72</v>
      </c>
      <c r="AU218" s="216" t="s">
        <v>73</v>
      </c>
      <c r="AY218" s="215" t="s">
        <v>152</v>
      </c>
      <c r="BK218" s="217">
        <f>BK219+BK221+BK234+BK236+BK238+BK240+BK290+BK307+BK349+BK354+BK359+BK440+BK453</f>
        <v>0</v>
      </c>
    </row>
    <row r="219" s="12" customFormat="1" ht="22.8" customHeight="1">
      <c r="A219" s="12"/>
      <c r="B219" s="204"/>
      <c r="C219" s="205"/>
      <c r="D219" s="206" t="s">
        <v>72</v>
      </c>
      <c r="E219" s="218" t="s">
        <v>512</v>
      </c>
      <c r="F219" s="218" t="s">
        <v>513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P220</f>
        <v>0</v>
      </c>
      <c r="Q219" s="212"/>
      <c r="R219" s="213">
        <f>R220</f>
        <v>0</v>
      </c>
      <c r="S219" s="212"/>
      <c r="T219" s="214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82</v>
      </c>
      <c r="AT219" s="216" t="s">
        <v>72</v>
      </c>
      <c r="AU219" s="216" t="s">
        <v>80</v>
      </c>
      <c r="AY219" s="215" t="s">
        <v>152</v>
      </c>
      <c r="BK219" s="217">
        <f>BK220</f>
        <v>0</v>
      </c>
    </row>
    <row r="220" s="2" customFormat="1" ht="16.5" customHeight="1">
      <c r="A220" s="39"/>
      <c r="B220" s="40"/>
      <c r="C220" s="220" t="s">
        <v>576</v>
      </c>
      <c r="D220" s="220" t="s">
        <v>156</v>
      </c>
      <c r="E220" s="221" t="s">
        <v>515</v>
      </c>
      <c r="F220" s="222" t="s">
        <v>516</v>
      </c>
      <c r="G220" s="223" t="s">
        <v>168</v>
      </c>
      <c r="H220" s="224">
        <v>15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210</v>
      </c>
      <c r="AT220" s="232" t="s">
        <v>156</v>
      </c>
      <c r="AU220" s="232" t="s">
        <v>82</v>
      </c>
      <c r="AY220" s="18" t="s">
        <v>152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210</v>
      </c>
      <c r="BM220" s="232" t="s">
        <v>234</v>
      </c>
    </row>
    <row r="221" s="12" customFormat="1" ht="22.8" customHeight="1">
      <c r="A221" s="12"/>
      <c r="B221" s="204"/>
      <c r="C221" s="205"/>
      <c r="D221" s="206" t="s">
        <v>72</v>
      </c>
      <c r="E221" s="218" t="s">
        <v>517</v>
      </c>
      <c r="F221" s="218" t="s">
        <v>518</v>
      </c>
      <c r="G221" s="205"/>
      <c r="H221" s="205"/>
      <c r="I221" s="208"/>
      <c r="J221" s="219">
        <f>BK221</f>
        <v>0</v>
      </c>
      <c r="K221" s="205"/>
      <c r="L221" s="210"/>
      <c r="M221" s="211"/>
      <c r="N221" s="212"/>
      <c r="O221" s="212"/>
      <c r="P221" s="213">
        <f>SUM(P222:P233)</f>
        <v>0</v>
      </c>
      <c r="Q221" s="212"/>
      <c r="R221" s="213">
        <f>SUM(R222:R233)</f>
        <v>0</v>
      </c>
      <c r="S221" s="212"/>
      <c r="T221" s="214">
        <f>SUM(T222:T233)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82</v>
      </c>
      <c r="AT221" s="216" t="s">
        <v>72</v>
      </c>
      <c r="AU221" s="216" t="s">
        <v>80</v>
      </c>
      <c r="AY221" s="215" t="s">
        <v>152</v>
      </c>
      <c r="BK221" s="217">
        <f>SUM(BK222:BK233)</f>
        <v>0</v>
      </c>
    </row>
    <row r="222" s="2" customFormat="1" ht="24.15" customHeight="1">
      <c r="A222" s="39"/>
      <c r="B222" s="40"/>
      <c r="C222" s="220" t="s">
        <v>309</v>
      </c>
      <c r="D222" s="220" t="s">
        <v>156</v>
      </c>
      <c r="E222" s="221" t="s">
        <v>519</v>
      </c>
      <c r="F222" s="222" t="s">
        <v>520</v>
      </c>
      <c r="G222" s="223" t="s">
        <v>521</v>
      </c>
      <c r="H222" s="224">
        <v>12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210</v>
      </c>
      <c r="AT222" s="232" t="s">
        <v>156</v>
      </c>
      <c r="AU222" s="232" t="s">
        <v>82</v>
      </c>
      <c r="AY222" s="18" t="s">
        <v>152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210</v>
      </c>
      <c r="BM222" s="232" t="s">
        <v>247</v>
      </c>
    </row>
    <row r="223" s="2" customFormat="1" ht="24.15" customHeight="1">
      <c r="A223" s="39"/>
      <c r="B223" s="40"/>
      <c r="C223" s="220" t="s">
        <v>580</v>
      </c>
      <c r="D223" s="220" t="s">
        <v>156</v>
      </c>
      <c r="E223" s="221" t="s">
        <v>522</v>
      </c>
      <c r="F223" s="222" t="s">
        <v>523</v>
      </c>
      <c r="G223" s="223" t="s">
        <v>521</v>
      </c>
      <c r="H223" s="224">
        <v>5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210</v>
      </c>
      <c r="AT223" s="232" t="s">
        <v>156</v>
      </c>
      <c r="AU223" s="232" t="s">
        <v>82</v>
      </c>
      <c r="AY223" s="18" t="s">
        <v>152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80</v>
      </c>
      <c r="BK223" s="233">
        <f>ROUND(I223*H223,2)</f>
        <v>0</v>
      </c>
      <c r="BL223" s="18" t="s">
        <v>210</v>
      </c>
      <c r="BM223" s="232" t="s">
        <v>254</v>
      </c>
    </row>
    <row r="224" s="2" customFormat="1" ht="33" customHeight="1">
      <c r="A224" s="39"/>
      <c r="B224" s="40"/>
      <c r="C224" s="220" t="s">
        <v>315</v>
      </c>
      <c r="D224" s="220" t="s">
        <v>156</v>
      </c>
      <c r="E224" s="221" t="s">
        <v>525</v>
      </c>
      <c r="F224" s="222" t="s">
        <v>526</v>
      </c>
      <c r="G224" s="223" t="s">
        <v>521</v>
      </c>
      <c r="H224" s="224">
        <v>2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210</v>
      </c>
      <c r="AT224" s="232" t="s">
        <v>156</v>
      </c>
      <c r="AU224" s="232" t="s">
        <v>82</v>
      </c>
      <c r="AY224" s="18" t="s">
        <v>152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210</v>
      </c>
      <c r="BM224" s="232" t="s">
        <v>269</v>
      </c>
    </row>
    <row r="225" s="2" customFormat="1" ht="24.15" customHeight="1">
      <c r="A225" s="39"/>
      <c r="B225" s="40"/>
      <c r="C225" s="220" t="s">
        <v>572</v>
      </c>
      <c r="D225" s="220" t="s">
        <v>156</v>
      </c>
      <c r="E225" s="221" t="s">
        <v>527</v>
      </c>
      <c r="F225" s="222" t="s">
        <v>528</v>
      </c>
      <c r="G225" s="223" t="s">
        <v>521</v>
      </c>
      <c r="H225" s="224">
        <v>2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210</v>
      </c>
      <c r="AT225" s="232" t="s">
        <v>156</v>
      </c>
      <c r="AU225" s="232" t="s">
        <v>82</v>
      </c>
      <c r="AY225" s="18" t="s">
        <v>152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210</v>
      </c>
      <c r="BM225" s="232" t="s">
        <v>276</v>
      </c>
    </row>
    <row r="226" s="2" customFormat="1" ht="24.15" customHeight="1">
      <c r="A226" s="39"/>
      <c r="B226" s="40"/>
      <c r="C226" s="220" t="s">
        <v>322</v>
      </c>
      <c r="D226" s="220" t="s">
        <v>156</v>
      </c>
      <c r="E226" s="221" t="s">
        <v>530</v>
      </c>
      <c r="F226" s="222" t="s">
        <v>531</v>
      </c>
      <c r="G226" s="223" t="s">
        <v>521</v>
      </c>
      <c r="H226" s="224">
        <v>6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210</v>
      </c>
      <c r="AT226" s="232" t="s">
        <v>156</v>
      </c>
      <c r="AU226" s="232" t="s">
        <v>82</v>
      </c>
      <c r="AY226" s="18" t="s">
        <v>152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210</v>
      </c>
      <c r="BM226" s="232" t="s">
        <v>280</v>
      </c>
    </row>
    <row r="227" s="2" customFormat="1" ht="24.15" customHeight="1">
      <c r="A227" s="39"/>
      <c r="B227" s="40"/>
      <c r="C227" s="220" t="s">
        <v>795</v>
      </c>
      <c r="D227" s="220" t="s">
        <v>156</v>
      </c>
      <c r="E227" s="221" t="s">
        <v>533</v>
      </c>
      <c r="F227" s="222" t="s">
        <v>534</v>
      </c>
      <c r="G227" s="223" t="s">
        <v>521</v>
      </c>
      <c r="H227" s="224">
        <v>7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210</v>
      </c>
      <c r="AT227" s="232" t="s">
        <v>156</v>
      </c>
      <c r="AU227" s="232" t="s">
        <v>82</v>
      </c>
      <c r="AY227" s="18" t="s">
        <v>152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80</v>
      </c>
      <c r="BK227" s="233">
        <f>ROUND(I227*H227,2)</f>
        <v>0</v>
      </c>
      <c r="BL227" s="18" t="s">
        <v>210</v>
      </c>
      <c r="BM227" s="232" t="s">
        <v>285</v>
      </c>
    </row>
    <row r="228" s="2" customFormat="1" ht="24.15" customHeight="1">
      <c r="A228" s="39"/>
      <c r="B228" s="40"/>
      <c r="C228" s="220" t="s">
        <v>338</v>
      </c>
      <c r="D228" s="220" t="s">
        <v>156</v>
      </c>
      <c r="E228" s="221" t="s">
        <v>537</v>
      </c>
      <c r="F228" s="222" t="s">
        <v>538</v>
      </c>
      <c r="G228" s="223" t="s">
        <v>521</v>
      </c>
      <c r="H228" s="224">
        <v>1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210</v>
      </c>
      <c r="AT228" s="232" t="s">
        <v>156</v>
      </c>
      <c r="AU228" s="232" t="s">
        <v>82</v>
      </c>
      <c r="AY228" s="18" t="s">
        <v>152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210</v>
      </c>
      <c r="BM228" s="232" t="s">
        <v>289</v>
      </c>
    </row>
    <row r="229" s="2" customFormat="1" ht="24.15" customHeight="1">
      <c r="A229" s="39"/>
      <c r="B229" s="40"/>
      <c r="C229" s="220" t="s">
        <v>610</v>
      </c>
      <c r="D229" s="220" t="s">
        <v>156</v>
      </c>
      <c r="E229" s="221" t="s">
        <v>540</v>
      </c>
      <c r="F229" s="222" t="s">
        <v>541</v>
      </c>
      <c r="G229" s="223" t="s">
        <v>159</v>
      </c>
      <c r="H229" s="224">
        <v>11.93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210</v>
      </c>
      <c r="AT229" s="232" t="s">
        <v>156</v>
      </c>
      <c r="AU229" s="232" t="s">
        <v>82</v>
      </c>
      <c r="AY229" s="18" t="s">
        <v>152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80</v>
      </c>
      <c r="BK229" s="233">
        <f>ROUND(I229*H229,2)</f>
        <v>0</v>
      </c>
      <c r="BL229" s="18" t="s">
        <v>210</v>
      </c>
      <c r="BM229" s="232" t="s">
        <v>297</v>
      </c>
    </row>
    <row r="230" s="13" customFormat="1">
      <c r="A230" s="13"/>
      <c r="B230" s="234"/>
      <c r="C230" s="235"/>
      <c r="D230" s="236" t="s">
        <v>161</v>
      </c>
      <c r="E230" s="237" t="s">
        <v>1</v>
      </c>
      <c r="F230" s="238" t="s">
        <v>924</v>
      </c>
      <c r="G230" s="235"/>
      <c r="H230" s="239">
        <v>5.9500000000000002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161</v>
      </c>
      <c r="AU230" s="245" t="s">
        <v>82</v>
      </c>
      <c r="AV230" s="13" t="s">
        <v>82</v>
      </c>
      <c r="AW230" s="13" t="s">
        <v>30</v>
      </c>
      <c r="AX230" s="13" t="s">
        <v>73</v>
      </c>
      <c r="AY230" s="245" t="s">
        <v>152</v>
      </c>
    </row>
    <row r="231" s="13" customFormat="1">
      <c r="A231" s="13"/>
      <c r="B231" s="234"/>
      <c r="C231" s="235"/>
      <c r="D231" s="236" t="s">
        <v>161</v>
      </c>
      <c r="E231" s="237" t="s">
        <v>1</v>
      </c>
      <c r="F231" s="238" t="s">
        <v>925</v>
      </c>
      <c r="G231" s="235"/>
      <c r="H231" s="239">
        <v>5.9800000000000004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161</v>
      </c>
      <c r="AU231" s="245" t="s">
        <v>82</v>
      </c>
      <c r="AV231" s="13" t="s">
        <v>82</v>
      </c>
      <c r="AW231" s="13" t="s">
        <v>30</v>
      </c>
      <c r="AX231" s="13" t="s">
        <v>73</v>
      </c>
      <c r="AY231" s="245" t="s">
        <v>152</v>
      </c>
    </row>
    <row r="232" s="14" customFormat="1">
      <c r="A232" s="14"/>
      <c r="B232" s="246"/>
      <c r="C232" s="247"/>
      <c r="D232" s="236" t="s">
        <v>161</v>
      </c>
      <c r="E232" s="248" t="s">
        <v>1</v>
      </c>
      <c r="F232" s="249" t="s">
        <v>163</v>
      </c>
      <c r="G232" s="247"/>
      <c r="H232" s="250">
        <v>11.93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161</v>
      </c>
      <c r="AU232" s="256" t="s">
        <v>82</v>
      </c>
      <c r="AV232" s="14" t="s">
        <v>160</v>
      </c>
      <c r="AW232" s="14" t="s">
        <v>30</v>
      </c>
      <c r="AX232" s="14" t="s">
        <v>80</v>
      </c>
      <c r="AY232" s="256" t="s">
        <v>152</v>
      </c>
    </row>
    <row r="233" s="2" customFormat="1" ht="24.15" customHeight="1">
      <c r="A233" s="39"/>
      <c r="B233" s="40"/>
      <c r="C233" s="220" t="s">
        <v>545</v>
      </c>
      <c r="D233" s="220" t="s">
        <v>156</v>
      </c>
      <c r="E233" s="221" t="s">
        <v>546</v>
      </c>
      <c r="F233" s="222" t="s">
        <v>926</v>
      </c>
      <c r="G233" s="223" t="s">
        <v>521</v>
      </c>
      <c r="H233" s="224">
        <v>1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210</v>
      </c>
      <c r="AT233" s="232" t="s">
        <v>156</v>
      </c>
      <c r="AU233" s="232" t="s">
        <v>82</v>
      </c>
      <c r="AY233" s="18" t="s">
        <v>152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210</v>
      </c>
      <c r="BM233" s="232" t="s">
        <v>301</v>
      </c>
    </row>
    <row r="234" s="12" customFormat="1" ht="22.8" customHeight="1">
      <c r="A234" s="12"/>
      <c r="B234" s="204"/>
      <c r="C234" s="205"/>
      <c r="D234" s="206" t="s">
        <v>72</v>
      </c>
      <c r="E234" s="218" t="s">
        <v>549</v>
      </c>
      <c r="F234" s="218" t="s">
        <v>550</v>
      </c>
      <c r="G234" s="205"/>
      <c r="H234" s="205"/>
      <c r="I234" s="208"/>
      <c r="J234" s="219">
        <f>BK234</f>
        <v>0</v>
      </c>
      <c r="K234" s="205"/>
      <c r="L234" s="210"/>
      <c r="M234" s="211"/>
      <c r="N234" s="212"/>
      <c r="O234" s="212"/>
      <c r="P234" s="213">
        <f>P235</f>
        <v>0</v>
      </c>
      <c r="Q234" s="212"/>
      <c r="R234" s="213">
        <f>R235</f>
        <v>0</v>
      </c>
      <c r="S234" s="212"/>
      <c r="T234" s="214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5" t="s">
        <v>82</v>
      </c>
      <c r="AT234" s="216" t="s">
        <v>72</v>
      </c>
      <c r="AU234" s="216" t="s">
        <v>80</v>
      </c>
      <c r="AY234" s="215" t="s">
        <v>152</v>
      </c>
      <c r="BK234" s="217">
        <f>BK235</f>
        <v>0</v>
      </c>
    </row>
    <row r="235" s="2" customFormat="1" ht="16.5" customHeight="1">
      <c r="A235" s="39"/>
      <c r="B235" s="40"/>
      <c r="C235" s="220" t="s">
        <v>467</v>
      </c>
      <c r="D235" s="220" t="s">
        <v>156</v>
      </c>
      <c r="E235" s="221" t="s">
        <v>552</v>
      </c>
      <c r="F235" s="222" t="s">
        <v>553</v>
      </c>
      <c r="G235" s="223" t="s">
        <v>168</v>
      </c>
      <c r="H235" s="224">
        <v>15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210</v>
      </c>
      <c r="AT235" s="232" t="s">
        <v>156</v>
      </c>
      <c r="AU235" s="232" t="s">
        <v>82</v>
      </c>
      <c r="AY235" s="18" t="s">
        <v>152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210</v>
      </c>
      <c r="BM235" s="232" t="s">
        <v>309</v>
      </c>
    </row>
    <row r="236" s="12" customFormat="1" ht="22.8" customHeight="1">
      <c r="A236" s="12"/>
      <c r="B236" s="204"/>
      <c r="C236" s="205"/>
      <c r="D236" s="206" t="s">
        <v>72</v>
      </c>
      <c r="E236" s="218" t="s">
        <v>555</v>
      </c>
      <c r="F236" s="218" t="s">
        <v>556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P237</f>
        <v>0</v>
      </c>
      <c r="Q236" s="212"/>
      <c r="R236" s="213">
        <f>R237</f>
        <v>0</v>
      </c>
      <c r="S236" s="212"/>
      <c r="T236" s="214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5" t="s">
        <v>82</v>
      </c>
      <c r="AT236" s="216" t="s">
        <v>72</v>
      </c>
      <c r="AU236" s="216" t="s">
        <v>80</v>
      </c>
      <c r="AY236" s="215" t="s">
        <v>152</v>
      </c>
      <c r="BK236" s="217">
        <f>BK237</f>
        <v>0</v>
      </c>
    </row>
    <row r="237" s="2" customFormat="1" ht="16.5" customHeight="1">
      <c r="A237" s="39"/>
      <c r="B237" s="40"/>
      <c r="C237" s="220" t="s">
        <v>592</v>
      </c>
      <c r="D237" s="220" t="s">
        <v>156</v>
      </c>
      <c r="E237" s="221" t="s">
        <v>558</v>
      </c>
      <c r="F237" s="222" t="s">
        <v>559</v>
      </c>
      <c r="G237" s="223" t="s">
        <v>168</v>
      </c>
      <c r="H237" s="224">
        <v>510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210</v>
      </c>
      <c r="AT237" s="232" t="s">
        <v>156</v>
      </c>
      <c r="AU237" s="232" t="s">
        <v>82</v>
      </c>
      <c r="AY237" s="18" t="s">
        <v>152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210</v>
      </c>
      <c r="BM237" s="232" t="s">
        <v>315</v>
      </c>
    </row>
    <row r="238" s="12" customFormat="1" ht="22.8" customHeight="1">
      <c r="A238" s="12"/>
      <c r="B238" s="204"/>
      <c r="C238" s="205"/>
      <c r="D238" s="206" t="s">
        <v>72</v>
      </c>
      <c r="E238" s="218" t="s">
        <v>561</v>
      </c>
      <c r="F238" s="218" t="s">
        <v>108</v>
      </c>
      <c r="G238" s="205"/>
      <c r="H238" s="205"/>
      <c r="I238" s="208"/>
      <c r="J238" s="219">
        <f>BK238</f>
        <v>0</v>
      </c>
      <c r="K238" s="205"/>
      <c r="L238" s="210"/>
      <c r="M238" s="211"/>
      <c r="N238" s="212"/>
      <c r="O238" s="212"/>
      <c r="P238" s="213">
        <f>P239</f>
        <v>0</v>
      </c>
      <c r="Q238" s="212"/>
      <c r="R238" s="213">
        <f>R239</f>
        <v>0</v>
      </c>
      <c r="S238" s="212"/>
      <c r="T238" s="214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5" t="s">
        <v>82</v>
      </c>
      <c r="AT238" s="216" t="s">
        <v>72</v>
      </c>
      <c r="AU238" s="216" t="s">
        <v>80</v>
      </c>
      <c r="AY238" s="215" t="s">
        <v>152</v>
      </c>
      <c r="BK238" s="217">
        <f>BK239</f>
        <v>0</v>
      </c>
    </row>
    <row r="239" s="2" customFormat="1" ht="16.5" customHeight="1">
      <c r="A239" s="39"/>
      <c r="B239" s="40"/>
      <c r="C239" s="220" t="s">
        <v>470</v>
      </c>
      <c r="D239" s="220" t="s">
        <v>156</v>
      </c>
      <c r="E239" s="221" t="s">
        <v>563</v>
      </c>
      <c r="F239" s="222" t="s">
        <v>564</v>
      </c>
      <c r="G239" s="223" t="s">
        <v>168</v>
      </c>
      <c r="H239" s="224">
        <v>510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210</v>
      </c>
      <c r="AT239" s="232" t="s">
        <v>156</v>
      </c>
      <c r="AU239" s="232" t="s">
        <v>82</v>
      </c>
      <c r="AY239" s="18" t="s">
        <v>152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210</v>
      </c>
      <c r="BM239" s="232" t="s">
        <v>322</v>
      </c>
    </row>
    <row r="240" s="12" customFormat="1" ht="22.8" customHeight="1">
      <c r="A240" s="12"/>
      <c r="B240" s="204"/>
      <c r="C240" s="205"/>
      <c r="D240" s="206" t="s">
        <v>72</v>
      </c>
      <c r="E240" s="218" t="s">
        <v>565</v>
      </c>
      <c r="F240" s="218" t="s">
        <v>566</v>
      </c>
      <c r="G240" s="205"/>
      <c r="H240" s="205"/>
      <c r="I240" s="208"/>
      <c r="J240" s="219">
        <f>BK240</f>
        <v>0</v>
      </c>
      <c r="K240" s="205"/>
      <c r="L240" s="210"/>
      <c r="M240" s="211"/>
      <c r="N240" s="212"/>
      <c r="O240" s="212"/>
      <c r="P240" s="213">
        <f>SUM(P241:P289)</f>
        <v>0</v>
      </c>
      <c r="Q240" s="212"/>
      <c r="R240" s="213">
        <f>SUM(R241:R289)</f>
        <v>0</v>
      </c>
      <c r="S240" s="212"/>
      <c r="T240" s="214">
        <f>SUM(T241:T289)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5" t="s">
        <v>82</v>
      </c>
      <c r="AT240" s="216" t="s">
        <v>72</v>
      </c>
      <c r="AU240" s="216" t="s">
        <v>80</v>
      </c>
      <c r="AY240" s="215" t="s">
        <v>152</v>
      </c>
      <c r="BK240" s="217">
        <f>SUM(BK241:BK289)</f>
        <v>0</v>
      </c>
    </row>
    <row r="241" s="2" customFormat="1" ht="21.75" customHeight="1">
      <c r="A241" s="39"/>
      <c r="B241" s="40"/>
      <c r="C241" s="220" t="s">
        <v>480</v>
      </c>
      <c r="D241" s="220" t="s">
        <v>156</v>
      </c>
      <c r="E241" s="221" t="s">
        <v>577</v>
      </c>
      <c r="F241" s="222" t="s">
        <v>578</v>
      </c>
      <c r="G241" s="223" t="s">
        <v>159</v>
      </c>
      <c r="H241" s="224">
        <v>74.527000000000001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210</v>
      </c>
      <c r="AT241" s="232" t="s">
        <v>156</v>
      </c>
      <c r="AU241" s="232" t="s">
        <v>82</v>
      </c>
      <c r="AY241" s="18" t="s">
        <v>152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80</v>
      </c>
      <c r="BK241" s="233">
        <f>ROUND(I241*H241,2)</f>
        <v>0</v>
      </c>
      <c r="BL241" s="18" t="s">
        <v>210</v>
      </c>
      <c r="BM241" s="232" t="s">
        <v>338</v>
      </c>
    </row>
    <row r="242" s="13" customFormat="1">
      <c r="A242" s="13"/>
      <c r="B242" s="234"/>
      <c r="C242" s="235"/>
      <c r="D242" s="236" t="s">
        <v>161</v>
      </c>
      <c r="E242" s="237" t="s">
        <v>1</v>
      </c>
      <c r="F242" s="238" t="s">
        <v>927</v>
      </c>
      <c r="G242" s="235"/>
      <c r="H242" s="239">
        <v>74.527000000000001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161</v>
      </c>
      <c r="AU242" s="245" t="s">
        <v>82</v>
      </c>
      <c r="AV242" s="13" t="s">
        <v>82</v>
      </c>
      <c r="AW242" s="13" t="s">
        <v>30</v>
      </c>
      <c r="AX242" s="13" t="s">
        <v>73</v>
      </c>
      <c r="AY242" s="245" t="s">
        <v>152</v>
      </c>
    </row>
    <row r="243" s="14" customFormat="1">
      <c r="A243" s="14"/>
      <c r="B243" s="246"/>
      <c r="C243" s="247"/>
      <c r="D243" s="236" t="s">
        <v>161</v>
      </c>
      <c r="E243" s="248" t="s">
        <v>1</v>
      </c>
      <c r="F243" s="249" t="s">
        <v>163</v>
      </c>
      <c r="G243" s="247"/>
      <c r="H243" s="250">
        <v>74.527000000000001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161</v>
      </c>
      <c r="AU243" s="256" t="s">
        <v>82</v>
      </c>
      <c r="AV243" s="14" t="s">
        <v>160</v>
      </c>
      <c r="AW243" s="14" t="s">
        <v>30</v>
      </c>
      <c r="AX243" s="14" t="s">
        <v>80</v>
      </c>
      <c r="AY243" s="256" t="s">
        <v>152</v>
      </c>
    </row>
    <row r="244" s="2" customFormat="1" ht="16.5" customHeight="1">
      <c r="A244" s="39"/>
      <c r="B244" s="40"/>
      <c r="C244" s="220" t="s">
        <v>485</v>
      </c>
      <c r="D244" s="220" t="s">
        <v>156</v>
      </c>
      <c r="E244" s="221" t="s">
        <v>587</v>
      </c>
      <c r="F244" s="222" t="s">
        <v>588</v>
      </c>
      <c r="G244" s="223" t="s">
        <v>232</v>
      </c>
      <c r="H244" s="224">
        <v>12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38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210</v>
      </c>
      <c r="AT244" s="232" t="s">
        <v>156</v>
      </c>
      <c r="AU244" s="232" t="s">
        <v>82</v>
      </c>
      <c r="AY244" s="18" t="s">
        <v>152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80</v>
      </c>
      <c r="BK244" s="233">
        <f>ROUND(I244*H244,2)</f>
        <v>0</v>
      </c>
      <c r="BL244" s="18" t="s">
        <v>210</v>
      </c>
      <c r="BM244" s="232" t="s">
        <v>467</v>
      </c>
    </row>
    <row r="245" s="13" customFormat="1">
      <c r="A245" s="13"/>
      <c r="B245" s="234"/>
      <c r="C245" s="235"/>
      <c r="D245" s="236" t="s">
        <v>161</v>
      </c>
      <c r="E245" s="237" t="s">
        <v>1</v>
      </c>
      <c r="F245" s="238" t="s">
        <v>928</v>
      </c>
      <c r="G245" s="235"/>
      <c r="H245" s="239">
        <v>4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161</v>
      </c>
      <c r="AU245" s="245" t="s">
        <v>82</v>
      </c>
      <c r="AV245" s="13" t="s">
        <v>82</v>
      </c>
      <c r="AW245" s="13" t="s">
        <v>30</v>
      </c>
      <c r="AX245" s="13" t="s">
        <v>73</v>
      </c>
      <c r="AY245" s="245" t="s">
        <v>152</v>
      </c>
    </row>
    <row r="246" s="13" customFormat="1">
      <c r="A246" s="13"/>
      <c r="B246" s="234"/>
      <c r="C246" s="235"/>
      <c r="D246" s="236" t="s">
        <v>161</v>
      </c>
      <c r="E246" s="237" t="s">
        <v>1</v>
      </c>
      <c r="F246" s="238" t="s">
        <v>929</v>
      </c>
      <c r="G246" s="235"/>
      <c r="H246" s="239">
        <v>4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161</v>
      </c>
      <c r="AU246" s="245" t="s">
        <v>82</v>
      </c>
      <c r="AV246" s="13" t="s">
        <v>82</v>
      </c>
      <c r="AW246" s="13" t="s">
        <v>30</v>
      </c>
      <c r="AX246" s="13" t="s">
        <v>73</v>
      </c>
      <c r="AY246" s="245" t="s">
        <v>152</v>
      </c>
    </row>
    <row r="247" s="13" customFormat="1">
      <c r="A247" s="13"/>
      <c r="B247" s="234"/>
      <c r="C247" s="235"/>
      <c r="D247" s="236" t="s">
        <v>161</v>
      </c>
      <c r="E247" s="237" t="s">
        <v>1</v>
      </c>
      <c r="F247" s="238" t="s">
        <v>930</v>
      </c>
      <c r="G247" s="235"/>
      <c r="H247" s="239">
        <v>4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161</v>
      </c>
      <c r="AU247" s="245" t="s">
        <v>82</v>
      </c>
      <c r="AV247" s="13" t="s">
        <v>82</v>
      </c>
      <c r="AW247" s="13" t="s">
        <v>30</v>
      </c>
      <c r="AX247" s="13" t="s">
        <v>73</v>
      </c>
      <c r="AY247" s="245" t="s">
        <v>152</v>
      </c>
    </row>
    <row r="248" s="14" customFormat="1">
      <c r="A248" s="14"/>
      <c r="B248" s="246"/>
      <c r="C248" s="247"/>
      <c r="D248" s="236" t="s">
        <v>161</v>
      </c>
      <c r="E248" s="248" t="s">
        <v>1</v>
      </c>
      <c r="F248" s="249" t="s">
        <v>163</v>
      </c>
      <c r="G248" s="247"/>
      <c r="H248" s="250">
        <v>12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161</v>
      </c>
      <c r="AU248" s="256" t="s">
        <v>82</v>
      </c>
      <c r="AV248" s="14" t="s">
        <v>160</v>
      </c>
      <c r="AW248" s="14" t="s">
        <v>30</v>
      </c>
      <c r="AX248" s="14" t="s">
        <v>80</v>
      </c>
      <c r="AY248" s="256" t="s">
        <v>152</v>
      </c>
    </row>
    <row r="249" s="2" customFormat="1" ht="33" customHeight="1">
      <c r="A249" s="39"/>
      <c r="B249" s="40"/>
      <c r="C249" s="220" t="s">
        <v>625</v>
      </c>
      <c r="D249" s="220" t="s">
        <v>156</v>
      </c>
      <c r="E249" s="221" t="s">
        <v>581</v>
      </c>
      <c r="F249" s="222" t="s">
        <v>582</v>
      </c>
      <c r="G249" s="223" t="s">
        <v>159</v>
      </c>
      <c r="H249" s="224">
        <v>11.981999999999999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210</v>
      </c>
      <c r="AT249" s="232" t="s">
        <v>156</v>
      </c>
      <c r="AU249" s="232" t="s">
        <v>82</v>
      </c>
      <c r="AY249" s="18" t="s">
        <v>152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210</v>
      </c>
      <c r="BM249" s="232" t="s">
        <v>470</v>
      </c>
    </row>
    <row r="250" s="13" customFormat="1">
      <c r="A250" s="13"/>
      <c r="B250" s="234"/>
      <c r="C250" s="235"/>
      <c r="D250" s="236" t="s">
        <v>161</v>
      </c>
      <c r="E250" s="237" t="s">
        <v>1</v>
      </c>
      <c r="F250" s="238" t="s">
        <v>931</v>
      </c>
      <c r="G250" s="235"/>
      <c r="H250" s="239">
        <v>2.214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161</v>
      </c>
      <c r="AU250" s="245" t="s">
        <v>82</v>
      </c>
      <c r="AV250" s="13" t="s">
        <v>82</v>
      </c>
      <c r="AW250" s="13" t="s">
        <v>30</v>
      </c>
      <c r="AX250" s="13" t="s">
        <v>73</v>
      </c>
      <c r="AY250" s="245" t="s">
        <v>152</v>
      </c>
    </row>
    <row r="251" s="13" customFormat="1">
      <c r="A251" s="13"/>
      <c r="B251" s="234"/>
      <c r="C251" s="235"/>
      <c r="D251" s="236" t="s">
        <v>161</v>
      </c>
      <c r="E251" s="237" t="s">
        <v>1</v>
      </c>
      <c r="F251" s="238" t="s">
        <v>932</v>
      </c>
      <c r="G251" s="235"/>
      <c r="H251" s="239">
        <v>2.6280000000000001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161</v>
      </c>
      <c r="AU251" s="245" t="s">
        <v>82</v>
      </c>
      <c r="AV251" s="13" t="s">
        <v>82</v>
      </c>
      <c r="AW251" s="13" t="s">
        <v>30</v>
      </c>
      <c r="AX251" s="13" t="s">
        <v>73</v>
      </c>
      <c r="AY251" s="245" t="s">
        <v>152</v>
      </c>
    </row>
    <row r="252" s="13" customFormat="1">
      <c r="A252" s="13"/>
      <c r="B252" s="234"/>
      <c r="C252" s="235"/>
      <c r="D252" s="236" t="s">
        <v>161</v>
      </c>
      <c r="E252" s="237" t="s">
        <v>1</v>
      </c>
      <c r="F252" s="238" t="s">
        <v>933</v>
      </c>
      <c r="G252" s="235"/>
      <c r="H252" s="239">
        <v>3.3839999999999999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161</v>
      </c>
      <c r="AU252" s="245" t="s">
        <v>82</v>
      </c>
      <c r="AV252" s="13" t="s">
        <v>82</v>
      </c>
      <c r="AW252" s="13" t="s">
        <v>30</v>
      </c>
      <c r="AX252" s="13" t="s">
        <v>73</v>
      </c>
      <c r="AY252" s="245" t="s">
        <v>152</v>
      </c>
    </row>
    <row r="253" s="13" customFormat="1">
      <c r="A253" s="13"/>
      <c r="B253" s="234"/>
      <c r="C253" s="235"/>
      <c r="D253" s="236" t="s">
        <v>161</v>
      </c>
      <c r="E253" s="237" t="s">
        <v>1</v>
      </c>
      <c r="F253" s="238" t="s">
        <v>934</v>
      </c>
      <c r="G253" s="235"/>
      <c r="H253" s="239">
        <v>1.956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161</v>
      </c>
      <c r="AU253" s="245" t="s">
        <v>82</v>
      </c>
      <c r="AV253" s="13" t="s">
        <v>82</v>
      </c>
      <c r="AW253" s="13" t="s">
        <v>30</v>
      </c>
      <c r="AX253" s="13" t="s">
        <v>73</v>
      </c>
      <c r="AY253" s="245" t="s">
        <v>152</v>
      </c>
    </row>
    <row r="254" s="13" customFormat="1">
      <c r="A254" s="13"/>
      <c r="B254" s="234"/>
      <c r="C254" s="235"/>
      <c r="D254" s="236" t="s">
        <v>161</v>
      </c>
      <c r="E254" s="237" t="s">
        <v>1</v>
      </c>
      <c r="F254" s="238" t="s">
        <v>586</v>
      </c>
      <c r="G254" s="235"/>
      <c r="H254" s="239">
        <v>1.8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161</v>
      </c>
      <c r="AU254" s="245" t="s">
        <v>82</v>
      </c>
      <c r="AV254" s="13" t="s">
        <v>82</v>
      </c>
      <c r="AW254" s="13" t="s">
        <v>30</v>
      </c>
      <c r="AX254" s="13" t="s">
        <v>73</v>
      </c>
      <c r="AY254" s="245" t="s">
        <v>152</v>
      </c>
    </row>
    <row r="255" s="14" customFormat="1">
      <c r="A255" s="14"/>
      <c r="B255" s="246"/>
      <c r="C255" s="247"/>
      <c r="D255" s="236" t="s">
        <v>161</v>
      </c>
      <c r="E255" s="248" t="s">
        <v>1</v>
      </c>
      <c r="F255" s="249" t="s">
        <v>163</v>
      </c>
      <c r="G255" s="247"/>
      <c r="H255" s="250">
        <v>11.981999999999999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161</v>
      </c>
      <c r="AU255" s="256" t="s">
        <v>82</v>
      </c>
      <c r="AV255" s="14" t="s">
        <v>160</v>
      </c>
      <c r="AW255" s="14" t="s">
        <v>30</v>
      </c>
      <c r="AX255" s="14" t="s">
        <v>80</v>
      </c>
      <c r="AY255" s="256" t="s">
        <v>152</v>
      </c>
    </row>
    <row r="256" s="2" customFormat="1" ht="37.8" customHeight="1">
      <c r="A256" s="39"/>
      <c r="B256" s="40"/>
      <c r="C256" s="220" t="s">
        <v>595</v>
      </c>
      <c r="D256" s="220" t="s">
        <v>156</v>
      </c>
      <c r="E256" s="221" t="s">
        <v>935</v>
      </c>
      <c r="F256" s="222" t="s">
        <v>936</v>
      </c>
      <c r="G256" s="223" t="s">
        <v>159</v>
      </c>
      <c r="H256" s="224">
        <v>5.5199999999999996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210</v>
      </c>
      <c r="AT256" s="232" t="s">
        <v>156</v>
      </c>
      <c r="AU256" s="232" t="s">
        <v>82</v>
      </c>
      <c r="AY256" s="18" t="s">
        <v>152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80</v>
      </c>
      <c r="BK256" s="233">
        <f>ROUND(I256*H256,2)</f>
        <v>0</v>
      </c>
      <c r="BL256" s="18" t="s">
        <v>210</v>
      </c>
      <c r="BM256" s="232" t="s">
        <v>475</v>
      </c>
    </row>
    <row r="257" s="13" customFormat="1">
      <c r="A257" s="13"/>
      <c r="B257" s="234"/>
      <c r="C257" s="235"/>
      <c r="D257" s="236" t="s">
        <v>161</v>
      </c>
      <c r="E257" s="237" t="s">
        <v>1</v>
      </c>
      <c r="F257" s="238" t="s">
        <v>937</v>
      </c>
      <c r="G257" s="235"/>
      <c r="H257" s="239">
        <v>5.5199999999999996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161</v>
      </c>
      <c r="AU257" s="245" t="s">
        <v>82</v>
      </c>
      <c r="AV257" s="13" t="s">
        <v>82</v>
      </c>
      <c r="AW257" s="13" t="s">
        <v>30</v>
      </c>
      <c r="AX257" s="13" t="s">
        <v>73</v>
      </c>
      <c r="AY257" s="245" t="s">
        <v>152</v>
      </c>
    </row>
    <row r="258" s="14" customFormat="1">
      <c r="A258" s="14"/>
      <c r="B258" s="246"/>
      <c r="C258" s="247"/>
      <c r="D258" s="236" t="s">
        <v>161</v>
      </c>
      <c r="E258" s="248" t="s">
        <v>1</v>
      </c>
      <c r="F258" s="249" t="s">
        <v>163</v>
      </c>
      <c r="G258" s="247"/>
      <c r="H258" s="250">
        <v>5.5199999999999996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161</v>
      </c>
      <c r="AU258" s="256" t="s">
        <v>82</v>
      </c>
      <c r="AV258" s="14" t="s">
        <v>160</v>
      </c>
      <c r="AW258" s="14" t="s">
        <v>30</v>
      </c>
      <c r="AX258" s="14" t="s">
        <v>80</v>
      </c>
      <c r="AY258" s="256" t="s">
        <v>152</v>
      </c>
    </row>
    <row r="259" s="2" customFormat="1" ht="24.15" customHeight="1">
      <c r="A259" s="39"/>
      <c r="B259" s="40"/>
      <c r="C259" s="220" t="s">
        <v>613</v>
      </c>
      <c r="D259" s="220" t="s">
        <v>156</v>
      </c>
      <c r="E259" s="221" t="s">
        <v>938</v>
      </c>
      <c r="F259" s="222" t="s">
        <v>939</v>
      </c>
      <c r="G259" s="223" t="s">
        <v>159</v>
      </c>
      <c r="H259" s="224">
        <v>6.46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210</v>
      </c>
      <c r="AT259" s="232" t="s">
        <v>156</v>
      </c>
      <c r="AU259" s="232" t="s">
        <v>82</v>
      </c>
      <c r="AY259" s="18" t="s">
        <v>152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80</v>
      </c>
      <c r="BK259" s="233">
        <f>ROUND(I259*H259,2)</f>
        <v>0</v>
      </c>
      <c r="BL259" s="18" t="s">
        <v>210</v>
      </c>
      <c r="BM259" s="232" t="s">
        <v>480</v>
      </c>
    </row>
    <row r="260" s="13" customFormat="1">
      <c r="A260" s="13"/>
      <c r="B260" s="234"/>
      <c r="C260" s="235"/>
      <c r="D260" s="236" t="s">
        <v>161</v>
      </c>
      <c r="E260" s="237" t="s">
        <v>1</v>
      </c>
      <c r="F260" s="238" t="s">
        <v>940</v>
      </c>
      <c r="G260" s="235"/>
      <c r="H260" s="239">
        <v>6.46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161</v>
      </c>
      <c r="AU260" s="245" t="s">
        <v>82</v>
      </c>
      <c r="AV260" s="13" t="s">
        <v>82</v>
      </c>
      <c r="AW260" s="13" t="s">
        <v>30</v>
      </c>
      <c r="AX260" s="13" t="s">
        <v>73</v>
      </c>
      <c r="AY260" s="245" t="s">
        <v>152</v>
      </c>
    </row>
    <row r="261" s="14" customFormat="1">
      <c r="A261" s="14"/>
      <c r="B261" s="246"/>
      <c r="C261" s="247"/>
      <c r="D261" s="236" t="s">
        <v>161</v>
      </c>
      <c r="E261" s="248" t="s">
        <v>1</v>
      </c>
      <c r="F261" s="249" t="s">
        <v>163</v>
      </c>
      <c r="G261" s="247"/>
      <c r="H261" s="250">
        <v>6.46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161</v>
      </c>
      <c r="AU261" s="256" t="s">
        <v>82</v>
      </c>
      <c r="AV261" s="14" t="s">
        <v>160</v>
      </c>
      <c r="AW261" s="14" t="s">
        <v>30</v>
      </c>
      <c r="AX261" s="14" t="s">
        <v>80</v>
      </c>
      <c r="AY261" s="256" t="s">
        <v>152</v>
      </c>
    </row>
    <row r="262" s="2" customFormat="1" ht="24.15" customHeight="1">
      <c r="A262" s="39"/>
      <c r="B262" s="40"/>
      <c r="C262" s="220" t="s">
        <v>632</v>
      </c>
      <c r="D262" s="220" t="s">
        <v>156</v>
      </c>
      <c r="E262" s="221" t="s">
        <v>593</v>
      </c>
      <c r="F262" s="222" t="s">
        <v>594</v>
      </c>
      <c r="G262" s="223" t="s">
        <v>159</v>
      </c>
      <c r="H262" s="224">
        <v>35.338999999999999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210</v>
      </c>
      <c r="AT262" s="232" t="s">
        <v>156</v>
      </c>
      <c r="AU262" s="232" t="s">
        <v>82</v>
      </c>
      <c r="AY262" s="18" t="s">
        <v>152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210</v>
      </c>
      <c r="BM262" s="232" t="s">
        <v>485</v>
      </c>
    </row>
    <row r="263" s="13" customFormat="1">
      <c r="A263" s="13"/>
      <c r="B263" s="234"/>
      <c r="C263" s="235"/>
      <c r="D263" s="236" t="s">
        <v>161</v>
      </c>
      <c r="E263" s="237" t="s">
        <v>1</v>
      </c>
      <c r="F263" s="238" t="s">
        <v>941</v>
      </c>
      <c r="G263" s="235"/>
      <c r="H263" s="239">
        <v>23.32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161</v>
      </c>
      <c r="AU263" s="245" t="s">
        <v>82</v>
      </c>
      <c r="AV263" s="13" t="s">
        <v>82</v>
      </c>
      <c r="AW263" s="13" t="s">
        <v>30</v>
      </c>
      <c r="AX263" s="13" t="s">
        <v>73</v>
      </c>
      <c r="AY263" s="245" t="s">
        <v>152</v>
      </c>
    </row>
    <row r="264" s="13" customFormat="1">
      <c r="A264" s="13"/>
      <c r="B264" s="234"/>
      <c r="C264" s="235"/>
      <c r="D264" s="236" t="s">
        <v>161</v>
      </c>
      <c r="E264" s="237" t="s">
        <v>1</v>
      </c>
      <c r="F264" s="238" t="s">
        <v>942</v>
      </c>
      <c r="G264" s="235"/>
      <c r="H264" s="239">
        <v>6.4800000000000004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161</v>
      </c>
      <c r="AU264" s="245" t="s">
        <v>82</v>
      </c>
      <c r="AV264" s="13" t="s">
        <v>82</v>
      </c>
      <c r="AW264" s="13" t="s">
        <v>30</v>
      </c>
      <c r="AX264" s="13" t="s">
        <v>73</v>
      </c>
      <c r="AY264" s="245" t="s">
        <v>152</v>
      </c>
    </row>
    <row r="265" s="13" customFormat="1">
      <c r="A265" s="13"/>
      <c r="B265" s="234"/>
      <c r="C265" s="235"/>
      <c r="D265" s="236" t="s">
        <v>161</v>
      </c>
      <c r="E265" s="237" t="s">
        <v>1</v>
      </c>
      <c r="F265" s="238" t="s">
        <v>943</v>
      </c>
      <c r="G265" s="235"/>
      <c r="H265" s="239">
        <v>5.5389999999999997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161</v>
      </c>
      <c r="AU265" s="245" t="s">
        <v>82</v>
      </c>
      <c r="AV265" s="13" t="s">
        <v>82</v>
      </c>
      <c r="AW265" s="13" t="s">
        <v>30</v>
      </c>
      <c r="AX265" s="13" t="s">
        <v>73</v>
      </c>
      <c r="AY265" s="245" t="s">
        <v>152</v>
      </c>
    </row>
    <row r="266" s="14" customFormat="1">
      <c r="A266" s="14"/>
      <c r="B266" s="246"/>
      <c r="C266" s="247"/>
      <c r="D266" s="236" t="s">
        <v>161</v>
      </c>
      <c r="E266" s="248" t="s">
        <v>1</v>
      </c>
      <c r="F266" s="249" t="s">
        <v>163</v>
      </c>
      <c r="G266" s="247"/>
      <c r="H266" s="250">
        <v>35.338999999999999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161</v>
      </c>
      <c r="AU266" s="256" t="s">
        <v>82</v>
      </c>
      <c r="AV266" s="14" t="s">
        <v>160</v>
      </c>
      <c r="AW266" s="14" t="s">
        <v>30</v>
      </c>
      <c r="AX266" s="14" t="s">
        <v>80</v>
      </c>
      <c r="AY266" s="256" t="s">
        <v>152</v>
      </c>
    </row>
    <row r="267" s="2" customFormat="1" ht="37.8" customHeight="1">
      <c r="A267" s="39"/>
      <c r="B267" s="40"/>
      <c r="C267" s="220" t="s">
        <v>488</v>
      </c>
      <c r="D267" s="220" t="s">
        <v>156</v>
      </c>
      <c r="E267" s="221" t="s">
        <v>599</v>
      </c>
      <c r="F267" s="222" t="s">
        <v>600</v>
      </c>
      <c r="G267" s="223" t="s">
        <v>159</v>
      </c>
      <c r="H267" s="224">
        <v>34.671999999999997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210</v>
      </c>
      <c r="AT267" s="232" t="s">
        <v>156</v>
      </c>
      <c r="AU267" s="232" t="s">
        <v>82</v>
      </c>
      <c r="AY267" s="18" t="s">
        <v>152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210</v>
      </c>
      <c r="BM267" s="232" t="s">
        <v>488</v>
      </c>
    </row>
    <row r="268" s="13" customFormat="1">
      <c r="A268" s="13"/>
      <c r="B268" s="234"/>
      <c r="C268" s="235"/>
      <c r="D268" s="236" t="s">
        <v>161</v>
      </c>
      <c r="E268" s="237" t="s">
        <v>1</v>
      </c>
      <c r="F268" s="238" t="s">
        <v>944</v>
      </c>
      <c r="G268" s="235"/>
      <c r="H268" s="239">
        <v>6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161</v>
      </c>
      <c r="AU268" s="245" t="s">
        <v>82</v>
      </c>
      <c r="AV268" s="13" t="s">
        <v>82</v>
      </c>
      <c r="AW268" s="13" t="s">
        <v>30</v>
      </c>
      <c r="AX268" s="13" t="s">
        <v>73</v>
      </c>
      <c r="AY268" s="245" t="s">
        <v>152</v>
      </c>
    </row>
    <row r="269" s="13" customFormat="1">
      <c r="A269" s="13"/>
      <c r="B269" s="234"/>
      <c r="C269" s="235"/>
      <c r="D269" s="236" t="s">
        <v>161</v>
      </c>
      <c r="E269" s="237" t="s">
        <v>1</v>
      </c>
      <c r="F269" s="238" t="s">
        <v>945</v>
      </c>
      <c r="G269" s="235"/>
      <c r="H269" s="239">
        <v>7.4720000000000004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161</v>
      </c>
      <c r="AU269" s="245" t="s">
        <v>82</v>
      </c>
      <c r="AV269" s="13" t="s">
        <v>82</v>
      </c>
      <c r="AW269" s="13" t="s">
        <v>30</v>
      </c>
      <c r="AX269" s="13" t="s">
        <v>73</v>
      </c>
      <c r="AY269" s="245" t="s">
        <v>152</v>
      </c>
    </row>
    <row r="270" s="13" customFormat="1">
      <c r="A270" s="13"/>
      <c r="B270" s="234"/>
      <c r="C270" s="235"/>
      <c r="D270" s="236" t="s">
        <v>161</v>
      </c>
      <c r="E270" s="237" t="s">
        <v>1</v>
      </c>
      <c r="F270" s="238" t="s">
        <v>946</v>
      </c>
      <c r="G270" s="235"/>
      <c r="H270" s="239">
        <v>9.9199999999999999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161</v>
      </c>
      <c r="AU270" s="245" t="s">
        <v>82</v>
      </c>
      <c r="AV270" s="13" t="s">
        <v>82</v>
      </c>
      <c r="AW270" s="13" t="s">
        <v>30</v>
      </c>
      <c r="AX270" s="13" t="s">
        <v>73</v>
      </c>
      <c r="AY270" s="245" t="s">
        <v>152</v>
      </c>
    </row>
    <row r="271" s="13" customFormat="1">
      <c r="A271" s="13"/>
      <c r="B271" s="234"/>
      <c r="C271" s="235"/>
      <c r="D271" s="236" t="s">
        <v>161</v>
      </c>
      <c r="E271" s="237" t="s">
        <v>1</v>
      </c>
      <c r="F271" s="238" t="s">
        <v>947</v>
      </c>
      <c r="G271" s="235"/>
      <c r="H271" s="239">
        <v>11.279999999999999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161</v>
      </c>
      <c r="AU271" s="245" t="s">
        <v>82</v>
      </c>
      <c r="AV271" s="13" t="s">
        <v>82</v>
      </c>
      <c r="AW271" s="13" t="s">
        <v>30</v>
      </c>
      <c r="AX271" s="13" t="s">
        <v>73</v>
      </c>
      <c r="AY271" s="245" t="s">
        <v>152</v>
      </c>
    </row>
    <row r="272" s="14" customFormat="1">
      <c r="A272" s="14"/>
      <c r="B272" s="246"/>
      <c r="C272" s="247"/>
      <c r="D272" s="236" t="s">
        <v>161</v>
      </c>
      <c r="E272" s="248" t="s">
        <v>1</v>
      </c>
      <c r="F272" s="249" t="s">
        <v>163</v>
      </c>
      <c r="G272" s="247"/>
      <c r="H272" s="250">
        <v>34.671999999999997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161</v>
      </c>
      <c r="AU272" s="256" t="s">
        <v>82</v>
      </c>
      <c r="AV272" s="14" t="s">
        <v>160</v>
      </c>
      <c r="AW272" s="14" t="s">
        <v>30</v>
      </c>
      <c r="AX272" s="14" t="s">
        <v>80</v>
      </c>
      <c r="AY272" s="256" t="s">
        <v>152</v>
      </c>
    </row>
    <row r="273" s="2" customFormat="1" ht="24.15" customHeight="1">
      <c r="A273" s="39"/>
      <c r="B273" s="40"/>
      <c r="C273" s="220" t="s">
        <v>639</v>
      </c>
      <c r="D273" s="220" t="s">
        <v>156</v>
      </c>
      <c r="E273" s="221" t="s">
        <v>605</v>
      </c>
      <c r="F273" s="222" t="s">
        <v>606</v>
      </c>
      <c r="G273" s="223" t="s">
        <v>159</v>
      </c>
      <c r="H273" s="224">
        <v>64.5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38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210</v>
      </c>
      <c r="AT273" s="232" t="s">
        <v>156</v>
      </c>
      <c r="AU273" s="232" t="s">
        <v>82</v>
      </c>
      <c r="AY273" s="18" t="s">
        <v>152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80</v>
      </c>
      <c r="BK273" s="233">
        <f>ROUND(I273*H273,2)</f>
        <v>0</v>
      </c>
      <c r="BL273" s="18" t="s">
        <v>210</v>
      </c>
      <c r="BM273" s="232" t="s">
        <v>494</v>
      </c>
    </row>
    <row r="274" s="13" customFormat="1">
      <c r="A274" s="13"/>
      <c r="B274" s="234"/>
      <c r="C274" s="235"/>
      <c r="D274" s="236" t="s">
        <v>161</v>
      </c>
      <c r="E274" s="237" t="s">
        <v>1</v>
      </c>
      <c r="F274" s="238" t="s">
        <v>948</v>
      </c>
      <c r="G274" s="235"/>
      <c r="H274" s="239">
        <v>64.5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161</v>
      </c>
      <c r="AU274" s="245" t="s">
        <v>82</v>
      </c>
      <c r="AV274" s="13" t="s">
        <v>82</v>
      </c>
      <c r="AW274" s="13" t="s">
        <v>30</v>
      </c>
      <c r="AX274" s="13" t="s">
        <v>73</v>
      </c>
      <c r="AY274" s="245" t="s">
        <v>152</v>
      </c>
    </row>
    <row r="275" s="14" customFormat="1">
      <c r="A275" s="14"/>
      <c r="B275" s="246"/>
      <c r="C275" s="247"/>
      <c r="D275" s="236" t="s">
        <v>161</v>
      </c>
      <c r="E275" s="248" t="s">
        <v>1</v>
      </c>
      <c r="F275" s="249" t="s">
        <v>163</v>
      </c>
      <c r="G275" s="247"/>
      <c r="H275" s="250">
        <v>64.5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161</v>
      </c>
      <c r="AU275" s="256" t="s">
        <v>82</v>
      </c>
      <c r="AV275" s="14" t="s">
        <v>160</v>
      </c>
      <c r="AW275" s="14" t="s">
        <v>30</v>
      </c>
      <c r="AX275" s="14" t="s">
        <v>80</v>
      </c>
      <c r="AY275" s="256" t="s">
        <v>152</v>
      </c>
    </row>
    <row r="276" s="2" customFormat="1" ht="33" customHeight="1">
      <c r="A276" s="39"/>
      <c r="B276" s="40"/>
      <c r="C276" s="220" t="s">
        <v>494</v>
      </c>
      <c r="D276" s="220" t="s">
        <v>156</v>
      </c>
      <c r="E276" s="221" t="s">
        <v>611</v>
      </c>
      <c r="F276" s="222" t="s">
        <v>612</v>
      </c>
      <c r="G276" s="223" t="s">
        <v>159</v>
      </c>
      <c r="H276" s="224">
        <v>18.41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210</v>
      </c>
      <c r="AT276" s="232" t="s">
        <v>156</v>
      </c>
      <c r="AU276" s="232" t="s">
        <v>82</v>
      </c>
      <c r="AY276" s="18" t="s">
        <v>152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80</v>
      </c>
      <c r="BK276" s="233">
        <f>ROUND(I276*H276,2)</f>
        <v>0</v>
      </c>
      <c r="BL276" s="18" t="s">
        <v>210</v>
      </c>
      <c r="BM276" s="232" t="s">
        <v>363</v>
      </c>
    </row>
    <row r="277" s="13" customFormat="1">
      <c r="A277" s="13"/>
      <c r="B277" s="234"/>
      <c r="C277" s="235"/>
      <c r="D277" s="236" t="s">
        <v>161</v>
      </c>
      <c r="E277" s="237" t="s">
        <v>1</v>
      </c>
      <c r="F277" s="238" t="s">
        <v>949</v>
      </c>
      <c r="G277" s="235"/>
      <c r="H277" s="239">
        <v>18.41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161</v>
      </c>
      <c r="AU277" s="245" t="s">
        <v>82</v>
      </c>
      <c r="AV277" s="13" t="s">
        <v>82</v>
      </c>
      <c r="AW277" s="13" t="s">
        <v>30</v>
      </c>
      <c r="AX277" s="13" t="s">
        <v>73</v>
      </c>
      <c r="AY277" s="245" t="s">
        <v>152</v>
      </c>
    </row>
    <row r="278" s="14" customFormat="1">
      <c r="A278" s="14"/>
      <c r="B278" s="246"/>
      <c r="C278" s="247"/>
      <c r="D278" s="236" t="s">
        <v>161</v>
      </c>
      <c r="E278" s="248" t="s">
        <v>1</v>
      </c>
      <c r="F278" s="249" t="s">
        <v>163</v>
      </c>
      <c r="G278" s="247"/>
      <c r="H278" s="250">
        <v>18.41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161</v>
      </c>
      <c r="AU278" s="256" t="s">
        <v>82</v>
      </c>
      <c r="AV278" s="14" t="s">
        <v>160</v>
      </c>
      <c r="AW278" s="14" t="s">
        <v>30</v>
      </c>
      <c r="AX278" s="14" t="s">
        <v>80</v>
      </c>
      <c r="AY278" s="256" t="s">
        <v>152</v>
      </c>
    </row>
    <row r="279" s="2" customFormat="1" ht="16.5" customHeight="1">
      <c r="A279" s="39"/>
      <c r="B279" s="40"/>
      <c r="C279" s="220" t="s">
        <v>359</v>
      </c>
      <c r="D279" s="220" t="s">
        <v>156</v>
      </c>
      <c r="E279" s="221" t="s">
        <v>615</v>
      </c>
      <c r="F279" s="222" t="s">
        <v>616</v>
      </c>
      <c r="G279" s="223" t="s">
        <v>159</v>
      </c>
      <c r="H279" s="224">
        <v>99.171999999999997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38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210</v>
      </c>
      <c r="AT279" s="232" t="s">
        <v>156</v>
      </c>
      <c r="AU279" s="232" t="s">
        <v>82</v>
      </c>
      <c r="AY279" s="18" t="s">
        <v>152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80</v>
      </c>
      <c r="BK279" s="233">
        <f>ROUND(I279*H279,2)</f>
        <v>0</v>
      </c>
      <c r="BL279" s="18" t="s">
        <v>210</v>
      </c>
      <c r="BM279" s="232" t="s">
        <v>456</v>
      </c>
    </row>
    <row r="280" s="13" customFormat="1">
      <c r="A280" s="13"/>
      <c r="B280" s="234"/>
      <c r="C280" s="235"/>
      <c r="D280" s="236" t="s">
        <v>161</v>
      </c>
      <c r="E280" s="237" t="s">
        <v>1</v>
      </c>
      <c r="F280" s="238" t="s">
        <v>950</v>
      </c>
      <c r="G280" s="235"/>
      <c r="H280" s="239">
        <v>99.171999999999997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161</v>
      </c>
      <c r="AU280" s="245" t="s">
        <v>82</v>
      </c>
      <c r="AV280" s="13" t="s">
        <v>82</v>
      </c>
      <c r="AW280" s="13" t="s">
        <v>30</v>
      </c>
      <c r="AX280" s="13" t="s">
        <v>73</v>
      </c>
      <c r="AY280" s="245" t="s">
        <v>152</v>
      </c>
    </row>
    <row r="281" s="14" customFormat="1">
      <c r="A281" s="14"/>
      <c r="B281" s="246"/>
      <c r="C281" s="247"/>
      <c r="D281" s="236" t="s">
        <v>161</v>
      </c>
      <c r="E281" s="248" t="s">
        <v>1</v>
      </c>
      <c r="F281" s="249" t="s">
        <v>163</v>
      </c>
      <c r="G281" s="247"/>
      <c r="H281" s="250">
        <v>99.171999999999997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161</v>
      </c>
      <c r="AU281" s="256" t="s">
        <v>82</v>
      </c>
      <c r="AV281" s="14" t="s">
        <v>160</v>
      </c>
      <c r="AW281" s="14" t="s">
        <v>30</v>
      </c>
      <c r="AX281" s="14" t="s">
        <v>80</v>
      </c>
      <c r="AY281" s="256" t="s">
        <v>152</v>
      </c>
    </row>
    <row r="282" s="2" customFormat="1" ht="21.75" customHeight="1">
      <c r="A282" s="39"/>
      <c r="B282" s="40"/>
      <c r="C282" s="220" t="s">
        <v>363</v>
      </c>
      <c r="D282" s="220" t="s">
        <v>156</v>
      </c>
      <c r="E282" s="221" t="s">
        <v>618</v>
      </c>
      <c r="F282" s="222" t="s">
        <v>619</v>
      </c>
      <c r="G282" s="223" t="s">
        <v>232</v>
      </c>
      <c r="H282" s="224">
        <v>4.2000000000000002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210</v>
      </c>
      <c r="AT282" s="232" t="s">
        <v>156</v>
      </c>
      <c r="AU282" s="232" t="s">
        <v>82</v>
      </c>
      <c r="AY282" s="18" t="s">
        <v>152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210</v>
      </c>
      <c r="BM282" s="232" t="s">
        <v>464</v>
      </c>
    </row>
    <row r="283" s="13" customFormat="1">
      <c r="A283" s="13"/>
      <c r="B283" s="234"/>
      <c r="C283" s="235"/>
      <c r="D283" s="236" t="s">
        <v>161</v>
      </c>
      <c r="E283" s="237" t="s">
        <v>1</v>
      </c>
      <c r="F283" s="238" t="s">
        <v>951</v>
      </c>
      <c r="G283" s="235"/>
      <c r="H283" s="239">
        <v>4.2000000000000002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161</v>
      </c>
      <c r="AU283" s="245" t="s">
        <v>82</v>
      </c>
      <c r="AV283" s="13" t="s">
        <v>82</v>
      </c>
      <c r="AW283" s="13" t="s">
        <v>30</v>
      </c>
      <c r="AX283" s="13" t="s">
        <v>73</v>
      </c>
      <c r="AY283" s="245" t="s">
        <v>152</v>
      </c>
    </row>
    <row r="284" s="14" customFormat="1">
      <c r="A284" s="14"/>
      <c r="B284" s="246"/>
      <c r="C284" s="247"/>
      <c r="D284" s="236" t="s">
        <v>161</v>
      </c>
      <c r="E284" s="248" t="s">
        <v>1</v>
      </c>
      <c r="F284" s="249" t="s">
        <v>163</v>
      </c>
      <c r="G284" s="247"/>
      <c r="H284" s="250">
        <v>4.2000000000000002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161</v>
      </c>
      <c r="AU284" s="256" t="s">
        <v>82</v>
      </c>
      <c r="AV284" s="14" t="s">
        <v>160</v>
      </c>
      <c r="AW284" s="14" t="s">
        <v>30</v>
      </c>
      <c r="AX284" s="14" t="s">
        <v>80</v>
      </c>
      <c r="AY284" s="256" t="s">
        <v>152</v>
      </c>
    </row>
    <row r="285" s="2" customFormat="1" ht="24.15" customHeight="1">
      <c r="A285" s="39"/>
      <c r="B285" s="40"/>
      <c r="C285" s="220" t="s">
        <v>368</v>
      </c>
      <c r="D285" s="220" t="s">
        <v>156</v>
      </c>
      <c r="E285" s="221" t="s">
        <v>622</v>
      </c>
      <c r="F285" s="222" t="s">
        <v>623</v>
      </c>
      <c r="G285" s="223" t="s">
        <v>275</v>
      </c>
      <c r="H285" s="224">
        <v>10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210</v>
      </c>
      <c r="AT285" s="232" t="s">
        <v>156</v>
      </c>
      <c r="AU285" s="232" t="s">
        <v>82</v>
      </c>
      <c r="AY285" s="18" t="s">
        <v>152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80</v>
      </c>
      <c r="BK285" s="233">
        <f>ROUND(I285*H285,2)</f>
        <v>0</v>
      </c>
      <c r="BL285" s="18" t="s">
        <v>210</v>
      </c>
      <c r="BM285" s="232" t="s">
        <v>472</v>
      </c>
    </row>
    <row r="286" s="2" customFormat="1" ht="16.5" customHeight="1">
      <c r="A286" s="39"/>
      <c r="B286" s="40"/>
      <c r="C286" s="281" t="s">
        <v>456</v>
      </c>
      <c r="D286" s="281" t="s">
        <v>443</v>
      </c>
      <c r="E286" s="282" t="s">
        <v>626</v>
      </c>
      <c r="F286" s="283" t="s">
        <v>627</v>
      </c>
      <c r="G286" s="284" t="s">
        <v>275</v>
      </c>
      <c r="H286" s="285">
        <v>10</v>
      </c>
      <c r="I286" s="286"/>
      <c r="J286" s="287">
        <f>ROUND(I286*H286,2)</f>
        <v>0</v>
      </c>
      <c r="K286" s="288"/>
      <c r="L286" s="289"/>
      <c r="M286" s="290" t="s">
        <v>1</v>
      </c>
      <c r="N286" s="291" t="s">
        <v>38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247</v>
      </c>
      <c r="AT286" s="232" t="s">
        <v>443</v>
      </c>
      <c r="AU286" s="232" t="s">
        <v>82</v>
      </c>
      <c r="AY286" s="18" t="s">
        <v>152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80</v>
      </c>
      <c r="BK286" s="233">
        <f>ROUND(I286*H286,2)</f>
        <v>0</v>
      </c>
      <c r="BL286" s="18" t="s">
        <v>210</v>
      </c>
      <c r="BM286" s="232" t="s">
        <v>482</v>
      </c>
    </row>
    <row r="287" s="2" customFormat="1" ht="16.5" customHeight="1">
      <c r="A287" s="39"/>
      <c r="B287" s="40"/>
      <c r="C287" s="220" t="s">
        <v>469</v>
      </c>
      <c r="D287" s="220" t="s">
        <v>156</v>
      </c>
      <c r="E287" s="221" t="s">
        <v>636</v>
      </c>
      <c r="F287" s="222" t="s">
        <v>637</v>
      </c>
      <c r="G287" s="223" t="s">
        <v>275</v>
      </c>
      <c r="H287" s="224">
        <v>11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210</v>
      </c>
      <c r="AT287" s="232" t="s">
        <v>156</v>
      </c>
      <c r="AU287" s="232" t="s">
        <v>82</v>
      </c>
      <c r="AY287" s="18" t="s">
        <v>152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80</v>
      </c>
      <c r="BK287" s="233">
        <f>ROUND(I287*H287,2)</f>
        <v>0</v>
      </c>
      <c r="BL287" s="18" t="s">
        <v>210</v>
      </c>
      <c r="BM287" s="232" t="s">
        <v>435</v>
      </c>
    </row>
    <row r="288" s="2" customFormat="1" ht="24.15" customHeight="1">
      <c r="A288" s="39"/>
      <c r="B288" s="40"/>
      <c r="C288" s="281" t="s">
        <v>472</v>
      </c>
      <c r="D288" s="281" t="s">
        <v>443</v>
      </c>
      <c r="E288" s="282" t="s">
        <v>640</v>
      </c>
      <c r="F288" s="283" t="s">
        <v>641</v>
      </c>
      <c r="G288" s="284" t="s">
        <v>275</v>
      </c>
      <c r="H288" s="285">
        <v>11</v>
      </c>
      <c r="I288" s="286"/>
      <c r="J288" s="287">
        <f>ROUND(I288*H288,2)</f>
        <v>0</v>
      </c>
      <c r="K288" s="288"/>
      <c r="L288" s="289"/>
      <c r="M288" s="290" t="s">
        <v>1</v>
      </c>
      <c r="N288" s="291" t="s">
        <v>38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247</v>
      </c>
      <c r="AT288" s="232" t="s">
        <v>443</v>
      </c>
      <c r="AU288" s="232" t="s">
        <v>82</v>
      </c>
      <c r="AY288" s="18" t="s">
        <v>152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80</v>
      </c>
      <c r="BK288" s="233">
        <f>ROUND(I288*H288,2)</f>
        <v>0</v>
      </c>
      <c r="BL288" s="18" t="s">
        <v>210</v>
      </c>
      <c r="BM288" s="232" t="s">
        <v>498</v>
      </c>
    </row>
    <row r="289" s="2" customFormat="1" ht="24.15" customHeight="1">
      <c r="A289" s="39"/>
      <c r="B289" s="40"/>
      <c r="C289" s="220" t="s">
        <v>651</v>
      </c>
      <c r="D289" s="220" t="s">
        <v>156</v>
      </c>
      <c r="E289" s="221" t="s">
        <v>652</v>
      </c>
      <c r="F289" s="222" t="s">
        <v>653</v>
      </c>
      <c r="G289" s="223" t="s">
        <v>228</v>
      </c>
      <c r="H289" s="224">
        <v>3.6819999999999999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210</v>
      </c>
      <c r="AT289" s="232" t="s">
        <v>156</v>
      </c>
      <c r="AU289" s="232" t="s">
        <v>82</v>
      </c>
      <c r="AY289" s="18" t="s">
        <v>152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80</v>
      </c>
      <c r="BK289" s="233">
        <f>ROUND(I289*H289,2)</f>
        <v>0</v>
      </c>
      <c r="BL289" s="18" t="s">
        <v>210</v>
      </c>
      <c r="BM289" s="232" t="s">
        <v>505</v>
      </c>
    </row>
    <row r="290" s="12" customFormat="1" ht="22.8" customHeight="1">
      <c r="A290" s="12"/>
      <c r="B290" s="204"/>
      <c r="C290" s="205"/>
      <c r="D290" s="206" t="s">
        <v>72</v>
      </c>
      <c r="E290" s="218" t="s">
        <v>270</v>
      </c>
      <c r="F290" s="218" t="s">
        <v>271</v>
      </c>
      <c r="G290" s="205"/>
      <c r="H290" s="205"/>
      <c r="I290" s="208"/>
      <c r="J290" s="219">
        <f>BK290</f>
        <v>0</v>
      </c>
      <c r="K290" s="205"/>
      <c r="L290" s="210"/>
      <c r="M290" s="211"/>
      <c r="N290" s="212"/>
      <c r="O290" s="212"/>
      <c r="P290" s="213">
        <f>SUM(P291:P306)</f>
        <v>0</v>
      </c>
      <c r="Q290" s="212"/>
      <c r="R290" s="213">
        <f>SUM(R291:R306)</f>
        <v>0</v>
      </c>
      <c r="S290" s="212"/>
      <c r="T290" s="214">
        <f>SUM(T291:T306)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5" t="s">
        <v>82</v>
      </c>
      <c r="AT290" s="216" t="s">
        <v>72</v>
      </c>
      <c r="AU290" s="216" t="s">
        <v>80</v>
      </c>
      <c r="AY290" s="215" t="s">
        <v>152</v>
      </c>
      <c r="BK290" s="217">
        <f>SUM(BK291:BK306)</f>
        <v>0</v>
      </c>
    </row>
    <row r="291" s="2" customFormat="1" ht="24.15" customHeight="1">
      <c r="A291" s="39"/>
      <c r="B291" s="40"/>
      <c r="C291" s="220" t="s">
        <v>435</v>
      </c>
      <c r="D291" s="220" t="s">
        <v>156</v>
      </c>
      <c r="E291" s="221" t="s">
        <v>659</v>
      </c>
      <c r="F291" s="222" t="s">
        <v>660</v>
      </c>
      <c r="G291" s="223" t="s">
        <v>275</v>
      </c>
      <c r="H291" s="224">
        <v>9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210</v>
      </c>
      <c r="AT291" s="232" t="s">
        <v>156</v>
      </c>
      <c r="AU291" s="232" t="s">
        <v>82</v>
      </c>
      <c r="AY291" s="18" t="s">
        <v>152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210</v>
      </c>
      <c r="BM291" s="232" t="s">
        <v>425</v>
      </c>
    </row>
    <row r="292" s="15" customFormat="1">
      <c r="A292" s="15"/>
      <c r="B292" s="257"/>
      <c r="C292" s="258"/>
      <c r="D292" s="236" t="s">
        <v>161</v>
      </c>
      <c r="E292" s="259" t="s">
        <v>1</v>
      </c>
      <c r="F292" s="260" t="s">
        <v>662</v>
      </c>
      <c r="G292" s="258"/>
      <c r="H292" s="259" t="s">
        <v>1</v>
      </c>
      <c r="I292" s="261"/>
      <c r="J292" s="258"/>
      <c r="K292" s="258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161</v>
      </c>
      <c r="AU292" s="266" t="s">
        <v>82</v>
      </c>
      <c r="AV292" s="15" t="s">
        <v>80</v>
      </c>
      <c r="AW292" s="15" t="s">
        <v>30</v>
      </c>
      <c r="AX292" s="15" t="s">
        <v>73</v>
      </c>
      <c r="AY292" s="266" t="s">
        <v>152</v>
      </c>
    </row>
    <row r="293" s="13" customFormat="1">
      <c r="A293" s="13"/>
      <c r="B293" s="234"/>
      <c r="C293" s="235"/>
      <c r="D293" s="236" t="s">
        <v>161</v>
      </c>
      <c r="E293" s="237" t="s">
        <v>1</v>
      </c>
      <c r="F293" s="238" t="s">
        <v>952</v>
      </c>
      <c r="G293" s="235"/>
      <c r="H293" s="239">
        <v>1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161</v>
      </c>
      <c r="AU293" s="245" t="s">
        <v>82</v>
      </c>
      <c r="AV293" s="13" t="s">
        <v>82</v>
      </c>
      <c r="AW293" s="13" t="s">
        <v>30</v>
      </c>
      <c r="AX293" s="13" t="s">
        <v>73</v>
      </c>
      <c r="AY293" s="245" t="s">
        <v>152</v>
      </c>
    </row>
    <row r="294" s="13" customFormat="1">
      <c r="A294" s="13"/>
      <c r="B294" s="234"/>
      <c r="C294" s="235"/>
      <c r="D294" s="236" t="s">
        <v>161</v>
      </c>
      <c r="E294" s="237" t="s">
        <v>1</v>
      </c>
      <c r="F294" s="238" t="s">
        <v>953</v>
      </c>
      <c r="G294" s="235"/>
      <c r="H294" s="239">
        <v>3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161</v>
      </c>
      <c r="AU294" s="245" t="s">
        <v>82</v>
      </c>
      <c r="AV294" s="13" t="s">
        <v>82</v>
      </c>
      <c r="AW294" s="13" t="s">
        <v>30</v>
      </c>
      <c r="AX294" s="13" t="s">
        <v>73</v>
      </c>
      <c r="AY294" s="245" t="s">
        <v>152</v>
      </c>
    </row>
    <row r="295" s="13" customFormat="1">
      <c r="A295" s="13"/>
      <c r="B295" s="234"/>
      <c r="C295" s="235"/>
      <c r="D295" s="236" t="s">
        <v>161</v>
      </c>
      <c r="E295" s="237" t="s">
        <v>1</v>
      </c>
      <c r="F295" s="238" t="s">
        <v>954</v>
      </c>
      <c r="G295" s="235"/>
      <c r="H295" s="239">
        <v>3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161</v>
      </c>
      <c r="AU295" s="245" t="s">
        <v>82</v>
      </c>
      <c r="AV295" s="13" t="s">
        <v>82</v>
      </c>
      <c r="AW295" s="13" t="s">
        <v>30</v>
      </c>
      <c r="AX295" s="13" t="s">
        <v>73</v>
      </c>
      <c r="AY295" s="245" t="s">
        <v>152</v>
      </c>
    </row>
    <row r="296" s="13" customFormat="1">
      <c r="A296" s="13"/>
      <c r="B296" s="234"/>
      <c r="C296" s="235"/>
      <c r="D296" s="236" t="s">
        <v>161</v>
      </c>
      <c r="E296" s="237" t="s">
        <v>1</v>
      </c>
      <c r="F296" s="238" t="s">
        <v>955</v>
      </c>
      <c r="G296" s="235"/>
      <c r="H296" s="239">
        <v>1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161</v>
      </c>
      <c r="AU296" s="245" t="s">
        <v>82</v>
      </c>
      <c r="AV296" s="13" t="s">
        <v>82</v>
      </c>
      <c r="AW296" s="13" t="s">
        <v>30</v>
      </c>
      <c r="AX296" s="13" t="s">
        <v>73</v>
      </c>
      <c r="AY296" s="245" t="s">
        <v>152</v>
      </c>
    </row>
    <row r="297" s="16" customFormat="1">
      <c r="A297" s="16"/>
      <c r="B297" s="270"/>
      <c r="C297" s="271"/>
      <c r="D297" s="236" t="s">
        <v>161</v>
      </c>
      <c r="E297" s="272" t="s">
        <v>1</v>
      </c>
      <c r="F297" s="273" t="s">
        <v>384</v>
      </c>
      <c r="G297" s="271"/>
      <c r="H297" s="274">
        <v>8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80" t="s">
        <v>161</v>
      </c>
      <c r="AU297" s="280" t="s">
        <v>82</v>
      </c>
      <c r="AV297" s="16" t="s">
        <v>172</v>
      </c>
      <c r="AW297" s="16" t="s">
        <v>30</v>
      </c>
      <c r="AX297" s="16" t="s">
        <v>73</v>
      </c>
      <c r="AY297" s="280" t="s">
        <v>152</v>
      </c>
    </row>
    <row r="298" s="13" customFormat="1">
      <c r="A298" s="13"/>
      <c r="B298" s="234"/>
      <c r="C298" s="235"/>
      <c r="D298" s="236" t="s">
        <v>161</v>
      </c>
      <c r="E298" s="237" t="s">
        <v>1</v>
      </c>
      <c r="F298" s="238" t="s">
        <v>956</v>
      </c>
      <c r="G298" s="235"/>
      <c r="H298" s="239">
        <v>1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161</v>
      </c>
      <c r="AU298" s="245" t="s">
        <v>82</v>
      </c>
      <c r="AV298" s="13" t="s">
        <v>82</v>
      </c>
      <c r="AW298" s="13" t="s">
        <v>30</v>
      </c>
      <c r="AX298" s="13" t="s">
        <v>73</v>
      </c>
      <c r="AY298" s="245" t="s">
        <v>152</v>
      </c>
    </row>
    <row r="299" s="16" customFormat="1">
      <c r="A299" s="16"/>
      <c r="B299" s="270"/>
      <c r="C299" s="271"/>
      <c r="D299" s="236" t="s">
        <v>161</v>
      </c>
      <c r="E299" s="272" t="s">
        <v>1</v>
      </c>
      <c r="F299" s="273" t="s">
        <v>384</v>
      </c>
      <c r="G299" s="271"/>
      <c r="H299" s="274">
        <v>1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0" t="s">
        <v>161</v>
      </c>
      <c r="AU299" s="280" t="s">
        <v>82</v>
      </c>
      <c r="AV299" s="16" t="s">
        <v>172</v>
      </c>
      <c r="AW299" s="16" t="s">
        <v>30</v>
      </c>
      <c r="AX299" s="16" t="s">
        <v>73</v>
      </c>
      <c r="AY299" s="280" t="s">
        <v>152</v>
      </c>
    </row>
    <row r="300" s="14" customFormat="1">
      <c r="A300" s="14"/>
      <c r="B300" s="246"/>
      <c r="C300" s="247"/>
      <c r="D300" s="236" t="s">
        <v>161</v>
      </c>
      <c r="E300" s="248" t="s">
        <v>1</v>
      </c>
      <c r="F300" s="249" t="s">
        <v>163</v>
      </c>
      <c r="G300" s="247"/>
      <c r="H300" s="250">
        <v>9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161</v>
      </c>
      <c r="AU300" s="256" t="s">
        <v>82</v>
      </c>
      <c r="AV300" s="14" t="s">
        <v>160</v>
      </c>
      <c r="AW300" s="14" t="s">
        <v>30</v>
      </c>
      <c r="AX300" s="14" t="s">
        <v>80</v>
      </c>
      <c r="AY300" s="256" t="s">
        <v>152</v>
      </c>
    </row>
    <row r="301" s="2" customFormat="1" ht="24.15" customHeight="1">
      <c r="A301" s="39"/>
      <c r="B301" s="40"/>
      <c r="C301" s="281" t="s">
        <v>495</v>
      </c>
      <c r="D301" s="281" t="s">
        <v>443</v>
      </c>
      <c r="E301" s="282" t="s">
        <v>666</v>
      </c>
      <c r="F301" s="283" t="s">
        <v>667</v>
      </c>
      <c r="G301" s="284" t="s">
        <v>275</v>
      </c>
      <c r="H301" s="285">
        <v>1</v>
      </c>
      <c r="I301" s="286"/>
      <c r="J301" s="287">
        <f>ROUND(I301*H301,2)</f>
        <v>0</v>
      </c>
      <c r="K301" s="288"/>
      <c r="L301" s="289"/>
      <c r="M301" s="290" t="s">
        <v>1</v>
      </c>
      <c r="N301" s="291" t="s">
        <v>38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247</v>
      </c>
      <c r="AT301" s="232" t="s">
        <v>443</v>
      </c>
      <c r="AU301" s="232" t="s">
        <v>82</v>
      </c>
      <c r="AY301" s="18" t="s">
        <v>152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80</v>
      </c>
      <c r="BK301" s="233">
        <f>ROUND(I301*H301,2)</f>
        <v>0</v>
      </c>
      <c r="BL301" s="18" t="s">
        <v>210</v>
      </c>
      <c r="BM301" s="232" t="s">
        <v>431</v>
      </c>
    </row>
    <row r="302" s="2" customFormat="1" ht="24.15" customHeight="1">
      <c r="A302" s="39"/>
      <c r="B302" s="40"/>
      <c r="C302" s="281" t="s">
        <v>502</v>
      </c>
      <c r="D302" s="281" t="s">
        <v>443</v>
      </c>
      <c r="E302" s="282" t="s">
        <v>672</v>
      </c>
      <c r="F302" s="283" t="s">
        <v>673</v>
      </c>
      <c r="G302" s="284" t="s">
        <v>275</v>
      </c>
      <c r="H302" s="285">
        <v>3</v>
      </c>
      <c r="I302" s="286"/>
      <c r="J302" s="287">
        <f>ROUND(I302*H302,2)</f>
        <v>0</v>
      </c>
      <c r="K302" s="288"/>
      <c r="L302" s="289"/>
      <c r="M302" s="290" t="s">
        <v>1</v>
      </c>
      <c r="N302" s="291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247</v>
      </c>
      <c r="AT302" s="232" t="s">
        <v>443</v>
      </c>
      <c r="AU302" s="232" t="s">
        <v>82</v>
      </c>
      <c r="AY302" s="18" t="s">
        <v>152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80</v>
      </c>
      <c r="BK302" s="233">
        <f>ROUND(I302*H302,2)</f>
        <v>0</v>
      </c>
      <c r="BL302" s="18" t="s">
        <v>210</v>
      </c>
      <c r="BM302" s="232" t="s">
        <v>532</v>
      </c>
    </row>
    <row r="303" s="2" customFormat="1" ht="24.15" customHeight="1">
      <c r="A303" s="39"/>
      <c r="B303" s="40"/>
      <c r="C303" s="281" t="s">
        <v>417</v>
      </c>
      <c r="D303" s="281" t="s">
        <v>443</v>
      </c>
      <c r="E303" s="282" t="s">
        <v>678</v>
      </c>
      <c r="F303" s="283" t="s">
        <v>679</v>
      </c>
      <c r="G303" s="284" t="s">
        <v>275</v>
      </c>
      <c r="H303" s="285">
        <v>3</v>
      </c>
      <c r="I303" s="286"/>
      <c r="J303" s="287">
        <f>ROUND(I303*H303,2)</f>
        <v>0</v>
      </c>
      <c r="K303" s="288"/>
      <c r="L303" s="289"/>
      <c r="M303" s="290" t="s">
        <v>1</v>
      </c>
      <c r="N303" s="291" t="s">
        <v>38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247</v>
      </c>
      <c r="AT303" s="232" t="s">
        <v>443</v>
      </c>
      <c r="AU303" s="232" t="s">
        <v>82</v>
      </c>
      <c r="AY303" s="18" t="s">
        <v>152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80</v>
      </c>
      <c r="BK303" s="233">
        <f>ROUND(I303*H303,2)</f>
        <v>0</v>
      </c>
      <c r="BL303" s="18" t="s">
        <v>210</v>
      </c>
      <c r="BM303" s="232" t="s">
        <v>535</v>
      </c>
    </row>
    <row r="304" s="2" customFormat="1" ht="24.15" customHeight="1">
      <c r="A304" s="39"/>
      <c r="B304" s="40"/>
      <c r="C304" s="281" t="s">
        <v>425</v>
      </c>
      <c r="D304" s="281" t="s">
        <v>443</v>
      </c>
      <c r="E304" s="282" t="s">
        <v>675</v>
      </c>
      <c r="F304" s="283" t="s">
        <v>957</v>
      </c>
      <c r="G304" s="284" t="s">
        <v>275</v>
      </c>
      <c r="H304" s="285">
        <v>1</v>
      </c>
      <c r="I304" s="286"/>
      <c r="J304" s="287">
        <f>ROUND(I304*H304,2)</f>
        <v>0</v>
      </c>
      <c r="K304" s="288"/>
      <c r="L304" s="289"/>
      <c r="M304" s="290" t="s">
        <v>1</v>
      </c>
      <c r="N304" s="291" t="s">
        <v>38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247</v>
      </c>
      <c r="AT304" s="232" t="s">
        <v>443</v>
      </c>
      <c r="AU304" s="232" t="s">
        <v>82</v>
      </c>
      <c r="AY304" s="18" t="s">
        <v>152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80</v>
      </c>
      <c r="BK304" s="233">
        <f>ROUND(I304*H304,2)</f>
        <v>0</v>
      </c>
      <c r="BL304" s="18" t="s">
        <v>210</v>
      </c>
      <c r="BM304" s="232" t="s">
        <v>539</v>
      </c>
    </row>
    <row r="305" s="2" customFormat="1" ht="24.15" customHeight="1">
      <c r="A305" s="39"/>
      <c r="B305" s="40"/>
      <c r="C305" s="281" t="s">
        <v>687</v>
      </c>
      <c r="D305" s="281" t="s">
        <v>443</v>
      </c>
      <c r="E305" s="282" t="s">
        <v>958</v>
      </c>
      <c r="F305" s="283" t="s">
        <v>959</v>
      </c>
      <c r="G305" s="284" t="s">
        <v>275</v>
      </c>
      <c r="H305" s="285">
        <v>1</v>
      </c>
      <c r="I305" s="286"/>
      <c r="J305" s="287">
        <f>ROUND(I305*H305,2)</f>
        <v>0</v>
      </c>
      <c r="K305" s="288"/>
      <c r="L305" s="289"/>
      <c r="M305" s="290" t="s">
        <v>1</v>
      </c>
      <c r="N305" s="291" t="s">
        <v>38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247</v>
      </c>
      <c r="AT305" s="232" t="s">
        <v>443</v>
      </c>
      <c r="AU305" s="232" t="s">
        <v>82</v>
      </c>
      <c r="AY305" s="18" t="s">
        <v>152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80</v>
      </c>
      <c r="BK305" s="233">
        <f>ROUND(I305*H305,2)</f>
        <v>0</v>
      </c>
      <c r="BL305" s="18" t="s">
        <v>210</v>
      </c>
      <c r="BM305" s="232" t="s">
        <v>542</v>
      </c>
    </row>
    <row r="306" s="2" customFormat="1" ht="24.15" customHeight="1">
      <c r="A306" s="39"/>
      <c r="B306" s="40"/>
      <c r="C306" s="220" t="s">
        <v>620</v>
      </c>
      <c r="D306" s="220" t="s">
        <v>156</v>
      </c>
      <c r="E306" s="221" t="s">
        <v>684</v>
      </c>
      <c r="F306" s="222" t="s">
        <v>685</v>
      </c>
      <c r="G306" s="223" t="s">
        <v>228</v>
      </c>
      <c r="H306" s="224">
        <v>0.12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210</v>
      </c>
      <c r="AT306" s="232" t="s">
        <v>156</v>
      </c>
      <c r="AU306" s="232" t="s">
        <v>82</v>
      </c>
      <c r="AY306" s="18" t="s">
        <v>152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210</v>
      </c>
      <c r="BM306" s="232" t="s">
        <v>548</v>
      </c>
    </row>
    <row r="307" s="12" customFormat="1" ht="22.8" customHeight="1">
      <c r="A307" s="12"/>
      <c r="B307" s="204"/>
      <c r="C307" s="205"/>
      <c r="D307" s="206" t="s">
        <v>72</v>
      </c>
      <c r="E307" s="218" t="s">
        <v>293</v>
      </c>
      <c r="F307" s="218" t="s">
        <v>294</v>
      </c>
      <c r="G307" s="205"/>
      <c r="H307" s="205"/>
      <c r="I307" s="208"/>
      <c r="J307" s="219">
        <f>BK307</f>
        <v>0</v>
      </c>
      <c r="K307" s="205"/>
      <c r="L307" s="210"/>
      <c r="M307" s="211"/>
      <c r="N307" s="212"/>
      <c r="O307" s="212"/>
      <c r="P307" s="213">
        <f>SUM(P308:P348)</f>
        <v>0</v>
      </c>
      <c r="Q307" s="212"/>
      <c r="R307" s="213">
        <f>SUM(R308:R348)</f>
        <v>0</v>
      </c>
      <c r="S307" s="212"/>
      <c r="T307" s="214">
        <f>SUM(T308:T348)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5" t="s">
        <v>82</v>
      </c>
      <c r="AT307" s="216" t="s">
        <v>72</v>
      </c>
      <c r="AU307" s="216" t="s">
        <v>80</v>
      </c>
      <c r="AY307" s="215" t="s">
        <v>152</v>
      </c>
      <c r="BK307" s="217">
        <f>SUM(BK308:BK348)</f>
        <v>0</v>
      </c>
    </row>
    <row r="308" s="2" customFormat="1" ht="16.5" customHeight="1">
      <c r="A308" s="39"/>
      <c r="B308" s="40"/>
      <c r="C308" s="220" t="s">
        <v>431</v>
      </c>
      <c r="D308" s="220" t="s">
        <v>156</v>
      </c>
      <c r="E308" s="221" t="s">
        <v>691</v>
      </c>
      <c r="F308" s="222" t="s">
        <v>692</v>
      </c>
      <c r="G308" s="223" t="s">
        <v>159</v>
      </c>
      <c r="H308" s="224">
        <v>40.490000000000002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210</v>
      </c>
      <c r="AT308" s="232" t="s">
        <v>156</v>
      </c>
      <c r="AU308" s="232" t="s">
        <v>82</v>
      </c>
      <c r="AY308" s="18" t="s">
        <v>152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80</v>
      </c>
      <c r="BK308" s="233">
        <f>ROUND(I308*H308,2)</f>
        <v>0</v>
      </c>
      <c r="BL308" s="18" t="s">
        <v>210</v>
      </c>
      <c r="BM308" s="232" t="s">
        <v>554</v>
      </c>
    </row>
    <row r="309" s="13" customFormat="1">
      <c r="A309" s="13"/>
      <c r="B309" s="234"/>
      <c r="C309" s="235"/>
      <c r="D309" s="236" t="s">
        <v>161</v>
      </c>
      <c r="E309" s="237" t="s">
        <v>1</v>
      </c>
      <c r="F309" s="238" t="s">
        <v>694</v>
      </c>
      <c r="G309" s="235"/>
      <c r="H309" s="239">
        <v>40.490000000000002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161</v>
      </c>
      <c r="AU309" s="245" t="s">
        <v>82</v>
      </c>
      <c r="AV309" s="13" t="s">
        <v>82</v>
      </c>
      <c r="AW309" s="13" t="s">
        <v>30</v>
      </c>
      <c r="AX309" s="13" t="s">
        <v>73</v>
      </c>
      <c r="AY309" s="245" t="s">
        <v>152</v>
      </c>
    </row>
    <row r="310" s="14" customFormat="1">
      <c r="A310" s="14"/>
      <c r="B310" s="246"/>
      <c r="C310" s="247"/>
      <c r="D310" s="236" t="s">
        <v>161</v>
      </c>
      <c r="E310" s="248" t="s">
        <v>1</v>
      </c>
      <c r="F310" s="249" t="s">
        <v>163</v>
      </c>
      <c r="G310" s="247"/>
      <c r="H310" s="250">
        <v>40.490000000000002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161</v>
      </c>
      <c r="AU310" s="256" t="s">
        <v>82</v>
      </c>
      <c r="AV310" s="14" t="s">
        <v>160</v>
      </c>
      <c r="AW310" s="14" t="s">
        <v>30</v>
      </c>
      <c r="AX310" s="14" t="s">
        <v>80</v>
      </c>
      <c r="AY310" s="256" t="s">
        <v>152</v>
      </c>
    </row>
    <row r="311" s="2" customFormat="1" ht="24.15" customHeight="1">
      <c r="A311" s="39"/>
      <c r="B311" s="40"/>
      <c r="C311" s="220" t="s">
        <v>960</v>
      </c>
      <c r="D311" s="220" t="s">
        <v>156</v>
      </c>
      <c r="E311" s="221" t="s">
        <v>696</v>
      </c>
      <c r="F311" s="222" t="s">
        <v>697</v>
      </c>
      <c r="G311" s="223" t="s">
        <v>159</v>
      </c>
      <c r="H311" s="224">
        <v>51.530000000000001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210</v>
      </c>
      <c r="AT311" s="232" t="s">
        <v>156</v>
      </c>
      <c r="AU311" s="232" t="s">
        <v>82</v>
      </c>
      <c r="AY311" s="18" t="s">
        <v>152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80</v>
      </c>
      <c r="BK311" s="233">
        <f>ROUND(I311*H311,2)</f>
        <v>0</v>
      </c>
      <c r="BL311" s="18" t="s">
        <v>210</v>
      </c>
      <c r="BM311" s="232" t="s">
        <v>560</v>
      </c>
    </row>
    <row r="312" s="13" customFormat="1">
      <c r="A312" s="13"/>
      <c r="B312" s="234"/>
      <c r="C312" s="235"/>
      <c r="D312" s="236" t="s">
        <v>161</v>
      </c>
      <c r="E312" s="237" t="s">
        <v>1</v>
      </c>
      <c r="F312" s="238" t="s">
        <v>961</v>
      </c>
      <c r="G312" s="235"/>
      <c r="H312" s="239">
        <v>51.530000000000001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161</v>
      </c>
      <c r="AU312" s="245" t="s">
        <v>82</v>
      </c>
      <c r="AV312" s="13" t="s">
        <v>82</v>
      </c>
      <c r="AW312" s="13" t="s">
        <v>30</v>
      </c>
      <c r="AX312" s="13" t="s">
        <v>73</v>
      </c>
      <c r="AY312" s="245" t="s">
        <v>152</v>
      </c>
    </row>
    <row r="313" s="14" customFormat="1">
      <c r="A313" s="14"/>
      <c r="B313" s="246"/>
      <c r="C313" s="247"/>
      <c r="D313" s="236" t="s">
        <v>161</v>
      </c>
      <c r="E313" s="248" t="s">
        <v>1</v>
      </c>
      <c r="F313" s="249" t="s">
        <v>163</v>
      </c>
      <c r="G313" s="247"/>
      <c r="H313" s="250">
        <v>51.530000000000001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161</v>
      </c>
      <c r="AU313" s="256" t="s">
        <v>82</v>
      </c>
      <c r="AV313" s="14" t="s">
        <v>160</v>
      </c>
      <c r="AW313" s="14" t="s">
        <v>30</v>
      </c>
      <c r="AX313" s="14" t="s">
        <v>80</v>
      </c>
      <c r="AY313" s="256" t="s">
        <v>152</v>
      </c>
    </row>
    <row r="314" s="2" customFormat="1" ht="33" customHeight="1">
      <c r="A314" s="39"/>
      <c r="B314" s="40"/>
      <c r="C314" s="220" t="s">
        <v>509</v>
      </c>
      <c r="D314" s="220" t="s">
        <v>156</v>
      </c>
      <c r="E314" s="221" t="s">
        <v>700</v>
      </c>
      <c r="F314" s="222" t="s">
        <v>701</v>
      </c>
      <c r="G314" s="223" t="s">
        <v>232</v>
      </c>
      <c r="H314" s="224">
        <v>22.07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210</v>
      </c>
      <c r="AT314" s="232" t="s">
        <v>156</v>
      </c>
      <c r="AU314" s="232" t="s">
        <v>82</v>
      </c>
      <c r="AY314" s="18" t="s">
        <v>152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210</v>
      </c>
      <c r="BM314" s="232" t="s">
        <v>453</v>
      </c>
    </row>
    <row r="315" s="13" customFormat="1">
      <c r="A315" s="13"/>
      <c r="B315" s="234"/>
      <c r="C315" s="235"/>
      <c r="D315" s="236" t="s">
        <v>161</v>
      </c>
      <c r="E315" s="237" t="s">
        <v>1</v>
      </c>
      <c r="F315" s="238" t="s">
        <v>962</v>
      </c>
      <c r="G315" s="235"/>
      <c r="H315" s="239">
        <v>8.5999999999999996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161</v>
      </c>
      <c r="AU315" s="245" t="s">
        <v>82</v>
      </c>
      <c r="AV315" s="13" t="s">
        <v>82</v>
      </c>
      <c r="AW315" s="13" t="s">
        <v>30</v>
      </c>
      <c r="AX315" s="13" t="s">
        <v>73</v>
      </c>
      <c r="AY315" s="245" t="s">
        <v>152</v>
      </c>
    </row>
    <row r="316" s="13" customFormat="1">
      <c r="A316" s="13"/>
      <c r="B316" s="234"/>
      <c r="C316" s="235"/>
      <c r="D316" s="236" t="s">
        <v>161</v>
      </c>
      <c r="E316" s="237" t="s">
        <v>1</v>
      </c>
      <c r="F316" s="238" t="s">
        <v>963</v>
      </c>
      <c r="G316" s="235"/>
      <c r="H316" s="239">
        <v>9.3200000000000003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161</v>
      </c>
      <c r="AU316" s="245" t="s">
        <v>82</v>
      </c>
      <c r="AV316" s="13" t="s">
        <v>82</v>
      </c>
      <c r="AW316" s="13" t="s">
        <v>30</v>
      </c>
      <c r="AX316" s="13" t="s">
        <v>73</v>
      </c>
      <c r="AY316" s="245" t="s">
        <v>152</v>
      </c>
    </row>
    <row r="317" s="13" customFormat="1">
      <c r="A317" s="13"/>
      <c r="B317" s="234"/>
      <c r="C317" s="235"/>
      <c r="D317" s="236" t="s">
        <v>161</v>
      </c>
      <c r="E317" s="237" t="s">
        <v>1</v>
      </c>
      <c r="F317" s="238" t="s">
        <v>964</v>
      </c>
      <c r="G317" s="235"/>
      <c r="H317" s="239">
        <v>4.1500000000000004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161</v>
      </c>
      <c r="AU317" s="245" t="s">
        <v>82</v>
      </c>
      <c r="AV317" s="13" t="s">
        <v>82</v>
      </c>
      <c r="AW317" s="13" t="s">
        <v>30</v>
      </c>
      <c r="AX317" s="13" t="s">
        <v>73</v>
      </c>
      <c r="AY317" s="245" t="s">
        <v>152</v>
      </c>
    </row>
    <row r="318" s="14" customFormat="1">
      <c r="A318" s="14"/>
      <c r="B318" s="246"/>
      <c r="C318" s="247"/>
      <c r="D318" s="236" t="s">
        <v>161</v>
      </c>
      <c r="E318" s="248" t="s">
        <v>1</v>
      </c>
      <c r="F318" s="249" t="s">
        <v>163</v>
      </c>
      <c r="G318" s="247"/>
      <c r="H318" s="250">
        <v>22.07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161</v>
      </c>
      <c r="AU318" s="256" t="s">
        <v>82</v>
      </c>
      <c r="AV318" s="14" t="s">
        <v>160</v>
      </c>
      <c r="AW318" s="14" t="s">
        <v>30</v>
      </c>
      <c r="AX318" s="14" t="s">
        <v>80</v>
      </c>
      <c r="AY318" s="256" t="s">
        <v>152</v>
      </c>
    </row>
    <row r="319" s="2" customFormat="1" ht="33" customHeight="1">
      <c r="A319" s="39"/>
      <c r="B319" s="40"/>
      <c r="C319" s="220" t="s">
        <v>532</v>
      </c>
      <c r="D319" s="220" t="s">
        <v>156</v>
      </c>
      <c r="E319" s="221" t="s">
        <v>706</v>
      </c>
      <c r="F319" s="222" t="s">
        <v>707</v>
      </c>
      <c r="G319" s="223" t="s">
        <v>159</v>
      </c>
      <c r="H319" s="224">
        <v>49.923999999999999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38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210</v>
      </c>
      <c r="AT319" s="232" t="s">
        <v>156</v>
      </c>
      <c r="AU319" s="232" t="s">
        <v>82</v>
      </c>
      <c r="AY319" s="18" t="s">
        <v>152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80</v>
      </c>
      <c r="BK319" s="233">
        <f>ROUND(I319*H319,2)</f>
        <v>0</v>
      </c>
      <c r="BL319" s="18" t="s">
        <v>210</v>
      </c>
      <c r="BM319" s="232" t="s">
        <v>514</v>
      </c>
    </row>
    <row r="320" s="15" customFormat="1">
      <c r="A320" s="15"/>
      <c r="B320" s="257"/>
      <c r="C320" s="258"/>
      <c r="D320" s="236" t="s">
        <v>161</v>
      </c>
      <c r="E320" s="259" t="s">
        <v>1</v>
      </c>
      <c r="F320" s="260" t="s">
        <v>965</v>
      </c>
      <c r="G320" s="258"/>
      <c r="H320" s="259" t="s">
        <v>1</v>
      </c>
      <c r="I320" s="261"/>
      <c r="J320" s="258"/>
      <c r="K320" s="258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161</v>
      </c>
      <c r="AU320" s="266" t="s">
        <v>82</v>
      </c>
      <c r="AV320" s="15" t="s">
        <v>80</v>
      </c>
      <c r="AW320" s="15" t="s">
        <v>30</v>
      </c>
      <c r="AX320" s="15" t="s">
        <v>73</v>
      </c>
      <c r="AY320" s="266" t="s">
        <v>152</v>
      </c>
    </row>
    <row r="321" s="13" customFormat="1">
      <c r="A321" s="13"/>
      <c r="B321" s="234"/>
      <c r="C321" s="235"/>
      <c r="D321" s="236" t="s">
        <v>161</v>
      </c>
      <c r="E321" s="237" t="s">
        <v>1</v>
      </c>
      <c r="F321" s="238" t="s">
        <v>966</v>
      </c>
      <c r="G321" s="235"/>
      <c r="H321" s="239">
        <v>19.893999999999998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161</v>
      </c>
      <c r="AU321" s="245" t="s">
        <v>82</v>
      </c>
      <c r="AV321" s="13" t="s">
        <v>82</v>
      </c>
      <c r="AW321" s="13" t="s">
        <v>30</v>
      </c>
      <c r="AX321" s="13" t="s">
        <v>73</v>
      </c>
      <c r="AY321" s="245" t="s">
        <v>152</v>
      </c>
    </row>
    <row r="322" s="13" customFormat="1">
      <c r="A322" s="13"/>
      <c r="B322" s="234"/>
      <c r="C322" s="235"/>
      <c r="D322" s="236" t="s">
        <v>161</v>
      </c>
      <c r="E322" s="237" t="s">
        <v>1</v>
      </c>
      <c r="F322" s="238" t="s">
        <v>967</v>
      </c>
      <c r="G322" s="235"/>
      <c r="H322" s="239">
        <v>30.030000000000001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161</v>
      </c>
      <c r="AU322" s="245" t="s">
        <v>82</v>
      </c>
      <c r="AV322" s="13" t="s">
        <v>82</v>
      </c>
      <c r="AW322" s="13" t="s">
        <v>30</v>
      </c>
      <c r="AX322" s="13" t="s">
        <v>73</v>
      </c>
      <c r="AY322" s="245" t="s">
        <v>152</v>
      </c>
    </row>
    <row r="323" s="14" customFormat="1">
      <c r="A323" s="14"/>
      <c r="B323" s="246"/>
      <c r="C323" s="247"/>
      <c r="D323" s="236" t="s">
        <v>161</v>
      </c>
      <c r="E323" s="248" t="s">
        <v>1</v>
      </c>
      <c r="F323" s="249" t="s">
        <v>163</v>
      </c>
      <c r="G323" s="247"/>
      <c r="H323" s="250">
        <v>49.923999999999999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161</v>
      </c>
      <c r="AU323" s="256" t="s">
        <v>82</v>
      </c>
      <c r="AV323" s="14" t="s">
        <v>160</v>
      </c>
      <c r="AW323" s="14" t="s">
        <v>30</v>
      </c>
      <c r="AX323" s="14" t="s">
        <v>80</v>
      </c>
      <c r="AY323" s="256" t="s">
        <v>152</v>
      </c>
    </row>
    <row r="324" s="2" customFormat="1" ht="78" customHeight="1">
      <c r="A324" s="39"/>
      <c r="B324" s="40"/>
      <c r="C324" s="281" t="s">
        <v>968</v>
      </c>
      <c r="D324" s="281" t="s">
        <v>443</v>
      </c>
      <c r="E324" s="282" t="s">
        <v>710</v>
      </c>
      <c r="F324" s="283" t="s">
        <v>711</v>
      </c>
      <c r="G324" s="284" t="s">
        <v>159</v>
      </c>
      <c r="H324" s="285">
        <v>5.8959999999999999</v>
      </c>
      <c r="I324" s="286"/>
      <c r="J324" s="287">
        <f>ROUND(I324*H324,2)</f>
        <v>0</v>
      </c>
      <c r="K324" s="288"/>
      <c r="L324" s="289"/>
      <c r="M324" s="290" t="s">
        <v>1</v>
      </c>
      <c r="N324" s="291" t="s">
        <v>38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247</v>
      </c>
      <c r="AT324" s="232" t="s">
        <v>443</v>
      </c>
      <c r="AU324" s="232" t="s">
        <v>82</v>
      </c>
      <c r="AY324" s="18" t="s">
        <v>152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80</v>
      </c>
      <c r="BK324" s="233">
        <f>ROUND(I324*H324,2)</f>
        <v>0</v>
      </c>
      <c r="BL324" s="18" t="s">
        <v>210</v>
      </c>
      <c r="BM324" s="232" t="s">
        <v>551</v>
      </c>
    </row>
    <row r="325" s="13" customFormat="1">
      <c r="A325" s="13"/>
      <c r="B325" s="234"/>
      <c r="C325" s="235"/>
      <c r="D325" s="236" t="s">
        <v>161</v>
      </c>
      <c r="E325" s="237" t="s">
        <v>1</v>
      </c>
      <c r="F325" s="238" t="s">
        <v>969</v>
      </c>
      <c r="G325" s="235"/>
      <c r="H325" s="239">
        <v>1.339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161</v>
      </c>
      <c r="AU325" s="245" t="s">
        <v>82</v>
      </c>
      <c r="AV325" s="13" t="s">
        <v>82</v>
      </c>
      <c r="AW325" s="13" t="s">
        <v>30</v>
      </c>
      <c r="AX325" s="13" t="s">
        <v>73</v>
      </c>
      <c r="AY325" s="245" t="s">
        <v>152</v>
      </c>
    </row>
    <row r="326" s="13" customFormat="1">
      <c r="A326" s="13"/>
      <c r="B326" s="234"/>
      <c r="C326" s="235"/>
      <c r="D326" s="236" t="s">
        <v>161</v>
      </c>
      <c r="E326" s="237" t="s">
        <v>1</v>
      </c>
      <c r="F326" s="238" t="s">
        <v>970</v>
      </c>
      <c r="G326" s="235"/>
      <c r="H326" s="239">
        <v>1.1220000000000001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161</v>
      </c>
      <c r="AU326" s="245" t="s">
        <v>82</v>
      </c>
      <c r="AV326" s="13" t="s">
        <v>82</v>
      </c>
      <c r="AW326" s="13" t="s">
        <v>30</v>
      </c>
      <c r="AX326" s="13" t="s">
        <v>73</v>
      </c>
      <c r="AY326" s="245" t="s">
        <v>152</v>
      </c>
    </row>
    <row r="327" s="13" customFormat="1">
      <c r="A327" s="13"/>
      <c r="B327" s="234"/>
      <c r="C327" s="235"/>
      <c r="D327" s="236" t="s">
        <v>161</v>
      </c>
      <c r="E327" s="237" t="s">
        <v>1</v>
      </c>
      <c r="F327" s="238" t="s">
        <v>971</v>
      </c>
      <c r="G327" s="235"/>
      <c r="H327" s="239">
        <v>2.899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161</v>
      </c>
      <c r="AU327" s="245" t="s">
        <v>82</v>
      </c>
      <c r="AV327" s="13" t="s">
        <v>82</v>
      </c>
      <c r="AW327" s="13" t="s">
        <v>30</v>
      </c>
      <c r="AX327" s="13" t="s">
        <v>73</v>
      </c>
      <c r="AY327" s="245" t="s">
        <v>152</v>
      </c>
    </row>
    <row r="328" s="14" customFormat="1">
      <c r="A328" s="14"/>
      <c r="B328" s="246"/>
      <c r="C328" s="247"/>
      <c r="D328" s="236" t="s">
        <v>161</v>
      </c>
      <c r="E328" s="248" t="s">
        <v>1</v>
      </c>
      <c r="F328" s="249" t="s">
        <v>163</v>
      </c>
      <c r="G328" s="247"/>
      <c r="H328" s="250">
        <v>5.3600000000000003</v>
      </c>
      <c r="I328" s="251"/>
      <c r="J328" s="247"/>
      <c r="K328" s="247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161</v>
      </c>
      <c r="AU328" s="256" t="s">
        <v>82</v>
      </c>
      <c r="AV328" s="14" t="s">
        <v>160</v>
      </c>
      <c r="AW328" s="14" t="s">
        <v>30</v>
      </c>
      <c r="AX328" s="14" t="s">
        <v>73</v>
      </c>
      <c r="AY328" s="256" t="s">
        <v>152</v>
      </c>
    </row>
    <row r="329" s="13" customFormat="1">
      <c r="A329" s="13"/>
      <c r="B329" s="234"/>
      <c r="C329" s="235"/>
      <c r="D329" s="236" t="s">
        <v>161</v>
      </c>
      <c r="E329" s="237" t="s">
        <v>1</v>
      </c>
      <c r="F329" s="238" t="s">
        <v>972</v>
      </c>
      <c r="G329" s="235"/>
      <c r="H329" s="239">
        <v>5.8959999999999999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161</v>
      </c>
      <c r="AU329" s="245" t="s">
        <v>82</v>
      </c>
      <c r="AV329" s="13" t="s">
        <v>82</v>
      </c>
      <c r="AW329" s="13" t="s">
        <v>30</v>
      </c>
      <c r="AX329" s="13" t="s">
        <v>73</v>
      </c>
      <c r="AY329" s="245" t="s">
        <v>152</v>
      </c>
    </row>
    <row r="330" s="14" customFormat="1">
      <c r="A330" s="14"/>
      <c r="B330" s="246"/>
      <c r="C330" s="247"/>
      <c r="D330" s="236" t="s">
        <v>161</v>
      </c>
      <c r="E330" s="248" t="s">
        <v>1</v>
      </c>
      <c r="F330" s="249" t="s">
        <v>163</v>
      </c>
      <c r="G330" s="247"/>
      <c r="H330" s="250">
        <v>5.8959999999999999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161</v>
      </c>
      <c r="AU330" s="256" t="s">
        <v>82</v>
      </c>
      <c r="AV330" s="14" t="s">
        <v>160</v>
      </c>
      <c r="AW330" s="14" t="s">
        <v>30</v>
      </c>
      <c r="AX330" s="14" t="s">
        <v>80</v>
      </c>
      <c r="AY330" s="256" t="s">
        <v>152</v>
      </c>
    </row>
    <row r="331" s="2" customFormat="1" ht="76.35" customHeight="1">
      <c r="A331" s="39"/>
      <c r="B331" s="40"/>
      <c r="C331" s="281" t="s">
        <v>535</v>
      </c>
      <c r="D331" s="281" t="s">
        <v>443</v>
      </c>
      <c r="E331" s="282" t="s">
        <v>713</v>
      </c>
      <c r="F331" s="283" t="s">
        <v>714</v>
      </c>
      <c r="G331" s="284" t="s">
        <v>159</v>
      </c>
      <c r="H331" s="285">
        <v>51.770000000000003</v>
      </c>
      <c r="I331" s="286"/>
      <c r="J331" s="287">
        <f>ROUND(I331*H331,2)</f>
        <v>0</v>
      </c>
      <c r="K331" s="288"/>
      <c r="L331" s="289"/>
      <c r="M331" s="290" t="s">
        <v>1</v>
      </c>
      <c r="N331" s="291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247</v>
      </c>
      <c r="AT331" s="232" t="s">
        <v>443</v>
      </c>
      <c r="AU331" s="232" t="s">
        <v>82</v>
      </c>
      <c r="AY331" s="18" t="s">
        <v>152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80</v>
      </c>
      <c r="BK331" s="233">
        <f>ROUND(I331*H331,2)</f>
        <v>0</v>
      </c>
      <c r="BL331" s="18" t="s">
        <v>210</v>
      </c>
      <c r="BM331" s="232" t="s">
        <v>557</v>
      </c>
    </row>
    <row r="332" s="15" customFormat="1">
      <c r="A332" s="15"/>
      <c r="B332" s="257"/>
      <c r="C332" s="258"/>
      <c r="D332" s="236" t="s">
        <v>161</v>
      </c>
      <c r="E332" s="259" t="s">
        <v>1</v>
      </c>
      <c r="F332" s="260" t="s">
        <v>965</v>
      </c>
      <c r="G332" s="258"/>
      <c r="H332" s="259" t="s">
        <v>1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161</v>
      </c>
      <c r="AU332" s="266" t="s">
        <v>82</v>
      </c>
      <c r="AV332" s="15" t="s">
        <v>80</v>
      </c>
      <c r="AW332" s="15" t="s">
        <v>30</v>
      </c>
      <c r="AX332" s="15" t="s">
        <v>73</v>
      </c>
      <c r="AY332" s="266" t="s">
        <v>152</v>
      </c>
    </row>
    <row r="333" s="13" customFormat="1">
      <c r="A333" s="13"/>
      <c r="B333" s="234"/>
      <c r="C333" s="235"/>
      <c r="D333" s="236" t="s">
        <v>161</v>
      </c>
      <c r="E333" s="237" t="s">
        <v>1</v>
      </c>
      <c r="F333" s="238" t="s">
        <v>966</v>
      </c>
      <c r="G333" s="235"/>
      <c r="H333" s="239">
        <v>19.893999999999998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161</v>
      </c>
      <c r="AU333" s="245" t="s">
        <v>82</v>
      </c>
      <c r="AV333" s="13" t="s">
        <v>82</v>
      </c>
      <c r="AW333" s="13" t="s">
        <v>30</v>
      </c>
      <c r="AX333" s="13" t="s">
        <v>73</v>
      </c>
      <c r="AY333" s="245" t="s">
        <v>152</v>
      </c>
    </row>
    <row r="334" s="13" customFormat="1">
      <c r="A334" s="13"/>
      <c r="B334" s="234"/>
      <c r="C334" s="235"/>
      <c r="D334" s="236" t="s">
        <v>161</v>
      </c>
      <c r="E334" s="237" t="s">
        <v>1</v>
      </c>
      <c r="F334" s="238" t="s">
        <v>967</v>
      </c>
      <c r="G334" s="235"/>
      <c r="H334" s="239">
        <v>30.030000000000001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161</v>
      </c>
      <c r="AU334" s="245" t="s">
        <v>82</v>
      </c>
      <c r="AV334" s="13" t="s">
        <v>82</v>
      </c>
      <c r="AW334" s="13" t="s">
        <v>30</v>
      </c>
      <c r="AX334" s="13" t="s">
        <v>73</v>
      </c>
      <c r="AY334" s="245" t="s">
        <v>152</v>
      </c>
    </row>
    <row r="335" s="16" customFormat="1">
      <c r="A335" s="16"/>
      <c r="B335" s="270"/>
      <c r="C335" s="271"/>
      <c r="D335" s="236" t="s">
        <v>161</v>
      </c>
      <c r="E335" s="272" t="s">
        <v>1</v>
      </c>
      <c r="F335" s="273" t="s">
        <v>384</v>
      </c>
      <c r="G335" s="271"/>
      <c r="H335" s="274">
        <v>49.923999999999999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80" t="s">
        <v>161</v>
      </c>
      <c r="AU335" s="280" t="s">
        <v>82</v>
      </c>
      <c r="AV335" s="16" t="s">
        <v>172</v>
      </c>
      <c r="AW335" s="16" t="s">
        <v>30</v>
      </c>
      <c r="AX335" s="16" t="s">
        <v>73</v>
      </c>
      <c r="AY335" s="280" t="s">
        <v>152</v>
      </c>
    </row>
    <row r="336" s="13" customFormat="1">
      <c r="A336" s="13"/>
      <c r="B336" s="234"/>
      <c r="C336" s="235"/>
      <c r="D336" s="236" t="s">
        <v>161</v>
      </c>
      <c r="E336" s="237" t="s">
        <v>1</v>
      </c>
      <c r="F336" s="238" t="s">
        <v>973</v>
      </c>
      <c r="G336" s="235"/>
      <c r="H336" s="239">
        <v>-1.339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161</v>
      </c>
      <c r="AU336" s="245" t="s">
        <v>82</v>
      </c>
      <c r="AV336" s="13" t="s">
        <v>82</v>
      </c>
      <c r="AW336" s="13" t="s">
        <v>30</v>
      </c>
      <c r="AX336" s="13" t="s">
        <v>73</v>
      </c>
      <c r="AY336" s="245" t="s">
        <v>152</v>
      </c>
    </row>
    <row r="337" s="13" customFormat="1">
      <c r="A337" s="13"/>
      <c r="B337" s="234"/>
      <c r="C337" s="235"/>
      <c r="D337" s="236" t="s">
        <v>161</v>
      </c>
      <c r="E337" s="237" t="s">
        <v>1</v>
      </c>
      <c r="F337" s="238" t="s">
        <v>974</v>
      </c>
      <c r="G337" s="235"/>
      <c r="H337" s="239">
        <v>-1.1220000000000001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161</v>
      </c>
      <c r="AU337" s="245" t="s">
        <v>82</v>
      </c>
      <c r="AV337" s="13" t="s">
        <v>82</v>
      </c>
      <c r="AW337" s="13" t="s">
        <v>30</v>
      </c>
      <c r="AX337" s="13" t="s">
        <v>73</v>
      </c>
      <c r="AY337" s="245" t="s">
        <v>152</v>
      </c>
    </row>
    <row r="338" s="13" customFormat="1">
      <c r="A338" s="13"/>
      <c r="B338" s="234"/>
      <c r="C338" s="235"/>
      <c r="D338" s="236" t="s">
        <v>161</v>
      </c>
      <c r="E338" s="237" t="s">
        <v>1</v>
      </c>
      <c r="F338" s="238" t="s">
        <v>975</v>
      </c>
      <c r="G338" s="235"/>
      <c r="H338" s="239">
        <v>-2.899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161</v>
      </c>
      <c r="AU338" s="245" t="s">
        <v>82</v>
      </c>
      <c r="AV338" s="13" t="s">
        <v>82</v>
      </c>
      <c r="AW338" s="13" t="s">
        <v>30</v>
      </c>
      <c r="AX338" s="13" t="s">
        <v>73</v>
      </c>
      <c r="AY338" s="245" t="s">
        <v>152</v>
      </c>
    </row>
    <row r="339" s="13" customFormat="1">
      <c r="A339" s="13"/>
      <c r="B339" s="234"/>
      <c r="C339" s="235"/>
      <c r="D339" s="236" t="s">
        <v>161</v>
      </c>
      <c r="E339" s="237" t="s">
        <v>1</v>
      </c>
      <c r="F339" s="238" t="s">
        <v>976</v>
      </c>
      <c r="G339" s="235"/>
      <c r="H339" s="239">
        <v>2.5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161</v>
      </c>
      <c r="AU339" s="245" t="s">
        <v>82</v>
      </c>
      <c r="AV339" s="13" t="s">
        <v>82</v>
      </c>
      <c r="AW339" s="13" t="s">
        <v>30</v>
      </c>
      <c r="AX339" s="13" t="s">
        <v>73</v>
      </c>
      <c r="AY339" s="245" t="s">
        <v>152</v>
      </c>
    </row>
    <row r="340" s="14" customFormat="1">
      <c r="A340" s="14"/>
      <c r="B340" s="246"/>
      <c r="C340" s="247"/>
      <c r="D340" s="236" t="s">
        <v>161</v>
      </c>
      <c r="E340" s="248" t="s">
        <v>1</v>
      </c>
      <c r="F340" s="249" t="s">
        <v>163</v>
      </c>
      <c r="G340" s="247"/>
      <c r="H340" s="250">
        <v>47.064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161</v>
      </c>
      <c r="AU340" s="256" t="s">
        <v>82</v>
      </c>
      <c r="AV340" s="14" t="s">
        <v>160</v>
      </c>
      <c r="AW340" s="14" t="s">
        <v>30</v>
      </c>
      <c r="AX340" s="14" t="s">
        <v>73</v>
      </c>
      <c r="AY340" s="256" t="s">
        <v>152</v>
      </c>
    </row>
    <row r="341" s="13" customFormat="1">
      <c r="A341" s="13"/>
      <c r="B341" s="234"/>
      <c r="C341" s="235"/>
      <c r="D341" s="236" t="s">
        <v>161</v>
      </c>
      <c r="E341" s="237" t="s">
        <v>1</v>
      </c>
      <c r="F341" s="238" t="s">
        <v>977</v>
      </c>
      <c r="G341" s="235"/>
      <c r="H341" s="239">
        <v>51.770000000000003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161</v>
      </c>
      <c r="AU341" s="245" t="s">
        <v>82</v>
      </c>
      <c r="AV341" s="13" t="s">
        <v>82</v>
      </c>
      <c r="AW341" s="13" t="s">
        <v>30</v>
      </c>
      <c r="AX341" s="13" t="s">
        <v>73</v>
      </c>
      <c r="AY341" s="245" t="s">
        <v>152</v>
      </c>
    </row>
    <row r="342" s="14" customFormat="1">
      <c r="A342" s="14"/>
      <c r="B342" s="246"/>
      <c r="C342" s="247"/>
      <c r="D342" s="236" t="s">
        <v>161</v>
      </c>
      <c r="E342" s="248" t="s">
        <v>1</v>
      </c>
      <c r="F342" s="249" t="s">
        <v>163</v>
      </c>
      <c r="G342" s="247"/>
      <c r="H342" s="250">
        <v>51.770000000000003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161</v>
      </c>
      <c r="AU342" s="256" t="s">
        <v>82</v>
      </c>
      <c r="AV342" s="14" t="s">
        <v>160</v>
      </c>
      <c r="AW342" s="14" t="s">
        <v>30</v>
      </c>
      <c r="AX342" s="14" t="s">
        <v>80</v>
      </c>
      <c r="AY342" s="256" t="s">
        <v>152</v>
      </c>
    </row>
    <row r="343" s="2" customFormat="1" ht="24.15" customHeight="1">
      <c r="A343" s="39"/>
      <c r="B343" s="40"/>
      <c r="C343" s="220" t="s">
        <v>978</v>
      </c>
      <c r="D343" s="220" t="s">
        <v>156</v>
      </c>
      <c r="E343" s="221" t="s">
        <v>720</v>
      </c>
      <c r="F343" s="222" t="s">
        <v>721</v>
      </c>
      <c r="G343" s="223" t="s">
        <v>159</v>
      </c>
      <c r="H343" s="224">
        <v>17.797999999999998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210</v>
      </c>
      <c r="AT343" s="232" t="s">
        <v>156</v>
      </c>
      <c r="AU343" s="232" t="s">
        <v>82</v>
      </c>
      <c r="AY343" s="18" t="s">
        <v>152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80</v>
      </c>
      <c r="BK343" s="233">
        <f>ROUND(I343*H343,2)</f>
        <v>0</v>
      </c>
      <c r="BL343" s="18" t="s">
        <v>210</v>
      </c>
      <c r="BM343" s="232" t="s">
        <v>562</v>
      </c>
    </row>
    <row r="344" s="13" customFormat="1">
      <c r="A344" s="13"/>
      <c r="B344" s="234"/>
      <c r="C344" s="235"/>
      <c r="D344" s="236" t="s">
        <v>161</v>
      </c>
      <c r="E344" s="237" t="s">
        <v>1</v>
      </c>
      <c r="F344" s="238" t="s">
        <v>979</v>
      </c>
      <c r="G344" s="235"/>
      <c r="H344" s="239">
        <v>4.8399999999999999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161</v>
      </c>
      <c r="AU344" s="245" t="s">
        <v>82</v>
      </c>
      <c r="AV344" s="13" t="s">
        <v>82</v>
      </c>
      <c r="AW344" s="13" t="s">
        <v>30</v>
      </c>
      <c r="AX344" s="13" t="s">
        <v>73</v>
      </c>
      <c r="AY344" s="245" t="s">
        <v>152</v>
      </c>
    </row>
    <row r="345" s="13" customFormat="1">
      <c r="A345" s="13"/>
      <c r="B345" s="234"/>
      <c r="C345" s="235"/>
      <c r="D345" s="236" t="s">
        <v>161</v>
      </c>
      <c r="E345" s="237" t="s">
        <v>1</v>
      </c>
      <c r="F345" s="238" t="s">
        <v>980</v>
      </c>
      <c r="G345" s="235"/>
      <c r="H345" s="239">
        <v>6.4119999999999999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161</v>
      </c>
      <c r="AU345" s="245" t="s">
        <v>82</v>
      </c>
      <c r="AV345" s="13" t="s">
        <v>82</v>
      </c>
      <c r="AW345" s="13" t="s">
        <v>30</v>
      </c>
      <c r="AX345" s="13" t="s">
        <v>73</v>
      </c>
      <c r="AY345" s="245" t="s">
        <v>152</v>
      </c>
    </row>
    <row r="346" s="13" customFormat="1">
      <c r="A346" s="13"/>
      <c r="B346" s="234"/>
      <c r="C346" s="235"/>
      <c r="D346" s="236" t="s">
        <v>161</v>
      </c>
      <c r="E346" s="237" t="s">
        <v>1</v>
      </c>
      <c r="F346" s="238" t="s">
        <v>981</v>
      </c>
      <c r="G346" s="235"/>
      <c r="H346" s="239">
        <v>6.5460000000000003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161</v>
      </c>
      <c r="AU346" s="245" t="s">
        <v>82</v>
      </c>
      <c r="AV346" s="13" t="s">
        <v>82</v>
      </c>
      <c r="AW346" s="13" t="s">
        <v>30</v>
      </c>
      <c r="AX346" s="13" t="s">
        <v>73</v>
      </c>
      <c r="AY346" s="245" t="s">
        <v>152</v>
      </c>
    </row>
    <row r="347" s="14" customFormat="1">
      <c r="A347" s="14"/>
      <c r="B347" s="246"/>
      <c r="C347" s="247"/>
      <c r="D347" s="236" t="s">
        <v>161</v>
      </c>
      <c r="E347" s="248" t="s">
        <v>1</v>
      </c>
      <c r="F347" s="249" t="s">
        <v>163</v>
      </c>
      <c r="G347" s="247"/>
      <c r="H347" s="250">
        <v>17.797999999999998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161</v>
      </c>
      <c r="AU347" s="256" t="s">
        <v>82</v>
      </c>
      <c r="AV347" s="14" t="s">
        <v>160</v>
      </c>
      <c r="AW347" s="14" t="s">
        <v>30</v>
      </c>
      <c r="AX347" s="14" t="s">
        <v>80</v>
      </c>
      <c r="AY347" s="256" t="s">
        <v>152</v>
      </c>
    </row>
    <row r="348" s="2" customFormat="1" ht="24.15" customHeight="1">
      <c r="A348" s="39"/>
      <c r="B348" s="40"/>
      <c r="C348" s="220" t="s">
        <v>725</v>
      </c>
      <c r="D348" s="220" t="s">
        <v>156</v>
      </c>
      <c r="E348" s="221" t="s">
        <v>726</v>
      </c>
      <c r="F348" s="222" t="s">
        <v>727</v>
      </c>
      <c r="G348" s="223" t="s">
        <v>228</v>
      </c>
      <c r="H348" s="224">
        <v>2.004</v>
      </c>
      <c r="I348" s="225"/>
      <c r="J348" s="226">
        <f>ROUND(I348*H348,2)</f>
        <v>0</v>
      </c>
      <c r="K348" s="227"/>
      <c r="L348" s="45"/>
      <c r="M348" s="228" t="s">
        <v>1</v>
      </c>
      <c r="N348" s="229" t="s">
        <v>38</v>
      </c>
      <c r="O348" s="92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210</v>
      </c>
      <c r="AT348" s="232" t="s">
        <v>156</v>
      </c>
      <c r="AU348" s="232" t="s">
        <v>82</v>
      </c>
      <c r="AY348" s="18" t="s">
        <v>152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80</v>
      </c>
      <c r="BK348" s="233">
        <f>ROUND(I348*H348,2)</f>
        <v>0</v>
      </c>
      <c r="BL348" s="18" t="s">
        <v>210</v>
      </c>
      <c r="BM348" s="232" t="s">
        <v>583</v>
      </c>
    </row>
    <row r="349" s="12" customFormat="1" ht="22.8" customHeight="1">
      <c r="A349" s="12"/>
      <c r="B349" s="204"/>
      <c r="C349" s="205"/>
      <c r="D349" s="206" t="s">
        <v>72</v>
      </c>
      <c r="E349" s="218" t="s">
        <v>305</v>
      </c>
      <c r="F349" s="218" t="s">
        <v>306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SUM(P350:P353)</f>
        <v>0</v>
      </c>
      <c r="Q349" s="212"/>
      <c r="R349" s="213">
        <f>SUM(R350:R353)</f>
        <v>0</v>
      </c>
      <c r="S349" s="212"/>
      <c r="T349" s="214">
        <f>SUM(T350:T353)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82</v>
      </c>
      <c r="AT349" s="216" t="s">
        <v>72</v>
      </c>
      <c r="AU349" s="216" t="s">
        <v>80</v>
      </c>
      <c r="AY349" s="215" t="s">
        <v>152</v>
      </c>
      <c r="BK349" s="217">
        <f>SUM(BK350:BK353)</f>
        <v>0</v>
      </c>
    </row>
    <row r="350" s="2" customFormat="1" ht="16.5" customHeight="1">
      <c r="A350" s="39"/>
      <c r="B350" s="40"/>
      <c r="C350" s="220" t="s">
        <v>601</v>
      </c>
      <c r="D350" s="220" t="s">
        <v>156</v>
      </c>
      <c r="E350" s="221" t="s">
        <v>730</v>
      </c>
      <c r="F350" s="222" t="s">
        <v>731</v>
      </c>
      <c r="G350" s="223" t="s">
        <v>232</v>
      </c>
      <c r="H350" s="224">
        <v>11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38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210</v>
      </c>
      <c r="AT350" s="232" t="s">
        <v>156</v>
      </c>
      <c r="AU350" s="232" t="s">
        <v>82</v>
      </c>
      <c r="AY350" s="18" t="s">
        <v>152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80</v>
      </c>
      <c r="BK350" s="233">
        <f>ROUND(I350*H350,2)</f>
        <v>0</v>
      </c>
      <c r="BL350" s="18" t="s">
        <v>210</v>
      </c>
      <c r="BM350" s="232" t="s">
        <v>589</v>
      </c>
    </row>
    <row r="351" s="2" customFormat="1" ht="16.5" customHeight="1">
      <c r="A351" s="39"/>
      <c r="B351" s="40"/>
      <c r="C351" s="281" t="s">
        <v>729</v>
      </c>
      <c r="D351" s="281" t="s">
        <v>443</v>
      </c>
      <c r="E351" s="282" t="s">
        <v>733</v>
      </c>
      <c r="F351" s="283" t="s">
        <v>734</v>
      </c>
      <c r="G351" s="284" t="s">
        <v>232</v>
      </c>
      <c r="H351" s="285">
        <v>11</v>
      </c>
      <c r="I351" s="286"/>
      <c r="J351" s="287">
        <f>ROUND(I351*H351,2)</f>
        <v>0</v>
      </c>
      <c r="K351" s="288"/>
      <c r="L351" s="289"/>
      <c r="M351" s="290" t="s">
        <v>1</v>
      </c>
      <c r="N351" s="291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247</v>
      </c>
      <c r="AT351" s="232" t="s">
        <v>443</v>
      </c>
      <c r="AU351" s="232" t="s">
        <v>82</v>
      </c>
      <c r="AY351" s="18" t="s">
        <v>152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80</v>
      </c>
      <c r="BK351" s="233">
        <f>ROUND(I351*H351,2)</f>
        <v>0</v>
      </c>
      <c r="BL351" s="18" t="s">
        <v>210</v>
      </c>
      <c r="BM351" s="232" t="s">
        <v>595</v>
      </c>
    </row>
    <row r="352" s="13" customFormat="1">
      <c r="A352" s="13"/>
      <c r="B352" s="234"/>
      <c r="C352" s="235"/>
      <c r="D352" s="236" t="s">
        <v>161</v>
      </c>
      <c r="E352" s="237" t="s">
        <v>1</v>
      </c>
      <c r="F352" s="238" t="s">
        <v>982</v>
      </c>
      <c r="G352" s="235"/>
      <c r="H352" s="239">
        <v>11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161</v>
      </c>
      <c r="AU352" s="245" t="s">
        <v>82</v>
      </c>
      <c r="AV352" s="13" t="s">
        <v>82</v>
      </c>
      <c r="AW352" s="13" t="s">
        <v>30</v>
      </c>
      <c r="AX352" s="13" t="s">
        <v>73</v>
      </c>
      <c r="AY352" s="245" t="s">
        <v>152</v>
      </c>
    </row>
    <row r="353" s="14" customFormat="1">
      <c r="A353" s="14"/>
      <c r="B353" s="246"/>
      <c r="C353" s="247"/>
      <c r="D353" s="236" t="s">
        <v>161</v>
      </c>
      <c r="E353" s="248" t="s">
        <v>1</v>
      </c>
      <c r="F353" s="249" t="s">
        <v>163</v>
      </c>
      <c r="G353" s="247"/>
      <c r="H353" s="250">
        <v>11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161</v>
      </c>
      <c r="AU353" s="256" t="s">
        <v>82</v>
      </c>
      <c r="AV353" s="14" t="s">
        <v>160</v>
      </c>
      <c r="AW353" s="14" t="s">
        <v>30</v>
      </c>
      <c r="AX353" s="14" t="s">
        <v>80</v>
      </c>
      <c r="AY353" s="256" t="s">
        <v>152</v>
      </c>
    </row>
    <row r="354" s="12" customFormat="1" ht="22.8" customHeight="1">
      <c r="A354" s="12"/>
      <c r="B354" s="204"/>
      <c r="C354" s="205"/>
      <c r="D354" s="206" t="s">
        <v>72</v>
      </c>
      <c r="E354" s="218" t="s">
        <v>737</v>
      </c>
      <c r="F354" s="218" t="s">
        <v>738</v>
      </c>
      <c r="G354" s="205"/>
      <c r="H354" s="205"/>
      <c r="I354" s="208"/>
      <c r="J354" s="219">
        <f>BK354</f>
        <v>0</v>
      </c>
      <c r="K354" s="205"/>
      <c r="L354" s="210"/>
      <c r="M354" s="211"/>
      <c r="N354" s="212"/>
      <c r="O354" s="212"/>
      <c r="P354" s="213">
        <f>SUM(P355:P358)</f>
        <v>0</v>
      </c>
      <c r="Q354" s="212"/>
      <c r="R354" s="213">
        <f>SUM(R355:R358)</f>
        <v>0</v>
      </c>
      <c r="S354" s="212"/>
      <c r="T354" s="214">
        <f>SUM(T355:T358)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5" t="s">
        <v>82</v>
      </c>
      <c r="AT354" s="216" t="s">
        <v>72</v>
      </c>
      <c r="AU354" s="216" t="s">
        <v>80</v>
      </c>
      <c r="AY354" s="215" t="s">
        <v>152</v>
      </c>
      <c r="BK354" s="217">
        <f>SUM(BK355:BK358)</f>
        <v>0</v>
      </c>
    </row>
    <row r="355" s="2" customFormat="1" ht="24.15" customHeight="1">
      <c r="A355" s="39"/>
      <c r="B355" s="40"/>
      <c r="C355" s="220" t="s">
        <v>8</v>
      </c>
      <c r="D355" s="220" t="s">
        <v>156</v>
      </c>
      <c r="E355" s="221" t="s">
        <v>983</v>
      </c>
      <c r="F355" s="222" t="s">
        <v>740</v>
      </c>
      <c r="G355" s="223" t="s">
        <v>159</v>
      </c>
      <c r="H355" s="224">
        <v>75.939999999999998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210</v>
      </c>
      <c r="AT355" s="232" t="s">
        <v>156</v>
      </c>
      <c r="AU355" s="232" t="s">
        <v>82</v>
      </c>
      <c r="AY355" s="18" t="s">
        <v>152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80</v>
      </c>
      <c r="BK355" s="233">
        <f>ROUND(I355*H355,2)</f>
        <v>0</v>
      </c>
      <c r="BL355" s="18" t="s">
        <v>210</v>
      </c>
      <c r="BM355" s="232" t="s">
        <v>601</v>
      </c>
    </row>
    <row r="356" s="13" customFormat="1">
      <c r="A356" s="13"/>
      <c r="B356" s="234"/>
      <c r="C356" s="235"/>
      <c r="D356" s="236" t="s">
        <v>161</v>
      </c>
      <c r="E356" s="237" t="s">
        <v>1</v>
      </c>
      <c r="F356" s="238" t="s">
        <v>984</v>
      </c>
      <c r="G356" s="235"/>
      <c r="H356" s="239">
        <v>75.939999999999998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161</v>
      </c>
      <c r="AU356" s="245" t="s">
        <v>82</v>
      </c>
      <c r="AV356" s="13" t="s">
        <v>82</v>
      </c>
      <c r="AW356" s="13" t="s">
        <v>30</v>
      </c>
      <c r="AX356" s="13" t="s">
        <v>73</v>
      </c>
      <c r="AY356" s="245" t="s">
        <v>152</v>
      </c>
    </row>
    <row r="357" s="14" customFormat="1">
      <c r="A357" s="14"/>
      <c r="B357" s="246"/>
      <c r="C357" s="247"/>
      <c r="D357" s="236" t="s">
        <v>161</v>
      </c>
      <c r="E357" s="248" t="s">
        <v>1</v>
      </c>
      <c r="F357" s="249" t="s">
        <v>163</v>
      </c>
      <c r="G357" s="247"/>
      <c r="H357" s="250">
        <v>75.939999999999998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161</v>
      </c>
      <c r="AU357" s="256" t="s">
        <v>82</v>
      </c>
      <c r="AV357" s="14" t="s">
        <v>160</v>
      </c>
      <c r="AW357" s="14" t="s">
        <v>30</v>
      </c>
      <c r="AX357" s="14" t="s">
        <v>80</v>
      </c>
      <c r="AY357" s="256" t="s">
        <v>152</v>
      </c>
    </row>
    <row r="358" s="2" customFormat="1" ht="24.15" customHeight="1">
      <c r="A358" s="39"/>
      <c r="B358" s="40"/>
      <c r="C358" s="220" t="s">
        <v>624</v>
      </c>
      <c r="D358" s="220" t="s">
        <v>156</v>
      </c>
      <c r="E358" s="221" t="s">
        <v>743</v>
      </c>
      <c r="F358" s="222" t="s">
        <v>744</v>
      </c>
      <c r="G358" s="223" t="s">
        <v>228</v>
      </c>
      <c r="H358" s="224">
        <v>0.114</v>
      </c>
      <c r="I358" s="225"/>
      <c r="J358" s="226">
        <f>ROUND(I358*H358,2)</f>
        <v>0</v>
      </c>
      <c r="K358" s="227"/>
      <c r="L358" s="45"/>
      <c r="M358" s="228" t="s">
        <v>1</v>
      </c>
      <c r="N358" s="229" t="s">
        <v>38</v>
      </c>
      <c r="O358" s="92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2" t="s">
        <v>210</v>
      </c>
      <c r="AT358" s="232" t="s">
        <v>156</v>
      </c>
      <c r="AU358" s="232" t="s">
        <v>82</v>
      </c>
      <c r="AY358" s="18" t="s">
        <v>152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8" t="s">
        <v>80</v>
      </c>
      <c r="BK358" s="233">
        <f>ROUND(I358*H358,2)</f>
        <v>0</v>
      </c>
      <c r="BL358" s="18" t="s">
        <v>210</v>
      </c>
      <c r="BM358" s="232" t="s">
        <v>607</v>
      </c>
    </row>
    <row r="359" s="12" customFormat="1" ht="22.8" customHeight="1">
      <c r="A359" s="12"/>
      <c r="B359" s="204"/>
      <c r="C359" s="205"/>
      <c r="D359" s="206" t="s">
        <v>72</v>
      </c>
      <c r="E359" s="218" t="s">
        <v>318</v>
      </c>
      <c r="F359" s="218" t="s">
        <v>319</v>
      </c>
      <c r="G359" s="205"/>
      <c r="H359" s="205"/>
      <c r="I359" s="208"/>
      <c r="J359" s="219">
        <f>BK359</f>
        <v>0</v>
      </c>
      <c r="K359" s="205"/>
      <c r="L359" s="210"/>
      <c r="M359" s="211"/>
      <c r="N359" s="212"/>
      <c r="O359" s="212"/>
      <c r="P359" s="213">
        <f>SUM(P360:P439)</f>
        <v>0</v>
      </c>
      <c r="Q359" s="212"/>
      <c r="R359" s="213">
        <f>SUM(R360:R439)</f>
        <v>0</v>
      </c>
      <c r="S359" s="212"/>
      <c r="T359" s="214">
        <f>SUM(T360:T439)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5" t="s">
        <v>82</v>
      </c>
      <c r="AT359" s="216" t="s">
        <v>72</v>
      </c>
      <c r="AU359" s="216" t="s">
        <v>80</v>
      </c>
      <c r="AY359" s="215" t="s">
        <v>152</v>
      </c>
      <c r="BK359" s="217">
        <f>SUM(BK360:BK439)</f>
        <v>0</v>
      </c>
    </row>
    <row r="360" s="2" customFormat="1" ht="16.5" customHeight="1">
      <c r="A360" s="39"/>
      <c r="B360" s="40"/>
      <c r="C360" s="220" t="s">
        <v>539</v>
      </c>
      <c r="D360" s="220" t="s">
        <v>156</v>
      </c>
      <c r="E360" s="221" t="s">
        <v>746</v>
      </c>
      <c r="F360" s="222" t="s">
        <v>747</v>
      </c>
      <c r="G360" s="223" t="s">
        <v>159</v>
      </c>
      <c r="H360" s="224">
        <v>147.95500000000001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38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210</v>
      </c>
      <c r="AT360" s="232" t="s">
        <v>156</v>
      </c>
      <c r="AU360" s="232" t="s">
        <v>82</v>
      </c>
      <c r="AY360" s="18" t="s">
        <v>152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80</v>
      </c>
      <c r="BK360" s="233">
        <f>ROUND(I360*H360,2)</f>
        <v>0</v>
      </c>
      <c r="BL360" s="18" t="s">
        <v>210</v>
      </c>
      <c r="BM360" s="232" t="s">
        <v>613</v>
      </c>
    </row>
    <row r="361" s="15" customFormat="1">
      <c r="A361" s="15"/>
      <c r="B361" s="257"/>
      <c r="C361" s="258"/>
      <c r="D361" s="236" t="s">
        <v>161</v>
      </c>
      <c r="E361" s="259" t="s">
        <v>1</v>
      </c>
      <c r="F361" s="260" t="s">
        <v>339</v>
      </c>
      <c r="G361" s="258"/>
      <c r="H361" s="259" t="s">
        <v>1</v>
      </c>
      <c r="I361" s="261"/>
      <c r="J361" s="258"/>
      <c r="K361" s="258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161</v>
      </c>
      <c r="AU361" s="266" t="s">
        <v>82</v>
      </c>
      <c r="AV361" s="15" t="s">
        <v>80</v>
      </c>
      <c r="AW361" s="15" t="s">
        <v>30</v>
      </c>
      <c r="AX361" s="15" t="s">
        <v>73</v>
      </c>
      <c r="AY361" s="266" t="s">
        <v>152</v>
      </c>
    </row>
    <row r="362" s="13" customFormat="1">
      <c r="A362" s="13"/>
      <c r="B362" s="234"/>
      <c r="C362" s="235"/>
      <c r="D362" s="236" t="s">
        <v>161</v>
      </c>
      <c r="E362" s="237" t="s">
        <v>1</v>
      </c>
      <c r="F362" s="238" t="s">
        <v>906</v>
      </c>
      <c r="G362" s="235"/>
      <c r="H362" s="239">
        <v>20.25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161</v>
      </c>
      <c r="AU362" s="245" t="s">
        <v>82</v>
      </c>
      <c r="AV362" s="13" t="s">
        <v>82</v>
      </c>
      <c r="AW362" s="13" t="s">
        <v>30</v>
      </c>
      <c r="AX362" s="13" t="s">
        <v>73</v>
      </c>
      <c r="AY362" s="245" t="s">
        <v>152</v>
      </c>
    </row>
    <row r="363" s="13" customFormat="1">
      <c r="A363" s="13"/>
      <c r="B363" s="234"/>
      <c r="C363" s="235"/>
      <c r="D363" s="236" t="s">
        <v>161</v>
      </c>
      <c r="E363" s="237" t="s">
        <v>1</v>
      </c>
      <c r="F363" s="238" t="s">
        <v>907</v>
      </c>
      <c r="G363" s="235"/>
      <c r="H363" s="239">
        <v>25.707000000000001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161</v>
      </c>
      <c r="AU363" s="245" t="s">
        <v>82</v>
      </c>
      <c r="AV363" s="13" t="s">
        <v>82</v>
      </c>
      <c r="AW363" s="13" t="s">
        <v>30</v>
      </c>
      <c r="AX363" s="13" t="s">
        <v>73</v>
      </c>
      <c r="AY363" s="245" t="s">
        <v>152</v>
      </c>
    </row>
    <row r="364" s="13" customFormat="1">
      <c r="A364" s="13"/>
      <c r="B364" s="234"/>
      <c r="C364" s="235"/>
      <c r="D364" s="236" t="s">
        <v>161</v>
      </c>
      <c r="E364" s="237" t="s">
        <v>1</v>
      </c>
      <c r="F364" s="238" t="s">
        <v>908</v>
      </c>
      <c r="G364" s="235"/>
      <c r="H364" s="239">
        <v>27.768000000000001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161</v>
      </c>
      <c r="AU364" s="245" t="s">
        <v>82</v>
      </c>
      <c r="AV364" s="13" t="s">
        <v>82</v>
      </c>
      <c r="AW364" s="13" t="s">
        <v>30</v>
      </c>
      <c r="AX364" s="13" t="s">
        <v>73</v>
      </c>
      <c r="AY364" s="245" t="s">
        <v>152</v>
      </c>
    </row>
    <row r="365" s="13" customFormat="1">
      <c r="A365" s="13"/>
      <c r="B365" s="234"/>
      <c r="C365" s="235"/>
      <c r="D365" s="236" t="s">
        <v>161</v>
      </c>
      <c r="E365" s="237" t="s">
        <v>1</v>
      </c>
      <c r="F365" s="238" t="s">
        <v>909</v>
      </c>
      <c r="G365" s="235"/>
      <c r="H365" s="239">
        <v>4.1760000000000002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161</v>
      </c>
      <c r="AU365" s="245" t="s">
        <v>82</v>
      </c>
      <c r="AV365" s="13" t="s">
        <v>82</v>
      </c>
      <c r="AW365" s="13" t="s">
        <v>30</v>
      </c>
      <c r="AX365" s="13" t="s">
        <v>73</v>
      </c>
      <c r="AY365" s="245" t="s">
        <v>152</v>
      </c>
    </row>
    <row r="366" s="13" customFormat="1">
      <c r="A366" s="13"/>
      <c r="B366" s="234"/>
      <c r="C366" s="235"/>
      <c r="D366" s="236" t="s">
        <v>161</v>
      </c>
      <c r="E366" s="237" t="s">
        <v>1</v>
      </c>
      <c r="F366" s="238" t="s">
        <v>910</v>
      </c>
      <c r="G366" s="235"/>
      <c r="H366" s="239">
        <v>22.946000000000002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161</v>
      </c>
      <c r="AU366" s="245" t="s">
        <v>82</v>
      </c>
      <c r="AV366" s="13" t="s">
        <v>82</v>
      </c>
      <c r="AW366" s="13" t="s">
        <v>30</v>
      </c>
      <c r="AX366" s="13" t="s">
        <v>73</v>
      </c>
      <c r="AY366" s="245" t="s">
        <v>152</v>
      </c>
    </row>
    <row r="367" s="13" customFormat="1">
      <c r="A367" s="13"/>
      <c r="B367" s="234"/>
      <c r="C367" s="235"/>
      <c r="D367" s="236" t="s">
        <v>161</v>
      </c>
      <c r="E367" s="237" t="s">
        <v>1</v>
      </c>
      <c r="F367" s="238" t="s">
        <v>911</v>
      </c>
      <c r="G367" s="235"/>
      <c r="H367" s="239">
        <v>4.3200000000000003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161</v>
      </c>
      <c r="AU367" s="245" t="s">
        <v>82</v>
      </c>
      <c r="AV367" s="13" t="s">
        <v>82</v>
      </c>
      <c r="AW367" s="13" t="s">
        <v>30</v>
      </c>
      <c r="AX367" s="13" t="s">
        <v>73</v>
      </c>
      <c r="AY367" s="245" t="s">
        <v>152</v>
      </c>
    </row>
    <row r="368" s="13" customFormat="1">
      <c r="A368" s="13"/>
      <c r="B368" s="234"/>
      <c r="C368" s="235"/>
      <c r="D368" s="236" t="s">
        <v>161</v>
      </c>
      <c r="E368" s="237" t="s">
        <v>1</v>
      </c>
      <c r="F368" s="238" t="s">
        <v>912</v>
      </c>
      <c r="G368" s="235"/>
      <c r="H368" s="239">
        <v>6.165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161</v>
      </c>
      <c r="AU368" s="245" t="s">
        <v>82</v>
      </c>
      <c r="AV368" s="13" t="s">
        <v>82</v>
      </c>
      <c r="AW368" s="13" t="s">
        <v>30</v>
      </c>
      <c r="AX368" s="13" t="s">
        <v>73</v>
      </c>
      <c r="AY368" s="245" t="s">
        <v>152</v>
      </c>
    </row>
    <row r="369" s="13" customFormat="1">
      <c r="A369" s="13"/>
      <c r="B369" s="234"/>
      <c r="C369" s="235"/>
      <c r="D369" s="236" t="s">
        <v>161</v>
      </c>
      <c r="E369" s="237" t="s">
        <v>1</v>
      </c>
      <c r="F369" s="238" t="s">
        <v>913</v>
      </c>
      <c r="G369" s="235"/>
      <c r="H369" s="239">
        <v>4.3200000000000003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161</v>
      </c>
      <c r="AU369" s="245" t="s">
        <v>82</v>
      </c>
      <c r="AV369" s="13" t="s">
        <v>82</v>
      </c>
      <c r="AW369" s="13" t="s">
        <v>30</v>
      </c>
      <c r="AX369" s="13" t="s">
        <v>73</v>
      </c>
      <c r="AY369" s="245" t="s">
        <v>152</v>
      </c>
    </row>
    <row r="370" s="13" customFormat="1">
      <c r="A370" s="13"/>
      <c r="B370" s="234"/>
      <c r="C370" s="235"/>
      <c r="D370" s="236" t="s">
        <v>161</v>
      </c>
      <c r="E370" s="237" t="s">
        <v>1</v>
      </c>
      <c r="F370" s="238" t="s">
        <v>914</v>
      </c>
      <c r="G370" s="235"/>
      <c r="H370" s="239">
        <v>6.3630000000000004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161</v>
      </c>
      <c r="AU370" s="245" t="s">
        <v>82</v>
      </c>
      <c r="AV370" s="13" t="s">
        <v>82</v>
      </c>
      <c r="AW370" s="13" t="s">
        <v>30</v>
      </c>
      <c r="AX370" s="13" t="s">
        <v>73</v>
      </c>
      <c r="AY370" s="245" t="s">
        <v>152</v>
      </c>
    </row>
    <row r="371" s="13" customFormat="1">
      <c r="A371" s="13"/>
      <c r="B371" s="234"/>
      <c r="C371" s="235"/>
      <c r="D371" s="236" t="s">
        <v>161</v>
      </c>
      <c r="E371" s="237" t="s">
        <v>1</v>
      </c>
      <c r="F371" s="238" t="s">
        <v>915</v>
      </c>
      <c r="G371" s="235"/>
      <c r="H371" s="239">
        <v>3.9239999999999999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161</v>
      </c>
      <c r="AU371" s="245" t="s">
        <v>82</v>
      </c>
      <c r="AV371" s="13" t="s">
        <v>82</v>
      </c>
      <c r="AW371" s="13" t="s">
        <v>30</v>
      </c>
      <c r="AX371" s="13" t="s">
        <v>73</v>
      </c>
      <c r="AY371" s="245" t="s">
        <v>152</v>
      </c>
    </row>
    <row r="372" s="13" customFormat="1">
      <c r="A372" s="13"/>
      <c r="B372" s="234"/>
      <c r="C372" s="235"/>
      <c r="D372" s="236" t="s">
        <v>161</v>
      </c>
      <c r="E372" s="237" t="s">
        <v>1</v>
      </c>
      <c r="F372" s="238" t="s">
        <v>916</v>
      </c>
      <c r="G372" s="235"/>
      <c r="H372" s="239">
        <v>22.015999999999998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161</v>
      </c>
      <c r="AU372" s="245" t="s">
        <v>82</v>
      </c>
      <c r="AV372" s="13" t="s">
        <v>82</v>
      </c>
      <c r="AW372" s="13" t="s">
        <v>30</v>
      </c>
      <c r="AX372" s="13" t="s">
        <v>73</v>
      </c>
      <c r="AY372" s="245" t="s">
        <v>152</v>
      </c>
    </row>
    <row r="373" s="16" customFormat="1">
      <c r="A373" s="16"/>
      <c r="B373" s="270"/>
      <c r="C373" s="271"/>
      <c r="D373" s="236" t="s">
        <v>161</v>
      </c>
      <c r="E373" s="272" t="s">
        <v>1</v>
      </c>
      <c r="F373" s="273" t="s">
        <v>384</v>
      </c>
      <c r="G373" s="271"/>
      <c r="H373" s="274">
        <v>147.95500000000001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0" t="s">
        <v>161</v>
      </c>
      <c r="AU373" s="280" t="s">
        <v>82</v>
      </c>
      <c r="AV373" s="16" t="s">
        <v>172</v>
      </c>
      <c r="AW373" s="16" t="s">
        <v>30</v>
      </c>
      <c r="AX373" s="16" t="s">
        <v>73</v>
      </c>
      <c r="AY373" s="280" t="s">
        <v>152</v>
      </c>
    </row>
    <row r="374" s="14" customFormat="1">
      <c r="A374" s="14"/>
      <c r="B374" s="246"/>
      <c r="C374" s="247"/>
      <c r="D374" s="236" t="s">
        <v>161</v>
      </c>
      <c r="E374" s="248" t="s">
        <v>1</v>
      </c>
      <c r="F374" s="249" t="s">
        <v>163</v>
      </c>
      <c r="G374" s="247"/>
      <c r="H374" s="250">
        <v>147.95500000000001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161</v>
      </c>
      <c r="AU374" s="256" t="s">
        <v>82</v>
      </c>
      <c r="AV374" s="14" t="s">
        <v>160</v>
      </c>
      <c r="AW374" s="14" t="s">
        <v>30</v>
      </c>
      <c r="AX374" s="14" t="s">
        <v>80</v>
      </c>
      <c r="AY374" s="256" t="s">
        <v>152</v>
      </c>
    </row>
    <row r="375" s="2" customFormat="1" ht="24.15" customHeight="1">
      <c r="A375" s="39"/>
      <c r="B375" s="40"/>
      <c r="C375" s="220" t="s">
        <v>985</v>
      </c>
      <c r="D375" s="220" t="s">
        <v>156</v>
      </c>
      <c r="E375" s="221" t="s">
        <v>749</v>
      </c>
      <c r="F375" s="222" t="s">
        <v>750</v>
      </c>
      <c r="G375" s="223" t="s">
        <v>159</v>
      </c>
      <c r="H375" s="224">
        <v>27.135999999999999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38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210</v>
      </c>
      <c r="AT375" s="232" t="s">
        <v>156</v>
      </c>
      <c r="AU375" s="232" t="s">
        <v>82</v>
      </c>
      <c r="AY375" s="18" t="s">
        <v>152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80</v>
      </c>
      <c r="BK375" s="233">
        <f>ROUND(I375*H375,2)</f>
        <v>0</v>
      </c>
      <c r="BL375" s="18" t="s">
        <v>210</v>
      </c>
      <c r="BM375" s="232" t="s">
        <v>509</v>
      </c>
    </row>
    <row r="376" s="13" customFormat="1">
      <c r="A376" s="13"/>
      <c r="B376" s="234"/>
      <c r="C376" s="235"/>
      <c r="D376" s="236" t="s">
        <v>161</v>
      </c>
      <c r="E376" s="237" t="s">
        <v>1</v>
      </c>
      <c r="F376" s="238" t="s">
        <v>986</v>
      </c>
      <c r="G376" s="235"/>
      <c r="H376" s="239">
        <v>6.7279999999999998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161</v>
      </c>
      <c r="AU376" s="245" t="s">
        <v>82</v>
      </c>
      <c r="AV376" s="13" t="s">
        <v>82</v>
      </c>
      <c r="AW376" s="13" t="s">
        <v>30</v>
      </c>
      <c r="AX376" s="13" t="s">
        <v>73</v>
      </c>
      <c r="AY376" s="245" t="s">
        <v>152</v>
      </c>
    </row>
    <row r="377" s="13" customFormat="1">
      <c r="A377" s="13"/>
      <c r="B377" s="234"/>
      <c r="C377" s="235"/>
      <c r="D377" s="236" t="s">
        <v>161</v>
      </c>
      <c r="E377" s="237" t="s">
        <v>1</v>
      </c>
      <c r="F377" s="238" t="s">
        <v>987</v>
      </c>
      <c r="G377" s="235"/>
      <c r="H377" s="239">
        <v>5.7599999999999998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161</v>
      </c>
      <c r="AU377" s="245" t="s">
        <v>82</v>
      </c>
      <c r="AV377" s="13" t="s">
        <v>82</v>
      </c>
      <c r="AW377" s="13" t="s">
        <v>30</v>
      </c>
      <c r="AX377" s="13" t="s">
        <v>73</v>
      </c>
      <c r="AY377" s="245" t="s">
        <v>152</v>
      </c>
    </row>
    <row r="378" s="13" customFormat="1">
      <c r="A378" s="13"/>
      <c r="B378" s="234"/>
      <c r="C378" s="235"/>
      <c r="D378" s="236" t="s">
        <v>161</v>
      </c>
      <c r="E378" s="237" t="s">
        <v>1</v>
      </c>
      <c r="F378" s="238" t="s">
        <v>988</v>
      </c>
      <c r="G378" s="235"/>
      <c r="H378" s="239">
        <v>14.648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161</v>
      </c>
      <c r="AU378" s="245" t="s">
        <v>82</v>
      </c>
      <c r="AV378" s="13" t="s">
        <v>82</v>
      </c>
      <c r="AW378" s="13" t="s">
        <v>30</v>
      </c>
      <c r="AX378" s="13" t="s">
        <v>73</v>
      </c>
      <c r="AY378" s="245" t="s">
        <v>152</v>
      </c>
    </row>
    <row r="379" s="14" customFormat="1">
      <c r="A379" s="14"/>
      <c r="B379" s="246"/>
      <c r="C379" s="247"/>
      <c r="D379" s="236" t="s">
        <v>161</v>
      </c>
      <c r="E379" s="248" t="s">
        <v>1</v>
      </c>
      <c r="F379" s="249" t="s">
        <v>163</v>
      </c>
      <c r="G379" s="247"/>
      <c r="H379" s="250">
        <v>27.135999999999999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161</v>
      </c>
      <c r="AU379" s="256" t="s">
        <v>82</v>
      </c>
      <c r="AV379" s="14" t="s">
        <v>160</v>
      </c>
      <c r="AW379" s="14" t="s">
        <v>30</v>
      </c>
      <c r="AX379" s="14" t="s">
        <v>80</v>
      </c>
      <c r="AY379" s="256" t="s">
        <v>152</v>
      </c>
    </row>
    <row r="380" s="2" customFormat="1" ht="16.5" customHeight="1">
      <c r="A380" s="39"/>
      <c r="B380" s="40"/>
      <c r="C380" s="220" t="s">
        <v>542</v>
      </c>
      <c r="D380" s="220" t="s">
        <v>156</v>
      </c>
      <c r="E380" s="221" t="s">
        <v>754</v>
      </c>
      <c r="F380" s="222" t="s">
        <v>755</v>
      </c>
      <c r="G380" s="223" t="s">
        <v>275</v>
      </c>
      <c r="H380" s="224">
        <v>12.6</v>
      </c>
      <c r="I380" s="225"/>
      <c r="J380" s="226">
        <f>ROUND(I380*H380,2)</f>
        <v>0</v>
      </c>
      <c r="K380" s="227"/>
      <c r="L380" s="45"/>
      <c r="M380" s="228" t="s">
        <v>1</v>
      </c>
      <c r="N380" s="229" t="s">
        <v>38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210</v>
      </c>
      <c r="AT380" s="232" t="s">
        <v>156</v>
      </c>
      <c r="AU380" s="232" t="s">
        <v>82</v>
      </c>
      <c r="AY380" s="18" t="s">
        <v>152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8" t="s">
        <v>80</v>
      </c>
      <c r="BK380" s="233">
        <f>ROUND(I380*H380,2)</f>
        <v>0</v>
      </c>
      <c r="BL380" s="18" t="s">
        <v>210</v>
      </c>
      <c r="BM380" s="232" t="s">
        <v>620</v>
      </c>
    </row>
    <row r="381" s="13" customFormat="1">
      <c r="A381" s="13"/>
      <c r="B381" s="234"/>
      <c r="C381" s="235"/>
      <c r="D381" s="236" t="s">
        <v>161</v>
      </c>
      <c r="E381" s="237" t="s">
        <v>1</v>
      </c>
      <c r="F381" s="238" t="s">
        <v>989</v>
      </c>
      <c r="G381" s="235"/>
      <c r="H381" s="239">
        <v>3.8999999999999999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161</v>
      </c>
      <c r="AU381" s="245" t="s">
        <v>82</v>
      </c>
      <c r="AV381" s="13" t="s">
        <v>82</v>
      </c>
      <c r="AW381" s="13" t="s">
        <v>30</v>
      </c>
      <c r="AX381" s="13" t="s">
        <v>73</v>
      </c>
      <c r="AY381" s="245" t="s">
        <v>152</v>
      </c>
    </row>
    <row r="382" s="13" customFormat="1">
      <c r="A382" s="13"/>
      <c r="B382" s="234"/>
      <c r="C382" s="235"/>
      <c r="D382" s="236" t="s">
        <v>161</v>
      </c>
      <c r="E382" s="237" t="s">
        <v>1</v>
      </c>
      <c r="F382" s="238" t="s">
        <v>990</v>
      </c>
      <c r="G382" s="235"/>
      <c r="H382" s="239">
        <v>4.5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161</v>
      </c>
      <c r="AU382" s="245" t="s">
        <v>82</v>
      </c>
      <c r="AV382" s="13" t="s">
        <v>82</v>
      </c>
      <c r="AW382" s="13" t="s">
        <v>30</v>
      </c>
      <c r="AX382" s="13" t="s">
        <v>73</v>
      </c>
      <c r="AY382" s="245" t="s">
        <v>152</v>
      </c>
    </row>
    <row r="383" s="13" customFormat="1">
      <c r="A383" s="13"/>
      <c r="B383" s="234"/>
      <c r="C383" s="235"/>
      <c r="D383" s="236" t="s">
        <v>161</v>
      </c>
      <c r="E383" s="237" t="s">
        <v>1</v>
      </c>
      <c r="F383" s="238" t="s">
        <v>991</v>
      </c>
      <c r="G383" s="235"/>
      <c r="H383" s="239">
        <v>4.2000000000000002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161</v>
      </c>
      <c r="AU383" s="245" t="s">
        <v>82</v>
      </c>
      <c r="AV383" s="13" t="s">
        <v>82</v>
      </c>
      <c r="AW383" s="13" t="s">
        <v>30</v>
      </c>
      <c r="AX383" s="13" t="s">
        <v>73</v>
      </c>
      <c r="AY383" s="245" t="s">
        <v>152</v>
      </c>
    </row>
    <row r="384" s="14" customFormat="1">
      <c r="A384" s="14"/>
      <c r="B384" s="246"/>
      <c r="C384" s="247"/>
      <c r="D384" s="236" t="s">
        <v>161</v>
      </c>
      <c r="E384" s="248" t="s">
        <v>1</v>
      </c>
      <c r="F384" s="249" t="s">
        <v>163</v>
      </c>
      <c r="G384" s="247"/>
      <c r="H384" s="250">
        <v>12.6</v>
      </c>
      <c r="I384" s="251"/>
      <c r="J384" s="247"/>
      <c r="K384" s="247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161</v>
      </c>
      <c r="AU384" s="256" t="s">
        <v>82</v>
      </c>
      <c r="AV384" s="14" t="s">
        <v>160</v>
      </c>
      <c r="AW384" s="14" t="s">
        <v>30</v>
      </c>
      <c r="AX384" s="14" t="s">
        <v>80</v>
      </c>
      <c r="AY384" s="256" t="s">
        <v>152</v>
      </c>
    </row>
    <row r="385" s="2" customFormat="1" ht="16.5" customHeight="1">
      <c r="A385" s="39"/>
      <c r="B385" s="40"/>
      <c r="C385" s="220" t="s">
        <v>719</v>
      </c>
      <c r="D385" s="220" t="s">
        <v>156</v>
      </c>
      <c r="E385" s="221" t="s">
        <v>758</v>
      </c>
      <c r="F385" s="222" t="s">
        <v>759</v>
      </c>
      <c r="G385" s="223" t="s">
        <v>275</v>
      </c>
      <c r="H385" s="224">
        <v>10.65</v>
      </c>
      <c r="I385" s="225"/>
      <c r="J385" s="226">
        <f>ROUND(I385*H385,2)</f>
        <v>0</v>
      </c>
      <c r="K385" s="227"/>
      <c r="L385" s="45"/>
      <c r="M385" s="228" t="s">
        <v>1</v>
      </c>
      <c r="N385" s="229" t="s">
        <v>38</v>
      </c>
      <c r="O385" s="92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210</v>
      </c>
      <c r="AT385" s="232" t="s">
        <v>156</v>
      </c>
      <c r="AU385" s="232" t="s">
        <v>82</v>
      </c>
      <c r="AY385" s="18" t="s">
        <v>152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80</v>
      </c>
      <c r="BK385" s="233">
        <f>ROUND(I385*H385,2)</f>
        <v>0</v>
      </c>
      <c r="BL385" s="18" t="s">
        <v>210</v>
      </c>
      <c r="BM385" s="232" t="s">
        <v>624</v>
      </c>
    </row>
    <row r="386" s="13" customFormat="1">
      <c r="A386" s="13"/>
      <c r="B386" s="234"/>
      <c r="C386" s="235"/>
      <c r="D386" s="236" t="s">
        <v>161</v>
      </c>
      <c r="E386" s="237" t="s">
        <v>1</v>
      </c>
      <c r="F386" s="238" t="s">
        <v>992</v>
      </c>
      <c r="G386" s="235"/>
      <c r="H386" s="239">
        <v>1.95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161</v>
      </c>
      <c r="AU386" s="245" t="s">
        <v>82</v>
      </c>
      <c r="AV386" s="13" t="s">
        <v>82</v>
      </c>
      <c r="AW386" s="13" t="s">
        <v>30</v>
      </c>
      <c r="AX386" s="13" t="s">
        <v>73</v>
      </c>
      <c r="AY386" s="245" t="s">
        <v>152</v>
      </c>
    </row>
    <row r="387" s="13" customFormat="1">
      <c r="A387" s="13"/>
      <c r="B387" s="234"/>
      <c r="C387" s="235"/>
      <c r="D387" s="236" t="s">
        <v>161</v>
      </c>
      <c r="E387" s="237" t="s">
        <v>1</v>
      </c>
      <c r="F387" s="238" t="s">
        <v>990</v>
      </c>
      <c r="G387" s="235"/>
      <c r="H387" s="239">
        <v>4.5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161</v>
      </c>
      <c r="AU387" s="245" t="s">
        <v>82</v>
      </c>
      <c r="AV387" s="13" t="s">
        <v>82</v>
      </c>
      <c r="AW387" s="13" t="s">
        <v>30</v>
      </c>
      <c r="AX387" s="13" t="s">
        <v>73</v>
      </c>
      <c r="AY387" s="245" t="s">
        <v>152</v>
      </c>
    </row>
    <row r="388" s="13" customFormat="1">
      <c r="A388" s="13"/>
      <c r="B388" s="234"/>
      <c r="C388" s="235"/>
      <c r="D388" s="236" t="s">
        <v>161</v>
      </c>
      <c r="E388" s="237" t="s">
        <v>1</v>
      </c>
      <c r="F388" s="238" t="s">
        <v>991</v>
      </c>
      <c r="G388" s="235"/>
      <c r="H388" s="239">
        <v>4.2000000000000002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161</v>
      </c>
      <c r="AU388" s="245" t="s">
        <v>82</v>
      </c>
      <c r="AV388" s="13" t="s">
        <v>82</v>
      </c>
      <c r="AW388" s="13" t="s">
        <v>30</v>
      </c>
      <c r="AX388" s="13" t="s">
        <v>73</v>
      </c>
      <c r="AY388" s="245" t="s">
        <v>152</v>
      </c>
    </row>
    <row r="389" s="14" customFormat="1">
      <c r="A389" s="14"/>
      <c r="B389" s="246"/>
      <c r="C389" s="247"/>
      <c r="D389" s="236" t="s">
        <v>161</v>
      </c>
      <c r="E389" s="248" t="s">
        <v>1</v>
      </c>
      <c r="F389" s="249" t="s">
        <v>163</v>
      </c>
      <c r="G389" s="247"/>
      <c r="H389" s="250">
        <v>10.65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161</v>
      </c>
      <c r="AU389" s="256" t="s">
        <v>82</v>
      </c>
      <c r="AV389" s="14" t="s">
        <v>160</v>
      </c>
      <c r="AW389" s="14" t="s">
        <v>30</v>
      </c>
      <c r="AX389" s="14" t="s">
        <v>80</v>
      </c>
      <c r="AY389" s="256" t="s">
        <v>152</v>
      </c>
    </row>
    <row r="390" s="2" customFormat="1" ht="37.8" customHeight="1">
      <c r="A390" s="39"/>
      <c r="B390" s="40"/>
      <c r="C390" s="220" t="s">
        <v>554</v>
      </c>
      <c r="D390" s="220" t="s">
        <v>156</v>
      </c>
      <c r="E390" s="221" t="s">
        <v>763</v>
      </c>
      <c r="F390" s="222" t="s">
        <v>764</v>
      </c>
      <c r="G390" s="223" t="s">
        <v>159</v>
      </c>
      <c r="H390" s="224">
        <v>147.95500000000001</v>
      </c>
      <c r="I390" s="225"/>
      <c r="J390" s="226">
        <f>ROUND(I390*H390,2)</f>
        <v>0</v>
      </c>
      <c r="K390" s="227"/>
      <c r="L390" s="45"/>
      <c r="M390" s="228" t="s">
        <v>1</v>
      </c>
      <c r="N390" s="229" t="s">
        <v>38</v>
      </c>
      <c r="O390" s="92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210</v>
      </c>
      <c r="AT390" s="232" t="s">
        <v>156</v>
      </c>
      <c r="AU390" s="232" t="s">
        <v>82</v>
      </c>
      <c r="AY390" s="18" t="s">
        <v>152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80</v>
      </c>
      <c r="BK390" s="233">
        <f>ROUND(I390*H390,2)</f>
        <v>0</v>
      </c>
      <c r="BL390" s="18" t="s">
        <v>210</v>
      </c>
      <c r="BM390" s="232" t="s">
        <v>628</v>
      </c>
    </row>
    <row r="391" s="15" customFormat="1">
      <c r="A391" s="15"/>
      <c r="B391" s="257"/>
      <c r="C391" s="258"/>
      <c r="D391" s="236" t="s">
        <v>161</v>
      </c>
      <c r="E391" s="259" t="s">
        <v>1</v>
      </c>
      <c r="F391" s="260" t="s">
        <v>339</v>
      </c>
      <c r="G391" s="258"/>
      <c r="H391" s="259" t="s">
        <v>1</v>
      </c>
      <c r="I391" s="261"/>
      <c r="J391" s="258"/>
      <c r="K391" s="258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161</v>
      </c>
      <c r="AU391" s="266" t="s">
        <v>82</v>
      </c>
      <c r="AV391" s="15" t="s">
        <v>80</v>
      </c>
      <c r="AW391" s="15" t="s">
        <v>30</v>
      </c>
      <c r="AX391" s="15" t="s">
        <v>73</v>
      </c>
      <c r="AY391" s="266" t="s">
        <v>152</v>
      </c>
    </row>
    <row r="392" s="13" customFormat="1">
      <c r="A392" s="13"/>
      <c r="B392" s="234"/>
      <c r="C392" s="235"/>
      <c r="D392" s="236" t="s">
        <v>161</v>
      </c>
      <c r="E392" s="237" t="s">
        <v>1</v>
      </c>
      <c r="F392" s="238" t="s">
        <v>906</v>
      </c>
      <c r="G392" s="235"/>
      <c r="H392" s="239">
        <v>20.25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161</v>
      </c>
      <c r="AU392" s="245" t="s">
        <v>82</v>
      </c>
      <c r="AV392" s="13" t="s">
        <v>82</v>
      </c>
      <c r="AW392" s="13" t="s">
        <v>30</v>
      </c>
      <c r="AX392" s="13" t="s">
        <v>73</v>
      </c>
      <c r="AY392" s="245" t="s">
        <v>152</v>
      </c>
    </row>
    <row r="393" s="13" customFormat="1">
      <c r="A393" s="13"/>
      <c r="B393" s="234"/>
      <c r="C393" s="235"/>
      <c r="D393" s="236" t="s">
        <v>161</v>
      </c>
      <c r="E393" s="237" t="s">
        <v>1</v>
      </c>
      <c r="F393" s="238" t="s">
        <v>907</v>
      </c>
      <c r="G393" s="235"/>
      <c r="H393" s="239">
        <v>25.707000000000001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161</v>
      </c>
      <c r="AU393" s="245" t="s">
        <v>82</v>
      </c>
      <c r="AV393" s="13" t="s">
        <v>82</v>
      </c>
      <c r="AW393" s="13" t="s">
        <v>30</v>
      </c>
      <c r="AX393" s="13" t="s">
        <v>73</v>
      </c>
      <c r="AY393" s="245" t="s">
        <v>152</v>
      </c>
    </row>
    <row r="394" s="13" customFormat="1">
      <c r="A394" s="13"/>
      <c r="B394" s="234"/>
      <c r="C394" s="235"/>
      <c r="D394" s="236" t="s">
        <v>161</v>
      </c>
      <c r="E394" s="237" t="s">
        <v>1</v>
      </c>
      <c r="F394" s="238" t="s">
        <v>908</v>
      </c>
      <c r="G394" s="235"/>
      <c r="H394" s="239">
        <v>27.768000000000001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161</v>
      </c>
      <c r="AU394" s="245" t="s">
        <v>82</v>
      </c>
      <c r="AV394" s="13" t="s">
        <v>82</v>
      </c>
      <c r="AW394" s="13" t="s">
        <v>30</v>
      </c>
      <c r="AX394" s="13" t="s">
        <v>73</v>
      </c>
      <c r="AY394" s="245" t="s">
        <v>152</v>
      </c>
    </row>
    <row r="395" s="13" customFormat="1">
      <c r="A395" s="13"/>
      <c r="B395" s="234"/>
      <c r="C395" s="235"/>
      <c r="D395" s="236" t="s">
        <v>161</v>
      </c>
      <c r="E395" s="237" t="s">
        <v>1</v>
      </c>
      <c r="F395" s="238" t="s">
        <v>909</v>
      </c>
      <c r="G395" s="235"/>
      <c r="H395" s="239">
        <v>4.1760000000000002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161</v>
      </c>
      <c r="AU395" s="245" t="s">
        <v>82</v>
      </c>
      <c r="AV395" s="13" t="s">
        <v>82</v>
      </c>
      <c r="AW395" s="13" t="s">
        <v>30</v>
      </c>
      <c r="AX395" s="13" t="s">
        <v>73</v>
      </c>
      <c r="AY395" s="245" t="s">
        <v>152</v>
      </c>
    </row>
    <row r="396" s="13" customFormat="1">
      <c r="A396" s="13"/>
      <c r="B396" s="234"/>
      <c r="C396" s="235"/>
      <c r="D396" s="236" t="s">
        <v>161</v>
      </c>
      <c r="E396" s="237" t="s">
        <v>1</v>
      </c>
      <c r="F396" s="238" t="s">
        <v>910</v>
      </c>
      <c r="G396" s="235"/>
      <c r="H396" s="239">
        <v>22.946000000000002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161</v>
      </c>
      <c r="AU396" s="245" t="s">
        <v>82</v>
      </c>
      <c r="AV396" s="13" t="s">
        <v>82</v>
      </c>
      <c r="AW396" s="13" t="s">
        <v>30</v>
      </c>
      <c r="AX396" s="13" t="s">
        <v>73</v>
      </c>
      <c r="AY396" s="245" t="s">
        <v>152</v>
      </c>
    </row>
    <row r="397" s="13" customFormat="1">
      <c r="A397" s="13"/>
      <c r="B397" s="234"/>
      <c r="C397" s="235"/>
      <c r="D397" s="236" t="s">
        <v>161</v>
      </c>
      <c r="E397" s="237" t="s">
        <v>1</v>
      </c>
      <c r="F397" s="238" t="s">
        <v>911</v>
      </c>
      <c r="G397" s="235"/>
      <c r="H397" s="239">
        <v>4.3200000000000003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161</v>
      </c>
      <c r="AU397" s="245" t="s">
        <v>82</v>
      </c>
      <c r="AV397" s="13" t="s">
        <v>82</v>
      </c>
      <c r="AW397" s="13" t="s">
        <v>30</v>
      </c>
      <c r="AX397" s="13" t="s">
        <v>73</v>
      </c>
      <c r="AY397" s="245" t="s">
        <v>152</v>
      </c>
    </row>
    <row r="398" s="13" customFormat="1">
      <c r="A398" s="13"/>
      <c r="B398" s="234"/>
      <c r="C398" s="235"/>
      <c r="D398" s="236" t="s">
        <v>161</v>
      </c>
      <c r="E398" s="237" t="s">
        <v>1</v>
      </c>
      <c r="F398" s="238" t="s">
        <v>912</v>
      </c>
      <c r="G398" s="235"/>
      <c r="H398" s="239">
        <v>6.165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161</v>
      </c>
      <c r="AU398" s="245" t="s">
        <v>82</v>
      </c>
      <c r="AV398" s="13" t="s">
        <v>82</v>
      </c>
      <c r="AW398" s="13" t="s">
        <v>30</v>
      </c>
      <c r="AX398" s="13" t="s">
        <v>73</v>
      </c>
      <c r="AY398" s="245" t="s">
        <v>152</v>
      </c>
    </row>
    <row r="399" s="13" customFormat="1">
      <c r="A399" s="13"/>
      <c r="B399" s="234"/>
      <c r="C399" s="235"/>
      <c r="D399" s="236" t="s">
        <v>161</v>
      </c>
      <c r="E399" s="237" t="s">
        <v>1</v>
      </c>
      <c r="F399" s="238" t="s">
        <v>913</v>
      </c>
      <c r="G399" s="235"/>
      <c r="H399" s="239">
        <v>4.3200000000000003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161</v>
      </c>
      <c r="AU399" s="245" t="s">
        <v>82</v>
      </c>
      <c r="AV399" s="13" t="s">
        <v>82</v>
      </c>
      <c r="AW399" s="13" t="s">
        <v>30</v>
      </c>
      <c r="AX399" s="13" t="s">
        <v>73</v>
      </c>
      <c r="AY399" s="245" t="s">
        <v>152</v>
      </c>
    </row>
    <row r="400" s="13" customFormat="1">
      <c r="A400" s="13"/>
      <c r="B400" s="234"/>
      <c r="C400" s="235"/>
      <c r="D400" s="236" t="s">
        <v>161</v>
      </c>
      <c r="E400" s="237" t="s">
        <v>1</v>
      </c>
      <c r="F400" s="238" t="s">
        <v>914</v>
      </c>
      <c r="G400" s="235"/>
      <c r="H400" s="239">
        <v>6.3630000000000004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161</v>
      </c>
      <c r="AU400" s="245" t="s">
        <v>82</v>
      </c>
      <c r="AV400" s="13" t="s">
        <v>82</v>
      </c>
      <c r="AW400" s="13" t="s">
        <v>30</v>
      </c>
      <c r="AX400" s="13" t="s">
        <v>73</v>
      </c>
      <c r="AY400" s="245" t="s">
        <v>152</v>
      </c>
    </row>
    <row r="401" s="13" customFormat="1">
      <c r="A401" s="13"/>
      <c r="B401" s="234"/>
      <c r="C401" s="235"/>
      <c r="D401" s="236" t="s">
        <v>161</v>
      </c>
      <c r="E401" s="237" t="s">
        <v>1</v>
      </c>
      <c r="F401" s="238" t="s">
        <v>915</v>
      </c>
      <c r="G401" s="235"/>
      <c r="H401" s="239">
        <v>3.9239999999999999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161</v>
      </c>
      <c r="AU401" s="245" t="s">
        <v>82</v>
      </c>
      <c r="AV401" s="13" t="s">
        <v>82</v>
      </c>
      <c r="AW401" s="13" t="s">
        <v>30</v>
      </c>
      <c r="AX401" s="13" t="s">
        <v>73</v>
      </c>
      <c r="AY401" s="245" t="s">
        <v>152</v>
      </c>
    </row>
    <row r="402" s="13" customFormat="1">
      <c r="A402" s="13"/>
      <c r="B402" s="234"/>
      <c r="C402" s="235"/>
      <c r="D402" s="236" t="s">
        <v>161</v>
      </c>
      <c r="E402" s="237" t="s">
        <v>1</v>
      </c>
      <c r="F402" s="238" t="s">
        <v>916</v>
      </c>
      <c r="G402" s="235"/>
      <c r="H402" s="239">
        <v>22.015999999999998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161</v>
      </c>
      <c r="AU402" s="245" t="s">
        <v>82</v>
      </c>
      <c r="AV402" s="13" t="s">
        <v>82</v>
      </c>
      <c r="AW402" s="13" t="s">
        <v>30</v>
      </c>
      <c r="AX402" s="13" t="s">
        <v>73</v>
      </c>
      <c r="AY402" s="245" t="s">
        <v>152</v>
      </c>
    </row>
    <row r="403" s="14" customFormat="1">
      <c r="A403" s="14"/>
      <c r="B403" s="246"/>
      <c r="C403" s="247"/>
      <c r="D403" s="236" t="s">
        <v>161</v>
      </c>
      <c r="E403" s="248" t="s">
        <v>1</v>
      </c>
      <c r="F403" s="249" t="s">
        <v>163</v>
      </c>
      <c r="G403" s="247"/>
      <c r="H403" s="250">
        <v>147.95500000000001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161</v>
      </c>
      <c r="AU403" s="256" t="s">
        <v>82</v>
      </c>
      <c r="AV403" s="14" t="s">
        <v>160</v>
      </c>
      <c r="AW403" s="14" t="s">
        <v>30</v>
      </c>
      <c r="AX403" s="14" t="s">
        <v>80</v>
      </c>
      <c r="AY403" s="256" t="s">
        <v>152</v>
      </c>
    </row>
    <row r="404" s="2" customFormat="1" ht="24.15" customHeight="1">
      <c r="A404" s="39"/>
      <c r="B404" s="40"/>
      <c r="C404" s="281" t="s">
        <v>766</v>
      </c>
      <c r="D404" s="281" t="s">
        <v>443</v>
      </c>
      <c r="E404" s="282" t="s">
        <v>767</v>
      </c>
      <c r="F404" s="283" t="s">
        <v>768</v>
      </c>
      <c r="G404" s="284" t="s">
        <v>159</v>
      </c>
      <c r="H404" s="285">
        <v>169.62100000000001</v>
      </c>
      <c r="I404" s="286"/>
      <c r="J404" s="287">
        <f>ROUND(I404*H404,2)</f>
        <v>0</v>
      </c>
      <c r="K404" s="288"/>
      <c r="L404" s="289"/>
      <c r="M404" s="290" t="s">
        <v>1</v>
      </c>
      <c r="N404" s="291" t="s">
        <v>38</v>
      </c>
      <c r="O404" s="92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2" t="s">
        <v>247</v>
      </c>
      <c r="AT404" s="232" t="s">
        <v>443</v>
      </c>
      <c r="AU404" s="232" t="s">
        <v>82</v>
      </c>
      <c r="AY404" s="18" t="s">
        <v>152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8" t="s">
        <v>80</v>
      </c>
      <c r="BK404" s="233">
        <f>ROUND(I404*H404,2)</f>
        <v>0</v>
      </c>
      <c r="BL404" s="18" t="s">
        <v>210</v>
      </c>
      <c r="BM404" s="232" t="s">
        <v>631</v>
      </c>
    </row>
    <row r="405" s="13" customFormat="1">
      <c r="A405" s="13"/>
      <c r="B405" s="234"/>
      <c r="C405" s="235"/>
      <c r="D405" s="236" t="s">
        <v>161</v>
      </c>
      <c r="E405" s="237" t="s">
        <v>1</v>
      </c>
      <c r="F405" s="238" t="s">
        <v>993</v>
      </c>
      <c r="G405" s="235"/>
      <c r="H405" s="239">
        <v>162.82400000000001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161</v>
      </c>
      <c r="AU405" s="245" t="s">
        <v>82</v>
      </c>
      <c r="AV405" s="13" t="s">
        <v>82</v>
      </c>
      <c r="AW405" s="13" t="s">
        <v>30</v>
      </c>
      <c r="AX405" s="13" t="s">
        <v>73</v>
      </c>
      <c r="AY405" s="245" t="s">
        <v>152</v>
      </c>
    </row>
    <row r="406" s="13" customFormat="1">
      <c r="A406" s="13"/>
      <c r="B406" s="234"/>
      <c r="C406" s="235"/>
      <c r="D406" s="236" t="s">
        <v>161</v>
      </c>
      <c r="E406" s="237" t="s">
        <v>1</v>
      </c>
      <c r="F406" s="238" t="s">
        <v>994</v>
      </c>
      <c r="G406" s="235"/>
      <c r="H406" s="239">
        <v>-1.28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161</v>
      </c>
      <c r="AU406" s="245" t="s">
        <v>82</v>
      </c>
      <c r="AV406" s="13" t="s">
        <v>82</v>
      </c>
      <c r="AW406" s="13" t="s">
        <v>30</v>
      </c>
      <c r="AX406" s="13" t="s">
        <v>73</v>
      </c>
      <c r="AY406" s="245" t="s">
        <v>152</v>
      </c>
    </row>
    <row r="407" s="14" customFormat="1">
      <c r="A407" s="14"/>
      <c r="B407" s="246"/>
      <c r="C407" s="247"/>
      <c r="D407" s="236" t="s">
        <v>161</v>
      </c>
      <c r="E407" s="248" t="s">
        <v>1</v>
      </c>
      <c r="F407" s="249" t="s">
        <v>163</v>
      </c>
      <c r="G407" s="247"/>
      <c r="H407" s="250">
        <v>161.54400000000001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161</v>
      </c>
      <c r="AU407" s="256" t="s">
        <v>82</v>
      </c>
      <c r="AV407" s="14" t="s">
        <v>160</v>
      </c>
      <c r="AW407" s="14" t="s">
        <v>30</v>
      </c>
      <c r="AX407" s="14" t="s">
        <v>73</v>
      </c>
      <c r="AY407" s="256" t="s">
        <v>152</v>
      </c>
    </row>
    <row r="408" s="13" customFormat="1">
      <c r="A408" s="13"/>
      <c r="B408" s="234"/>
      <c r="C408" s="235"/>
      <c r="D408" s="236" t="s">
        <v>161</v>
      </c>
      <c r="E408" s="237" t="s">
        <v>1</v>
      </c>
      <c r="F408" s="238" t="s">
        <v>995</v>
      </c>
      <c r="G408" s="235"/>
      <c r="H408" s="239">
        <v>169.62100000000001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161</v>
      </c>
      <c r="AU408" s="245" t="s">
        <v>82</v>
      </c>
      <c r="AV408" s="13" t="s">
        <v>82</v>
      </c>
      <c r="AW408" s="13" t="s">
        <v>30</v>
      </c>
      <c r="AX408" s="13" t="s">
        <v>73</v>
      </c>
      <c r="AY408" s="245" t="s">
        <v>152</v>
      </c>
    </row>
    <row r="409" s="14" customFormat="1">
      <c r="A409" s="14"/>
      <c r="B409" s="246"/>
      <c r="C409" s="247"/>
      <c r="D409" s="236" t="s">
        <v>161</v>
      </c>
      <c r="E409" s="248" t="s">
        <v>1</v>
      </c>
      <c r="F409" s="249" t="s">
        <v>163</v>
      </c>
      <c r="G409" s="247"/>
      <c r="H409" s="250">
        <v>169.62100000000001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161</v>
      </c>
      <c r="AU409" s="256" t="s">
        <v>82</v>
      </c>
      <c r="AV409" s="14" t="s">
        <v>160</v>
      </c>
      <c r="AW409" s="14" t="s">
        <v>30</v>
      </c>
      <c r="AX409" s="14" t="s">
        <v>80</v>
      </c>
      <c r="AY409" s="256" t="s">
        <v>152</v>
      </c>
    </row>
    <row r="410" s="2" customFormat="1" ht="76.35" customHeight="1">
      <c r="A410" s="39"/>
      <c r="B410" s="40"/>
      <c r="C410" s="281" t="s">
        <v>848</v>
      </c>
      <c r="D410" s="281" t="s">
        <v>443</v>
      </c>
      <c r="E410" s="282" t="s">
        <v>996</v>
      </c>
      <c r="F410" s="283" t="s">
        <v>714</v>
      </c>
      <c r="G410" s="284" t="s">
        <v>159</v>
      </c>
      <c r="H410" s="285">
        <v>1.28</v>
      </c>
      <c r="I410" s="286"/>
      <c r="J410" s="287">
        <f>ROUND(I410*H410,2)</f>
        <v>0</v>
      </c>
      <c r="K410" s="288"/>
      <c r="L410" s="289"/>
      <c r="M410" s="290" t="s">
        <v>1</v>
      </c>
      <c r="N410" s="291" t="s">
        <v>38</v>
      </c>
      <c r="O410" s="92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247</v>
      </c>
      <c r="AT410" s="232" t="s">
        <v>443</v>
      </c>
      <c r="AU410" s="232" t="s">
        <v>82</v>
      </c>
      <c r="AY410" s="18" t="s">
        <v>152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8" t="s">
        <v>80</v>
      </c>
      <c r="BK410" s="233">
        <f>ROUND(I410*H410,2)</f>
        <v>0</v>
      </c>
      <c r="BL410" s="18" t="s">
        <v>210</v>
      </c>
      <c r="BM410" s="232" t="s">
        <v>635</v>
      </c>
    </row>
    <row r="411" s="2" customFormat="1" ht="24.15" customHeight="1">
      <c r="A411" s="39"/>
      <c r="B411" s="40"/>
      <c r="C411" s="220" t="s">
        <v>560</v>
      </c>
      <c r="D411" s="220" t="s">
        <v>156</v>
      </c>
      <c r="E411" s="221" t="s">
        <v>772</v>
      </c>
      <c r="F411" s="222" t="s">
        <v>773</v>
      </c>
      <c r="G411" s="223" t="s">
        <v>232</v>
      </c>
      <c r="H411" s="224">
        <v>10.949999999999999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38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210</v>
      </c>
      <c r="AT411" s="232" t="s">
        <v>156</v>
      </c>
      <c r="AU411" s="232" t="s">
        <v>82</v>
      </c>
      <c r="AY411" s="18" t="s">
        <v>152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80</v>
      </c>
      <c r="BK411" s="233">
        <f>ROUND(I411*H411,2)</f>
        <v>0</v>
      </c>
      <c r="BL411" s="18" t="s">
        <v>210</v>
      </c>
      <c r="BM411" s="232" t="s">
        <v>638</v>
      </c>
    </row>
    <row r="412" s="13" customFormat="1">
      <c r="A412" s="13"/>
      <c r="B412" s="234"/>
      <c r="C412" s="235"/>
      <c r="D412" s="236" t="s">
        <v>161</v>
      </c>
      <c r="E412" s="237" t="s">
        <v>1</v>
      </c>
      <c r="F412" s="238" t="s">
        <v>997</v>
      </c>
      <c r="G412" s="235"/>
      <c r="H412" s="239">
        <v>2.25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161</v>
      </c>
      <c r="AU412" s="245" t="s">
        <v>82</v>
      </c>
      <c r="AV412" s="13" t="s">
        <v>82</v>
      </c>
      <c r="AW412" s="13" t="s">
        <v>30</v>
      </c>
      <c r="AX412" s="13" t="s">
        <v>73</v>
      </c>
      <c r="AY412" s="245" t="s">
        <v>152</v>
      </c>
    </row>
    <row r="413" s="13" customFormat="1">
      <c r="A413" s="13"/>
      <c r="B413" s="234"/>
      <c r="C413" s="235"/>
      <c r="D413" s="236" t="s">
        <v>161</v>
      </c>
      <c r="E413" s="237" t="s">
        <v>1</v>
      </c>
      <c r="F413" s="238" t="s">
        <v>998</v>
      </c>
      <c r="G413" s="235"/>
      <c r="H413" s="239">
        <v>4.5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161</v>
      </c>
      <c r="AU413" s="245" t="s">
        <v>82</v>
      </c>
      <c r="AV413" s="13" t="s">
        <v>82</v>
      </c>
      <c r="AW413" s="13" t="s">
        <v>30</v>
      </c>
      <c r="AX413" s="13" t="s">
        <v>73</v>
      </c>
      <c r="AY413" s="245" t="s">
        <v>152</v>
      </c>
    </row>
    <row r="414" s="13" customFormat="1">
      <c r="A414" s="13"/>
      <c r="B414" s="234"/>
      <c r="C414" s="235"/>
      <c r="D414" s="236" t="s">
        <v>161</v>
      </c>
      <c r="E414" s="237" t="s">
        <v>1</v>
      </c>
      <c r="F414" s="238" t="s">
        <v>999</v>
      </c>
      <c r="G414" s="235"/>
      <c r="H414" s="239">
        <v>4.2000000000000002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161</v>
      </c>
      <c r="AU414" s="245" t="s">
        <v>82</v>
      </c>
      <c r="AV414" s="13" t="s">
        <v>82</v>
      </c>
      <c r="AW414" s="13" t="s">
        <v>30</v>
      </c>
      <c r="AX414" s="13" t="s">
        <v>73</v>
      </c>
      <c r="AY414" s="245" t="s">
        <v>152</v>
      </c>
    </row>
    <row r="415" s="14" customFormat="1">
      <c r="A415" s="14"/>
      <c r="B415" s="246"/>
      <c r="C415" s="247"/>
      <c r="D415" s="236" t="s">
        <v>161</v>
      </c>
      <c r="E415" s="248" t="s">
        <v>1</v>
      </c>
      <c r="F415" s="249" t="s">
        <v>163</v>
      </c>
      <c r="G415" s="247"/>
      <c r="H415" s="250">
        <v>10.949999999999999</v>
      </c>
      <c r="I415" s="251"/>
      <c r="J415" s="247"/>
      <c r="K415" s="247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161</v>
      </c>
      <c r="AU415" s="256" t="s">
        <v>82</v>
      </c>
      <c r="AV415" s="14" t="s">
        <v>160</v>
      </c>
      <c r="AW415" s="14" t="s">
        <v>30</v>
      </c>
      <c r="AX415" s="14" t="s">
        <v>80</v>
      </c>
      <c r="AY415" s="256" t="s">
        <v>152</v>
      </c>
    </row>
    <row r="416" s="2" customFormat="1" ht="16.5" customHeight="1">
      <c r="A416" s="39"/>
      <c r="B416" s="40"/>
      <c r="C416" s="281" t="s">
        <v>695</v>
      </c>
      <c r="D416" s="281" t="s">
        <v>443</v>
      </c>
      <c r="E416" s="282" t="s">
        <v>776</v>
      </c>
      <c r="F416" s="283" t="s">
        <v>777</v>
      </c>
      <c r="G416" s="284" t="s">
        <v>232</v>
      </c>
      <c r="H416" s="285">
        <v>12.167</v>
      </c>
      <c r="I416" s="286"/>
      <c r="J416" s="287">
        <f>ROUND(I416*H416,2)</f>
        <v>0</v>
      </c>
      <c r="K416" s="288"/>
      <c r="L416" s="289"/>
      <c r="M416" s="290" t="s">
        <v>1</v>
      </c>
      <c r="N416" s="291" t="s">
        <v>38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247</v>
      </c>
      <c r="AT416" s="232" t="s">
        <v>443</v>
      </c>
      <c r="AU416" s="232" t="s">
        <v>82</v>
      </c>
      <c r="AY416" s="18" t="s">
        <v>152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80</v>
      </c>
      <c r="BK416" s="233">
        <f>ROUND(I416*H416,2)</f>
        <v>0</v>
      </c>
      <c r="BL416" s="18" t="s">
        <v>210</v>
      </c>
      <c r="BM416" s="232" t="s">
        <v>642</v>
      </c>
    </row>
    <row r="417" s="13" customFormat="1">
      <c r="A417" s="13"/>
      <c r="B417" s="234"/>
      <c r="C417" s="235"/>
      <c r="D417" s="236" t="s">
        <v>161</v>
      </c>
      <c r="E417" s="237" t="s">
        <v>1</v>
      </c>
      <c r="F417" s="238" t="s">
        <v>1000</v>
      </c>
      <c r="G417" s="235"/>
      <c r="H417" s="239">
        <v>12.167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161</v>
      </c>
      <c r="AU417" s="245" t="s">
        <v>82</v>
      </c>
      <c r="AV417" s="13" t="s">
        <v>82</v>
      </c>
      <c r="AW417" s="13" t="s">
        <v>30</v>
      </c>
      <c r="AX417" s="13" t="s">
        <v>73</v>
      </c>
      <c r="AY417" s="245" t="s">
        <v>152</v>
      </c>
    </row>
    <row r="418" s="14" customFormat="1">
      <c r="A418" s="14"/>
      <c r="B418" s="246"/>
      <c r="C418" s="247"/>
      <c r="D418" s="236" t="s">
        <v>161</v>
      </c>
      <c r="E418" s="248" t="s">
        <v>1</v>
      </c>
      <c r="F418" s="249" t="s">
        <v>163</v>
      </c>
      <c r="G418" s="247"/>
      <c r="H418" s="250">
        <v>12.167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161</v>
      </c>
      <c r="AU418" s="256" t="s">
        <v>82</v>
      </c>
      <c r="AV418" s="14" t="s">
        <v>160</v>
      </c>
      <c r="AW418" s="14" t="s">
        <v>30</v>
      </c>
      <c r="AX418" s="14" t="s">
        <v>80</v>
      </c>
      <c r="AY418" s="256" t="s">
        <v>152</v>
      </c>
    </row>
    <row r="419" s="2" customFormat="1" ht="24.15" customHeight="1">
      <c r="A419" s="39"/>
      <c r="B419" s="40"/>
      <c r="C419" s="220" t="s">
        <v>453</v>
      </c>
      <c r="D419" s="220" t="s">
        <v>156</v>
      </c>
      <c r="E419" s="221" t="s">
        <v>781</v>
      </c>
      <c r="F419" s="222" t="s">
        <v>782</v>
      </c>
      <c r="G419" s="223" t="s">
        <v>232</v>
      </c>
      <c r="H419" s="224">
        <v>78.253</v>
      </c>
      <c r="I419" s="225"/>
      <c r="J419" s="226">
        <f>ROUND(I419*H419,2)</f>
        <v>0</v>
      </c>
      <c r="K419" s="227"/>
      <c r="L419" s="45"/>
      <c r="M419" s="228" t="s">
        <v>1</v>
      </c>
      <c r="N419" s="229" t="s">
        <v>38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210</v>
      </c>
      <c r="AT419" s="232" t="s">
        <v>156</v>
      </c>
      <c r="AU419" s="232" t="s">
        <v>82</v>
      </c>
      <c r="AY419" s="18" t="s">
        <v>152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80</v>
      </c>
      <c r="BK419" s="233">
        <f>ROUND(I419*H419,2)</f>
        <v>0</v>
      </c>
      <c r="BL419" s="18" t="s">
        <v>210</v>
      </c>
      <c r="BM419" s="232" t="s">
        <v>646</v>
      </c>
    </row>
    <row r="420" s="13" customFormat="1">
      <c r="A420" s="13"/>
      <c r="B420" s="234"/>
      <c r="C420" s="235"/>
      <c r="D420" s="236" t="s">
        <v>161</v>
      </c>
      <c r="E420" s="237" t="s">
        <v>1</v>
      </c>
      <c r="F420" s="238" t="s">
        <v>1001</v>
      </c>
      <c r="G420" s="235"/>
      <c r="H420" s="239">
        <v>10.455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161</v>
      </c>
      <c r="AU420" s="245" t="s">
        <v>82</v>
      </c>
      <c r="AV420" s="13" t="s">
        <v>82</v>
      </c>
      <c r="AW420" s="13" t="s">
        <v>30</v>
      </c>
      <c r="AX420" s="13" t="s">
        <v>73</v>
      </c>
      <c r="AY420" s="245" t="s">
        <v>152</v>
      </c>
    </row>
    <row r="421" s="13" customFormat="1">
      <c r="A421" s="13"/>
      <c r="B421" s="234"/>
      <c r="C421" s="235"/>
      <c r="D421" s="236" t="s">
        <v>161</v>
      </c>
      <c r="E421" s="237" t="s">
        <v>1</v>
      </c>
      <c r="F421" s="238" t="s">
        <v>1002</v>
      </c>
      <c r="G421" s="235"/>
      <c r="H421" s="239">
        <v>11.917999999999999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161</v>
      </c>
      <c r="AU421" s="245" t="s">
        <v>82</v>
      </c>
      <c r="AV421" s="13" t="s">
        <v>82</v>
      </c>
      <c r="AW421" s="13" t="s">
        <v>30</v>
      </c>
      <c r="AX421" s="13" t="s">
        <v>73</v>
      </c>
      <c r="AY421" s="245" t="s">
        <v>152</v>
      </c>
    </row>
    <row r="422" s="13" customFormat="1">
      <c r="A422" s="13"/>
      <c r="B422" s="234"/>
      <c r="C422" s="235"/>
      <c r="D422" s="236" t="s">
        <v>161</v>
      </c>
      <c r="E422" s="237" t="s">
        <v>1</v>
      </c>
      <c r="F422" s="238" t="s">
        <v>1003</v>
      </c>
      <c r="G422" s="235"/>
      <c r="H422" s="239">
        <v>14.445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161</v>
      </c>
      <c r="AU422" s="245" t="s">
        <v>82</v>
      </c>
      <c r="AV422" s="13" t="s">
        <v>82</v>
      </c>
      <c r="AW422" s="13" t="s">
        <v>30</v>
      </c>
      <c r="AX422" s="13" t="s">
        <v>73</v>
      </c>
      <c r="AY422" s="245" t="s">
        <v>152</v>
      </c>
    </row>
    <row r="423" s="13" customFormat="1">
      <c r="A423" s="13"/>
      <c r="B423" s="234"/>
      <c r="C423" s="235"/>
      <c r="D423" s="236" t="s">
        <v>161</v>
      </c>
      <c r="E423" s="237" t="s">
        <v>1</v>
      </c>
      <c r="F423" s="238" t="s">
        <v>1004</v>
      </c>
      <c r="G423" s="235"/>
      <c r="H423" s="239">
        <v>2.3199999999999998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161</v>
      </c>
      <c r="AU423" s="245" t="s">
        <v>82</v>
      </c>
      <c r="AV423" s="13" t="s">
        <v>82</v>
      </c>
      <c r="AW423" s="13" t="s">
        <v>30</v>
      </c>
      <c r="AX423" s="13" t="s">
        <v>73</v>
      </c>
      <c r="AY423" s="245" t="s">
        <v>152</v>
      </c>
    </row>
    <row r="424" s="13" customFormat="1">
      <c r="A424" s="13"/>
      <c r="B424" s="234"/>
      <c r="C424" s="235"/>
      <c r="D424" s="236" t="s">
        <v>161</v>
      </c>
      <c r="E424" s="237" t="s">
        <v>1</v>
      </c>
      <c r="F424" s="238" t="s">
        <v>1005</v>
      </c>
      <c r="G424" s="235"/>
      <c r="H424" s="239">
        <v>13.09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161</v>
      </c>
      <c r="AU424" s="245" t="s">
        <v>82</v>
      </c>
      <c r="AV424" s="13" t="s">
        <v>82</v>
      </c>
      <c r="AW424" s="13" t="s">
        <v>30</v>
      </c>
      <c r="AX424" s="13" t="s">
        <v>73</v>
      </c>
      <c r="AY424" s="245" t="s">
        <v>152</v>
      </c>
    </row>
    <row r="425" s="13" customFormat="1">
      <c r="A425" s="13"/>
      <c r="B425" s="234"/>
      <c r="C425" s="235"/>
      <c r="D425" s="236" t="s">
        <v>161</v>
      </c>
      <c r="E425" s="237" t="s">
        <v>1</v>
      </c>
      <c r="F425" s="238" t="s">
        <v>1006</v>
      </c>
      <c r="G425" s="235"/>
      <c r="H425" s="239">
        <v>2.3999999999999999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161</v>
      </c>
      <c r="AU425" s="245" t="s">
        <v>82</v>
      </c>
      <c r="AV425" s="13" t="s">
        <v>82</v>
      </c>
      <c r="AW425" s="13" t="s">
        <v>30</v>
      </c>
      <c r="AX425" s="13" t="s">
        <v>73</v>
      </c>
      <c r="AY425" s="245" t="s">
        <v>152</v>
      </c>
    </row>
    <row r="426" s="13" customFormat="1">
      <c r="A426" s="13"/>
      <c r="B426" s="234"/>
      <c r="C426" s="235"/>
      <c r="D426" s="236" t="s">
        <v>161</v>
      </c>
      <c r="E426" s="237" t="s">
        <v>1</v>
      </c>
      <c r="F426" s="238" t="s">
        <v>1007</v>
      </c>
      <c r="G426" s="235"/>
      <c r="H426" s="239">
        <v>3.4249999999999998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161</v>
      </c>
      <c r="AU426" s="245" t="s">
        <v>82</v>
      </c>
      <c r="AV426" s="13" t="s">
        <v>82</v>
      </c>
      <c r="AW426" s="13" t="s">
        <v>30</v>
      </c>
      <c r="AX426" s="13" t="s">
        <v>73</v>
      </c>
      <c r="AY426" s="245" t="s">
        <v>152</v>
      </c>
    </row>
    <row r="427" s="13" customFormat="1">
      <c r="A427" s="13"/>
      <c r="B427" s="234"/>
      <c r="C427" s="235"/>
      <c r="D427" s="236" t="s">
        <v>161</v>
      </c>
      <c r="E427" s="237" t="s">
        <v>1</v>
      </c>
      <c r="F427" s="238" t="s">
        <v>1008</v>
      </c>
      <c r="G427" s="235"/>
      <c r="H427" s="239">
        <v>2.3999999999999999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161</v>
      </c>
      <c r="AU427" s="245" t="s">
        <v>82</v>
      </c>
      <c r="AV427" s="13" t="s">
        <v>82</v>
      </c>
      <c r="AW427" s="13" t="s">
        <v>30</v>
      </c>
      <c r="AX427" s="13" t="s">
        <v>73</v>
      </c>
      <c r="AY427" s="245" t="s">
        <v>152</v>
      </c>
    </row>
    <row r="428" s="13" customFormat="1">
      <c r="A428" s="13"/>
      <c r="B428" s="234"/>
      <c r="C428" s="235"/>
      <c r="D428" s="236" t="s">
        <v>161</v>
      </c>
      <c r="E428" s="237" t="s">
        <v>1</v>
      </c>
      <c r="F428" s="238" t="s">
        <v>1009</v>
      </c>
      <c r="G428" s="235"/>
      <c r="H428" s="239">
        <v>3.5350000000000001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161</v>
      </c>
      <c r="AU428" s="245" t="s">
        <v>82</v>
      </c>
      <c r="AV428" s="13" t="s">
        <v>82</v>
      </c>
      <c r="AW428" s="13" t="s">
        <v>30</v>
      </c>
      <c r="AX428" s="13" t="s">
        <v>73</v>
      </c>
      <c r="AY428" s="245" t="s">
        <v>152</v>
      </c>
    </row>
    <row r="429" s="13" customFormat="1">
      <c r="A429" s="13"/>
      <c r="B429" s="234"/>
      <c r="C429" s="235"/>
      <c r="D429" s="236" t="s">
        <v>161</v>
      </c>
      <c r="E429" s="237" t="s">
        <v>1</v>
      </c>
      <c r="F429" s="238" t="s">
        <v>1010</v>
      </c>
      <c r="G429" s="235"/>
      <c r="H429" s="239">
        <v>2.1800000000000002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161</v>
      </c>
      <c r="AU429" s="245" t="s">
        <v>82</v>
      </c>
      <c r="AV429" s="13" t="s">
        <v>82</v>
      </c>
      <c r="AW429" s="13" t="s">
        <v>30</v>
      </c>
      <c r="AX429" s="13" t="s">
        <v>73</v>
      </c>
      <c r="AY429" s="245" t="s">
        <v>152</v>
      </c>
    </row>
    <row r="430" s="13" customFormat="1">
      <c r="A430" s="13"/>
      <c r="B430" s="234"/>
      <c r="C430" s="235"/>
      <c r="D430" s="236" t="s">
        <v>161</v>
      </c>
      <c r="E430" s="237" t="s">
        <v>1</v>
      </c>
      <c r="F430" s="238" t="s">
        <v>1011</v>
      </c>
      <c r="G430" s="235"/>
      <c r="H430" s="239">
        <v>12.085000000000001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161</v>
      </c>
      <c r="AU430" s="245" t="s">
        <v>82</v>
      </c>
      <c r="AV430" s="13" t="s">
        <v>82</v>
      </c>
      <c r="AW430" s="13" t="s">
        <v>30</v>
      </c>
      <c r="AX430" s="13" t="s">
        <v>73</v>
      </c>
      <c r="AY430" s="245" t="s">
        <v>152</v>
      </c>
    </row>
    <row r="431" s="14" customFormat="1">
      <c r="A431" s="14"/>
      <c r="B431" s="246"/>
      <c r="C431" s="247"/>
      <c r="D431" s="236" t="s">
        <v>161</v>
      </c>
      <c r="E431" s="248" t="s">
        <v>1</v>
      </c>
      <c r="F431" s="249" t="s">
        <v>163</v>
      </c>
      <c r="G431" s="247"/>
      <c r="H431" s="250">
        <v>78.253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161</v>
      </c>
      <c r="AU431" s="256" t="s">
        <v>82</v>
      </c>
      <c r="AV431" s="14" t="s">
        <v>160</v>
      </c>
      <c r="AW431" s="14" t="s">
        <v>30</v>
      </c>
      <c r="AX431" s="14" t="s">
        <v>80</v>
      </c>
      <c r="AY431" s="256" t="s">
        <v>152</v>
      </c>
    </row>
    <row r="432" s="2" customFormat="1" ht="16.5" customHeight="1">
      <c r="A432" s="39"/>
      <c r="B432" s="40"/>
      <c r="C432" s="281" t="s">
        <v>1012</v>
      </c>
      <c r="D432" s="281" t="s">
        <v>443</v>
      </c>
      <c r="E432" s="282" t="s">
        <v>776</v>
      </c>
      <c r="F432" s="283" t="s">
        <v>777</v>
      </c>
      <c r="G432" s="284" t="s">
        <v>232</v>
      </c>
      <c r="H432" s="285">
        <v>82.165999999999997</v>
      </c>
      <c r="I432" s="286"/>
      <c r="J432" s="287">
        <f>ROUND(I432*H432,2)</f>
        <v>0</v>
      </c>
      <c r="K432" s="288"/>
      <c r="L432" s="289"/>
      <c r="M432" s="290" t="s">
        <v>1</v>
      </c>
      <c r="N432" s="291" t="s">
        <v>38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247</v>
      </c>
      <c r="AT432" s="232" t="s">
        <v>443</v>
      </c>
      <c r="AU432" s="232" t="s">
        <v>82</v>
      </c>
      <c r="AY432" s="18" t="s">
        <v>152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80</v>
      </c>
      <c r="BK432" s="233">
        <f>ROUND(I432*H432,2)</f>
        <v>0</v>
      </c>
      <c r="BL432" s="18" t="s">
        <v>210</v>
      </c>
      <c r="BM432" s="232" t="s">
        <v>650</v>
      </c>
    </row>
    <row r="433" s="13" customFormat="1">
      <c r="A433" s="13"/>
      <c r="B433" s="234"/>
      <c r="C433" s="235"/>
      <c r="D433" s="236" t="s">
        <v>161</v>
      </c>
      <c r="E433" s="237" t="s">
        <v>1</v>
      </c>
      <c r="F433" s="238" t="s">
        <v>1013</v>
      </c>
      <c r="G433" s="235"/>
      <c r="H433" s="239">
        <v>82.165999999999997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161</v>
      </c>
      <c r="AU433" s="245" t="s">
        <v>82</v>
      </c>
      <c r="AV433" s="13" t="s">
        <v>82</v>
      </c>
      <c r="AW433" s="13" t="s">
        <v>30</v>
      </c>
      <c r="AX433" s="13" t="s">
        <v>73</v>
      </c>
      <c r="AY433" s="245" t="s">
        <v>152</v>
      </c>
    </row>
    <row r="434" s="14" customFormat="1">
      <c r="A434" s="14"/>
      <c r="B434" s="246"/>
      <c r="C434" s="247"/>
      <c r="D434" s="236" t="s">
        <v>161</v>
      </c>
      <c r="E434" s="248" t="s">
        <v>1</v>
      </c>
      <c r="F434" s="249" t="s">
        <v>163</v>
      </c>
      <c r="G434" s="247"/>
      <c r="H434" s="250">
        <v>82.165999999999997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161</v>
      </c>
      <c r="AU434" s="256" t="s">
        <v>82</v>
      </c>
      <c r="AV434" s="14" t="s">
        <v>160</v>
      </c>
      <c r="AW434" s="14" t="s">
        <v>30</v>
      </c>
      <c r="AX434" s="14" t="s">
        <v>80</v>
      </c>
      <c r="AY434" s="256" t="s">
        <v>152</v>
      </c>
    </row>
    <row r="435" s="2" customFormat="1" ht="21.75" customHeight="1">
      <c r="A435" s="39"/>
      <c r="B435" s="40"/>
      <c r="C435" s="220" t="s">
        <v>514</v>
      </c>
      <c r="D435" s="220" t="s">
        <v>156</v>
      </c>
      <c r="E435" s="221" t="s">
        <v>796</v>
      </c>
      <c r="F435" s="222" t="s">
        <v>797</v>
      </c>
      <c r="G435" s="223" t="s">
        <v>159</v>
      </c>
      <c r="H435" s="224">
        <v>148.02199999999999</v>
      </c>
      <c r="I435" s="225"/>
      <c r="J435" s="226">
        <f>ROUND(I435*H435,2)</f>
        <v>0</v>
      </c>
      <c r="K435" s="227"/>
      <c r="L435" s="45"/>
      <c r="M435" s="228" t="s">
        <v>1</v>
      </c>
      <c r="N435" s="229" t="s">
        <v>38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210</v>
      </c>
      <c r="AT435" s="232" t="s">
        <v>156</v>
      </c>
      <c r="AU435" s="232" t="s">
        <v>82</v>
      </c>
      <c r="AY435" s="18" t="s">
        <v>152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80</v>
      </c>
      <c r="BK435" s="233">
        <f>ROUND(I435*H435,2)</f>
        <v>0</v>
      </c>
      <c r="BL435" s="18" t="s">
        <v>210</v>
      </c>
      <c r="BM435" s="232" t="s">
        <v>654</v>
      </c>
    </row>
    <row r="436" s="2" customFormat="1" ht="16.5" customHeight="1">
      <c r="A436" s="39"/>
      <c r="B436" s="40"/>
      <c r="C436" s="220" t="s">
        <v>1014</v>
      </c>
      <c r="D436" s="220" t="s">
        <v>156</v>
      </c>
      <c r="E436" s="221" t="s">
        <v>799</v>
      </c>
      <c r="F436" s="222" t="s">
        <v>800</v>
      </c>
      <c r="G436" s="223" t="s">
        <v>275</v>
      </c>
      <c r="H436" s="224">
        <v>24</v>
      </c>
      <c r="I436" s="225"/>
      <c r="J436" s="226">
        <f>ROUND(I436*H436,2)</f>
        <v>0</v>
      </c>
      <c r="K436" s="227"/>
      <c r="L436" s="45"/>
      <c r="M436" s="228" t="s">
        <v>1</v>
      </c>
      <c r="N436" s="229" t="s">
        <v>38</v>
      </c>
      <c r="O436" s="92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210</v>
      </c>
      <c r="AT436" s="232" t="s">
        <v>156</v>
      </c>
      <c r="AU436" s="232" t="s">
        <v>82</v>
      </c>
      <c r="AY436" s="18" t="s">
        <v>152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80</v>
      </c>
      <c r="BK436" s="233">
        <f>ROUND(I436*H436,2)</f>
        <v>0</v>
      </c>
      <c r="BL436" s="18" t="s">
        <v>210</v>
      </c>
      <c r="BM436" s="232" t="s">
        <v>658</v>
      </c>
    </row>
    <row r="437" s="13" customFormat="1">
      <c r="A437" s="13"/>
      <c r="B437" s="234"/>
      <c r="C437" s="235"/>
      <c r="D437" s="236" t="s">
        <v>161</v>
      </c>
      <c r="E437" s="237" t="s">
        <v>1</v>
      </c>
      <c r="F437" s="238" t="s">
        <v>1015</v>
      </c>
      <c r="G437" s="235"/>
      <c r="H437" s="239">
        <v>24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161</v>
      </c>
      <c r="AU437" s="245" t="s">
        <v>82</v>
      </c>
      <c r="AV437" s="13" t="s">
        <v>82</v>
      </c>
      <c r="AW437" s="13" t="s">
        <v>30</v>
      </c>
      <c r="AX437" s="13" t="s">
        <v>73</v>
      </c>
      <c r="AY437" s="245" t="s">
        <v>152</v>
      </c>
    </row>
    <row r="438" s="14" customFormat="1">
      <c r="A438" s="14"/>
      <c r="B438" s="246"/>
      <c r="C438" s="247"/>
      <c r="D438" s="236" t="s">
        <v>161</v>
      </c>
      <c r="E438" s="248" t="s">
        <v>1</v>
      </c>
      <c r="F438" s="249" t="s">
        <v>163</v>
      </c>
      <c r="G438" s="247"/>
      <c r="H438" s="250">
        <v>24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161</v>
      </c>
      <c r="AU438" s="256" t="s">
        <v>82</v>
      </c>
      <c r="AV438" s="14" t="s">
        <v>160</v>
      </c>
      <c r="AW438" s="14" t="s">
        <v>30</v>
      </c>
      <c r="AX438" s="14" t="s">
        <v>80</v>
      </c>
      <c r="AY438" s="256" t="s">
        <v>152</v>
      </c>
    </row>
    <row r="439" s="2" customFormat="1" ht="24.15" customHeight="1">
      <c r="A439" s="39"/>
      <c r="B439" s="40"/>
      <c r="C439" s="220" t="s">
        <v>551</v>
      </c>
      <c r="D439" s="220" t="s">
        <v>156</v>
      </c>
      <c r="E439" s="221" t="s">
        <v>804</v>
      </c>
      <c r="F439" s="222" t="s">
        <v>805</v>
      </c>
      <c r="G439" s="223" t="s">
        <v>228</v>
      </c>
      <c r="H439" s="224">
        <v>2.6800000000000002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38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210</v>
      </c>
      <c r="AT439" s="232" t="s">
        <v>156</v>
      </c>
      <c r="AU439" s="232" t="s">
        <v>82</v>
      </c>
      <c r="AY439" s="18" t="s">
        <v>152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80</v>
      </c>
      <c r="BK439" s="233">
        <f>ROUND(I439*H439,2)</f>
        <v>0</v>
      </c>
      <c r="BL439" s="18" t="s">
        <v>210</v>
      </c>
      <c r="BM439" s="232" t="s">
        <v>661</v>
      </c>
    </row>
    <row r="440" s="12" customFormat="1" ht="22.8" customHeight="1">
      <c r="A440" s="12"/>
      <c r="B440" s="204"/>
      <c r="C440" s="205"/>
      <c r="D440" s="206" t="s">
        <v>72</v>
      </c>
      <c r="E440" s="218" t="s">
        <v>807</v>
      </c>
      <c r="F440" s="218" t="s">
        <v>808</v>
      </c>
      <c r="G440" s="205"/>
      <c r="H440" s="205"/>
      <c r="I440" s="208"/>
      <c r="J440" s="219">
        <f>BK440</f>
        <v>0</v>
      </c>
      <c r="K440" s="205"/>
      <c r="L440" s="210"/>
      <c r="M440" s="211"/>
      <c r="N440" s="212"/>
      <c r="O440" s="212"/>
      <c r="P440" s="213">
        <f>SUM(P441:P452)</f>
        <v>0</v>
      </c>
      <c r="Q440" s="212"/>
      <c r="R440" s="213">
        <f>SUM(R441:R452)</f>
        <v>0</v>
      </c>
      <c r="S440" s="212"/>
      <c r="T440" s="214">
        <f>SUM(T441:T452)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5" t="s">
        <v>82</v>
      </c>
      <c r="AT440" s="216" t="s">
        <v>72</v>
      </c>
      <c r="AU440" s="216" t="s">
        <v>80</v>
      </c>
      <c r="AY440" s="215" t="s">
        <v>152</v>
      </c>
      <c r="BK440" s="217">
        <f>SUM(BK441:BK452)</f>
        <v>0</v>
      </c>
    </row>
    <row r="441" s="2" customFormat="1" ht="24.15" customHeight="1">
      <c r="A441" s="39"/>
      <c r="B441" s="40"/>
      <c r="C441" s="220" t="s">
        <v>1016</v>
      </c>
      <c r="D441" s="220" t="s">
        <v>156</v>
      </c>
      <c r="E441" s="221" t="s">
        <v>809</v>
      </c>
      <c r="F441" s="222" t="s">
        <v>810</v>
      </c>
      <c r="G441" s="223" t="s">
        <v>159</v>
      </c>
      <c r="H441" s="224">
        <v>16</v>
      </c>
      <c r="I441" s="225"/>
      <c r="J441" s="226">
        <f>ROUND(I441*H441,2)</f>
        <v>0</v>
      </c>
      <c r="K441" s="227"/>
      <c r="L441" s="45"/>
      <c r="M441" s="228" t="s">
        <v>1</v>
      </c>
      <c r="N441" s="229" t="s">
        <v>38</v>
      </c>
      <c r="O441" s="92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210</v>
      </c>
      <c r="AT441" s="232" t="s">
        <v>156</v>
      </c>
      <c r="AU441" s="232" t="s">
        <v>82</v>
      </c>
      <c r="AY441" s="18" t="s">
        <v>152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80</v>
      </c>
      <c r="BK441" s="233">
        <f>ROUND(I441*H441,2)</f>
        <v>0</v>
      </c>
      <c r="BL441" s="18" t="s">
        <v>210</v>
      </c>
      <c r="BM441" s="232" t="s">
        <v>668</v>
      </c>
    </row>
    <row r="442" s="13" customFormat="1">
      <c r="A442" s="13"/>
      <c r="B442" s="234"/>
      <c r="C442" s="235"/>
      <c r="D442" s="236" t="s">
        <v>161</v>
      </c>
      <c r="E442" s="237" t="s">
        <v>1</v>
      </c>
      <c r="F442" s="238" t="s">
        <v>1017</v>
      </c>
      <c r="G442" s="235"/>
      <c r="H442" s="239">
        <v>2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161</v>
      </c>
      <c r="AU442" s="245" t="s">
        <v>82</v>
      </c>
      <c r="AV442" s="13" t="s">
        <v>82</v>
      </c>
      <c r="AW442" s="13" t="s">
        <v>30</v>
      </c>
      <c r="AX442" s="13" t="s">
        <v>73</v>
      </c>
      <c r="AY442" s="245" t="s">
        <v>152</v>
      </c>
    </row>
    <row r="443" s="13" customFormat="1">
      <c r="A443" s="13"/>
      <c r="B443" s="234"/>
      <c r="C443" s="235"/>
      <c r="D443" s="236" t="s">
        <v>161</v>
      </c>
      <c r="E443" s="237" t="s">
        <v>1</v>
      </c>
      <c r="F443" s="238" t="s">
        <v>1018</v>
      </c>
      <c r="G443" s="235"/>
      <c r="H443" s="239">
        <v>6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161</v>
      </c>
      <c r="AU443" s="245" t="s">
        <v>82</v>
      </c>
      <c r="AV443" s="13" t="s">
        <v>82</v>
      </c>
      <c r="AW443" s="13" t="s">
        <v>30</v>
      </c>
      <c r="AX443" s="13" t="s">
        <v>73</v>
      </c>
      <c r="AY443" s="245" t="s">
        <v>152</v>
      </c>
    </row>
    <row r="444" s="13" customFormat="1">
      <c r="A444" s="13"/>
      <c r="B444" s="234"/>
      <c r="C444" s="235"/>
      <c r="D444" s="236" t="s">
        <v>161</v>
      </c>
      <c r="E444" s="237" t="s">
        <v>1</v>
      </c>
      <c r="F444" s="238" t="s">
        <v>1019</v>
      </c>
      <c r="G444" s="235"/>
      <c r="H444" s="239">
        <v>6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161</v>
      </c>
      <c r="AU444" s="245" t="s">
        <v>82</v>
      </c>
      <c r="AV444" s="13" t="s">
        <v>82</v>
      </c>
      <c r="AW444" s="13" t="s">
        <v>30</v>
      </c>
      <c r="AX444" s="13" t="s">
        <v>73</v>
      </c>
      <c r="AY444" s="245" t="s">
        <v>152</v>
      </c>
    </row>
    <row r="445" s="13" customFormat="1">
      <c r="A445" s="13"/>
      <c r="B445" s="234"/>
      <c r="C445" s="235"/>
      <c r="D445" s="236" t="s">
        <v>161</v>
      </c>
      <c r="E445" s="237" t="s">
        <v>1</v>
      </c>
      <c r="F445" s="238" t="s">
        <v>1020</v>
      </c>
      <c r="G445" s="235"/>
      <c r="H445" s="239">
        <v>2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161</v>
      </c>
      <c r="AU445" s="245" t="s">
        <v>82</v>
      </c>
      <c r="AV445" s="13" t="s">
        <v>82</v>
      </c>
      <c r="AW445" s="13" t="s">
        <v>30</v>
      </c>
      <c r="AX445" s="13" t="s">
        <v>73</v>
      </c>
      <c r="AY445" s="245" t="s">
        <v>152</v>
      </c>
    </row>
    <row r="446" s="14" customFormat="1">
      <c r="A446" s="14"/>
      <c r="B446" s="246"/>
      <c r="C446" s="247"/>
      <c r="D446" s="236" t="s">
        <v>161</v>
      </c>
      <c r="E446" s="248" t="s">
        <v>1</v>
      </c>
      <c r="F446" s="249" t="s">
        <v>163</v>
      </c>
      <c r="G446" s="247"/>
      <c r="H446" s="250">
        <v>16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161</v>
      </c>
      <c r="AU446" s="256" t="s">
        <v>82</v>
      </c>
      <c r="AV446" s="14" t="s">
        <v>160</v>
      </c>
      <c r="AW446" s="14" t="s">
        <v>30</v>
      </c>
      <c r="AX446" s="14" t="s">
        <v>80</v>
      </c>
      <c r="AY446" s="256" t="s">
        <v>152</v>
      </c>
    </row>
    <row r="447" s="2" customFormat="1" ht="24.15" customHeight="1">
      <c r="A447" s="39"/>
      <c r="B447" s="40"/>
      <c r="C447" s="220" t="s">
        <v>557</v>
      </c>
      <c r="D447" s="220" t="s">
        <v>156</v>
      </c>
      <c r="E447" s="221" t="s">
        <v>815</v>
      </c>
      <c r="F447" s="222" t="s">
        <v>816</v>
      </c>
      <c r="G447" s="223" t="s">
        <v>159</v>
      </c>
      <c r="H447" s="224">
        <v>16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38</v>
      </c>
      <c r="O447" s="92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210</v>
      </c>
      <c r="AT447" s="232" t="s">
        <v>156</v>
      </c>
      <c r="AU447" s="232" t="s">
        <v>82</v>
      </c>
      <c r="AY447" s="18" t="s">
        <v>152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80</v>
      </c>
      <c r="BK447" s="233">
        <f>ROUND(I447*H447,2)</f>
        <v>0</v>
      </c>
      <c r="BL447" s="18" t="s">
        <v>210</v>
      </c>
      <c r="BM447" s="232" t="s">
        <v>671</v>
      </c>
    </row>
    <row r="448" s="13" customFormat="1">
      <c r="A448" s="13"/>
      <c r="B448" s="234"/>
      <c r="C448" s="235"/>
      <c r="D448" s="236" t="s">
        <v>161</v>
      </c>
      <c r="E448" s="237" t="s">
        <v>1</v>
      </c>
      <c r="F448" s="238" t="s">
        <v>1017</v>
      </c>
      <c r="G448" s="235"/>
      <c r="H448" s="239">
        <v>2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161</v>
      </c>
      <c r="AU448" s="245" t="s">
        <v>82</v>
      </c>
      <c r="AV448" s="13" t="s">
        <v>82</v>
      </c>
      <c r="AW448" s="13" t="s">
        <v>30</v>
      </c>
      <c r="AX448" s="13" t="s">
        <v>73</v>
      </c>
      <c r="AY448" s="245" t="s">
        <v>152</v>
      </c>
    </row>
    <row r="449" s="13" customFormat="1">
      <c r="A449" s="13"/>
      <c r="B449" s="234"/>
      <c r="C449" s="235"/>
      <c r="D449" s="236" t="s">
        <v>161</v>
      </c>
      <c r="E449" s="237" t="s">
        <v>1</v>
      </c>
      <c r="F449" s="238" t="s">
        <v>1018</v>
      </c>
      <c r="G449" s="235"/>
      <c r="H449" s="239">
        <v>6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161</v>
      </c>
      <c r="AU449" s="245" t="s">
        <v>82</v>
      </c>
      <c r="AV449" s="13" t="s">
        <v>82</v>
      </c>
      <c r="AW449" s="13" t="s">
        <v>30</v>
      </c>
      <c r="AX449" s="13" t="s">
        <v>73</v>
      </c>
      <c r="AY449" s="245" t="s">
        <v>152</v>
      </c>
    </row>
    <row r="450" s="13" customFormat="1">
      <c r="A450" s="13"/>
      <c r="B450" s="234"/>
      <c r="C450" s="235"/>
      <c r="D450" s="236" t="s">
        <v>161</v>
      </c>
      <c r="E450" s="237" t="s">
        <v>1</v>
      </c>
      <c r="F450" s="238" t="s">
        <v>1019</v>
      </c>
      <c r="G450" s="235"/>
      <c r="H450" s="239">
        <v>6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161</v>
      </c>
      <c r="AU450" s="245" t="s">
        <v>82</v>
      </c>
      <c r="AV450" s="13" t="s">
        <v>82</v>
      </c>
      <c r="AW450" s="13" t="s">
        <v>30</v>
      </c>
      <c r="AX450" s="13" t="s">
        <v>73</v>
      </c>
      <c r="AY450" s="245" t="s">
        <v>152</v>
      </c>
    </row>
    <row r="451" s="13" customFormat="1">
      <c r="A451" s="13"/>
      <c r="B451" s="234"/>
      <c r="C451" s="235"/>
      <c r="D451" s="236" t="s">
        <v>161</v>
      </c>
      <c r="E451" s="237" t="s">
        <v>1</v>
      </c>
      <c r="F451" s="238" t="s">
        <v>1020</v>
      </c>
      <c r="G451" s="235"/>
      <c r="H451" s="239">
        <v>2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161</v>
      </c>
      <c r="AU451" s="245" t="s">
        <v>82</v>
      </c>
      <c r="AV451" s="13" t="s">
        <v>82</v>
      </c>
      <c r="AW451" s="13" t="s">
        <v>30</v>
      </c>
      <c r="AX451" s="13" t="s">
        <v>73</v>
      </c>
      <c r="AY451" s="245" t="s">
        <v>152</v>
      </c>
    </row>
    <row r="452" s="14" customFormat="1">
      <c r="A452" s="14"/>
      <c r="B452" s="246"/>
      <c r="C452" s="247"/>
      <c r="D452" s="236" t="s">
        <v>161</v>
      </c>
      <c r="E452" s="248" t="s">
        <v>1</v>
      </c>
      <c r="F452" s="249" t="s">
        <v>163</v>
      </c>
      <c r="G452" s="247"/>
      <c r="H452" s="250">
        <v>16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6" t="s">
        <v>161</v>
      </c>
      <c r="AU452" s="256" t="s">
        <v>82</v>
      </c>
      <c r="AV452" s="14" t="s">
        <v>160</v>
      </c>
      <c r="AW452" s="14" t="s">
        <v>30</v>
      </c>
      <c r="AX452" s="14" t="s">
        <v>80</v>
      </c>
      <c r="AY452" s="256" t="s">
        <v>152</v>
      </c>
    </row>
    <row r="453" s="12" customFormat="1" ht="22.8" customHeight="1">
      <c r="A453" s="12"/>
      <c r="B453" s="204"/>
      <c r="C453" s="205"/>
      <c r="D453" s="206" t="s">
        <v>72</v>
      </c>
      <c r="E453" s="218" t="s">
        <v>333</v>
      </c>
      <c r="F453" s="218" t="s">
        <v>334</v>
      </c>
      <c r="G453" s="205"/>
      <c r="H453" s="205"/>
      <c r="I453" s="208"/>
      <c r="J453" s="219">
        <f>BK453</f>
        <v>0</v>
      </c>
      <c r="K453" s="205"/>
      <c r="L453" s="210"/>
      <c r="M453" s="211"/>
      <c r="N453" s="212"/>
      <c r="O453" s="212"/>
      <c r="P453" s="213">
        <f>SUM(P454:P496)</f>
        <v>0</v>
      </c>
      <c r="Q453" s="212"/>
      <c r="R453" s="213">
        <f>SUM(R454:R496)</f>
        <v>0</v>
      </c>
      <c r="S453" s="212"/>
      <c r="T453" s="214">
        <f>SUM(T454:T496)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5" t="s">
        <v>82</v>
      </c>
      <c r="AT453" s="216" t="s">
        <v>72</v>
      </c>
      <c r="AU453" s="216" t="s">
        <v>80</v>
      </c>
      <c r="AY453" s="215" t="s">
        <v>152</v>
      </c>
      <c r="BK453" s="217">
        <f>SUM(BK454:BK496)</f>
        <v>0</v>
      </c>
    </row>
    <row r="454" s="2" customFormat="1" ht="24.15" customHeight="1">
      <c r="A454" s="39"/>
      <c r="B454" s="40"/>
      <c r="C454" s="220" t="s">
        <v>1021</v>
      </c>
      <c r="D454" s="220" t="s">
        <v>156</v>
      </c>
      <c r="E454" s="221" t="s">
        <v>818</v>
      </c>
      <c r="F454" s="222" t="s">
        <v>819</v>
      </c>
      <c r="G454" s="223" t="s">
        <v>168</v>
      </c>
      <c r="H454" s="224">
        <v>20</v>
      </c>
      <c r="I454" s="225"/>
      <c r="J454" s="226">
        <f>ROUND(I454*H454,2)</f>
        <v>0</v>
      </c>
      <c r="K454" s="227"/>
      <c r="L454" s="45"/>
      <c r="M454" s="228" t="s">
        <v>1</v>
      </c>
      <c r="N454" s="229" t="s">
        <v>38</v>
      </c>
      <c r="O454" s="92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2" t="s">
        <v>210</v>
      </c>
      <c r="AT454" s="232" t="s">
        <v>156</v>
      </c>
      <c r="AU454" s="232" t="s">
        <v>82</v>
      </c>
      <c r="AY454" s="18" t="s">
        <v>152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8" t="s">
        <v>80</v>
      </c>
      <c r="BK454" s="233">
        <f>ROUND(I454*H454,2)</f>
        <v>0</v>
      </c>
      <c r="BL454" s="18" t="s">
        <v>210</v>
      </c>
      <c r="BM454" s="232" t="s">
        <v>674</v>
      </c>
    </row>
    <row r="455" s="2" customFormat="1" ht="24.15" customHeight="1">
      <c r="A455" s="39"/>
      <c r="B455" s="40"/>
      <c r="C455" s="220" t="s">
        <v>562</v>
      </c>
      <c r="D455" s="220" t="s">
        <v>156</v>
      </c>
      <c r="E455" s="221" t="s">
        <v>821</v>
      </c>
      <c r="F455" s="222" t="s">
        <v>822</v>
      </c>
      <c r="G455" s="223" t="s">
        <v>159</v>
      </c>
      <c r="H455" s="224">
        <v>771.45699999999999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38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210</v>
      </c>
      <c r="AT455" s="232" t="s">
        <v>156</v>
      </c>
      <c r="AU455" s="232" t="s">
        <v>82</v>
      </c>
      <c r="AY455" s="18" t="s">
        <v>152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80</v>
      </c>
      <c r="BK455" s="233">
        <f>ROUND(I455*H455,2)</f>
        <v>0</v>
      </c>
      <c r="BL455" s="18" t="s">
        <v>210</v>
      </c>
      <c r="BM455" s="232" t="s">
        <v>677</v>
      </c>
    </row>
    <row r="456" s="13" customFormat="1">
      <c r="A456" s="13"/>
      <c r="B456" s="234"/>
      <c r="C456" s="235"/>
      <c r="D456" s="236" t="s">
        <v>161</v>
      </c>
      <c r="E456" s="237" t="s">
        <v>1</v>
      </c>
      <c r="F456" s="238" t="s">
        <v>1022</v>
      </c>
      <c r="G456" s="235"/>
      <c r="H456" s="239">
        <v>771.45699999999999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161</v>
      </c>
      <c r="AU456" s="245" t="s">
        <v>82</v>
      </c>
      <c r="AV456" s="13" t="s">
        <v>82</v>
      </c>
      <c r="AW456" s="13" t="s">
        <v>30</v>
      </c>
      <c r="AX456" s="13" t="s">
        <v>73</v>
      </c>
      <c r="AY456" s="245" t="s">
        <v>152</v>
      </c>
    </row>
    <row r="457" s="14" customFormat="1">
      <c r="A457" s="14"/>
      <c r="B457" s="246"/>
      <c r="C457" s="247"/>
      <c r="D457" s="236" t="s">
        <v>161</v>
      </c>
      <c r="E457" s="248" t="s">
        <v>1</v>
      </c>
      <c r="F457" s="249" t="s">
        <v>163</v>
      </c>
      <c r="G457" s="247"/>
      <c r="H457" s="250">
        <v>771.45699999999999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161</v>
      </c>
      <c r="AU457" s="256" t="s">
        <v>82</v>
      </c>
      <c r="AV457" s="14" t="s">
        <v>160</v>
      </c>
      <c r="AW457" s="14" t="s">
        <v>30</v>
      </c>
      <c r="AX457" s="14" t="s">
        <v>80</v>
      </c>
      <c r="AY457" s="256" t="s">
        <v>152</v>
      </c>
    </row>
    <row r="458" s="2" customFormat="1" ht="33" customHeight="1">
      <c r="A458" s="39"/>
      <c r="B458" s="40"/>
      <c r="C458" s="220" t="s">
        <v>607</v>
      </c>
      <c r="D458" s="220" t="s">
        <v>156</v>
      </c>
      <c r="E458" s="221" t="s">
        <v>825</v>
      </c>
      <c r="F458" s="222" t="s">
        <v>826</v>
      </c>
      <c r="G458" s="223" t="s">
        <v>159</v>
      </c>
      <c r="H458" s="224">
        <v>133.41999999999999</v>
      </c>
      <c r="I458" s="225"/>
      <c r="J458" s="226">
        <f>ROUND(I458*H458,2)</f>
        <v>0</v>
      </c>
      <c r="K458" s="227"/>
      <c r="L458" s="45"/>
      <c r="M458" s="228" t="s">
        <v>1</v>
      </c>
      <c r="N458" s="229" t="s">
        <v>38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210</v>
      </c>
      <c r="AT458" s="232" t="s">
        <v>156</v>
      </c>
      <c r="AU458" s="232" t="s">
        <v>82</v>
      </c>
      <c r="AY458" s="18" t="s">
        <v>152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8" t="s">
        <v>80</v>
      </c>
      <c r="BK458" s="233">
        <f>ROUND(I458*H458,2)</f>
        <v>0</v>
      </c>
      <c r="BL458" s="18" t="s">
        <v>210</v>
      </c>
      <c r="BM458" s="232" t="s">
        <v>680</v>
      </c>
    </row>
    <row r="459" s="15" customFormat="1">
      <c r="A459" s="15"/>
      <c r="B459" s="257"/>
      <c r="C459" s="258"/>
      <c r="D459" s="236" t="s">
        <v>161</v>
      </c>
      <c r="E459" s="259" t="s">
        <v>1</v>
      </c>
      <c r="F459" s="260" t="s">
        <v>1023</v>
      </c>
      <c r="G459" s="258"/>
      <c r="H459" s="259" t="s">
        <v>1</v>
      </c>
      <c r="I459" s="261"/>
      <c r="J459" s="258"/>
      <c r="K459" s="258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161</v>
      </c>
      <c r="AU459" s="266" t="s">
        <v>82</v>
      </c>
      <c r="AV459" s="15" t="s">
        <v>80</v>
      </c>
      <c r="AW459" s="15" t="s">
        <v>30</v>
      </c>
      <c r="AX459" s="15" t="s">
        <v>73</v>
      </c>
      <c r="AY459" s="266" t="s">
        <v>152</v>
      </c>
    </row>
    <row r="460" s="13" customFormat="1">
      <c r="A460" s="13"/>
      <c r="B460" s="234"/>
      <c r="C460" s="235"/>
      <c r="D460" s="236" t="s">
        <v>161</v>
      </c>
      <c r="E460" s="237" t="s">
        <v>1</v>
      </c>
      <c r="F460" s="238" t="s">
        <v>1024</v>
      </c>
      <c r="G460" s="235"/>
      <c r="H460" s="239">
        <v>18.684000000000001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161</v>
      </c>
      <c r="AU460" s="245" t="s">
        <v>82</v>
      </c>
      <c r="AV460" s="13" t="s">
        <v>82</v>
      </c>
      <c r="AW460" s="13" t="s">
        <v>30</v>
      </c>
      <c r="AX460" s="13" t="s">
        <v>73</v>
      </c>
      <c r="AY460" s="245" t="s">
        <v>152</v>
      </c>
    </row>
    <row r="461" s="13" customFormat="1">
      <c r="A461" s="13"/>
      <c r="B461" s="234"/>
      <c r="C461" s="235"/>
      <c r="D461" s="236" t="s">
        <v>161</v>
      </c>
      <c r="E461" s="237" t="s">
        <v>1</v>
      </c>
      <c r="F461" s="238" t="s">
        <v>1025</v>
      </c>
      <c r="G461" s="235"/>
      <c r="H461" s="239">
        <v>17.492000000000001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161</v>
      </c>
      <c r="AU461" s="245" t="s">
        <v>82</v>
      </c>
      <c r="AV461" s="13" t="s">
        <v>82</v>
      </c>
      <c r="AW461" s="13" t="s">
        <v>30</v>
      </c>
      <c r="AX461" s="13" t="s">
        <v>73</v>
      </c>
      <c r="AY461" s="245" t="s">
        <v>152</v>
      </c>
    </row>
    <row r="462" s="13" customFormat="1">
      <c r="A462" s="13"/>
      <c r="B462" s="234"/>
      <c r="C462" s="235"/>
      <c r="D462" s="236" t="s">
        <v>161</v>
      </c>
      <c r="E462" s="237" t="s">
        <v>1</v>
      </c>
      <c r="F462" s="238" t="s">
        <v>1026</v>
      </c>
      <c r="G462" s="235"/>
      <c r="H462" s="239">
        <v>27.526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161</v>
      </c>
      <c r="AU462" s="245" t="s">
        <v>82</v>
      </c>
      <c r="AV462" s="13" t="s">
        <v>82</v>
      </c>
      <c r="AW462" s="13" t="s">
        <v>30</v>
      </c>
      <c r="AX462" s="13" t="s">
        <v>73</v>
      </c>
      <c r="AY462" s="245" t="s">
        <v>152</v>
      </c>
    </row>
    <row r="463" s="13" customFormat="1">
      <c r="A463" s="13"/>
      <c r="B463" s="234"/>
      <c r="C463" s="235"/>
      <c r="D463" s="236" t="s">
        <v>161</v>
      </c>
      <c r="E463" s="237" t="s">
        <v>1</v>
      </c>
      <c r="F463" s="238" t="s">
        <v>1027</v>
      </c>
      <c r="G463" s="235"/>
      <c r="H463" s="239">
        <v>2.3199999999999998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161</v>
      </c>
      <c r="AU463" s="245" t="s">
        <v>82</v>
      </c>
      <c r="AV463" s="13" t="s">
        <v>82</v>
      </c>
      <c r="AW463" s="13" t="s">
        <v>30</v>
      </c>
      <c r="AX463" s="13" t="s">
        <v>73</v>
      </c>
      <c r="AY463" s="245" t="s">
        <v>152</v>
      </c>
    </row>
    <row r="464" s="13" customFormat="1">
      <c r="A464" s="13"/>
      <c r="B464" s="234"/>
      <c r="C464" s="235"/>
      <c r="D464" s="236" t="s">
        <v>161</v>
      </c>
      <c r="E464" s="237" t="s">
        <v>1</v>
      </c>
      <c r="F464" s="238" t="s">
        <v>1028</v>
      </c>
      <c r="G464" s="235"/>
      <c r="H464" s="239">
        <v>20.329999999999998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161</v>
      </c>
      <c r="AU464" s="245" t="s">
        <v>82</v>
      </c>
      <c r="AV464" s="13" t="s">
        <v>82</v>
      </c>
      <c r="AW464" s="13" t="s">
        <v>30</v>
      </c>
      <c r="AX464" s="13" t="s">
        <v>73</v>
      </c>
      <c r="AY464" s="245" t="s">
        <v>152</v>
      </c>
    </row>
    <row r="465" s="13" customFormat="1">
      <c r="A465" s="13"/>
      <c r="B465" s="234"/>
      <c r="C465" s="235"/>
      <c r="D465" s="236" t="s">
        <v>161</v>
      </c>
      <c r="E465" s="237" t="s">
        <v>1</v>
      </c>
      <c r="F465" s="238" t="s">
        <v>1029</v>
      </c>
      <c r="G465" s="235"/>
      <c r="H465" s="239">
        <v>2.6099999999999999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161</v>
      </c>
      <c r="AU465" s="245" t="s">
        <v>82</v>
      </c>
      <c r="AV465" s="13" t="s">
        <v>82</v>
      </c>
      <c r="AW465" s="13" t="s">
        <v>30</v>
      </c>
      <c r="AX465" s="13" t="s">
        <v>73</v>
      </c>
      <c r="AY465" s="245" t="s">
        <v>152</v>
      </c>
    </row>
    <row r="466" s="13" customFormat="1">
      <c r="A466" s="13"/>
      <c r="B466" s="234"/>
      <c r="C466" s="235"/>
      <c r="D466" s="236" t="s">
        <v>161</v>
      </c>
      <c r="E466" s="237" t="s">
        <v>1</v>
      </c>
      <c r="F466" s="238" t="s">
        <v>1030</v>
      </c>
      <c r="G466" s="235"/>
      <c r="H466" s="239">
        <v>3.3780000000000001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161</v>
      </c>
      <c r="AU466" s="245" t="s">
        <v>82</v>
      </c>
      <c r="AV466" s="13" t="s">
        <v>82</v>
      </c>
      <c r="AW466" s="13" t="s">
        <v>30</v>
      </c>
      <c r="AX466" s="13" t="s">
        <v>73</v>
      </c>
      <c r="AY466" s="245" t="s">
        <v>152</v>
      </c>
    </row>
    <row r="467" s="13" customFormat="1">
      <c r="A467" s="13"/>
      <c r="B467" s="234"/>
      <c r="C467" s="235"/>
      <c r="D467" s="236" t="s">
        <v>161</v>
      </c>
      <c r="E467" s="237" t="s">
        <v>1</v>
      </c>
      <c r="F467" s="238" t="s">
        <v>1031</v>
      </c>
      <c r="G467" s="235"/>
      <c r="H467" s="239">
        <v>2.6099999999999999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161</v>
      </c>
      <c r="AU467" s="245" t="s">
        <v>82</v>
      </c>
      <c r="AV467" s="13" t="s">
        <v>82</v>
      </c>
      <c r="AW467" s="13" t="s">
        <v>30</v>
      </c>
      <c r="AX467" s="13" t="s">
        <v>73</v>
      </c>
      <c r="AY467" s="245" t="s">
        <v>152</v>
      </c>
    </row>
    <row r="468" s="13" customFormat="1">
      <c r="A468" s="13"/>
      <c r="B468" s="234"/>
      <c r="C468" s="235"/>
      <c r="D468" s="236" t="s">
        <v>161</v>
      </c>
      <c r="E468" s="237" t="s">
        <v>1</v>
      </c>
      <c r="F468" s="238" t="s">
        <v>1032</v>
      </c>
      <c r="G468" s="235"/>
      <c r="H468" s="239">
        <v>3.5150000000000001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161</v>
      </c>
      <c r="AU468" s="245" t="s">
        <v>82</v>
      </c>
      <c r="AV468" s="13" t="s">
        <v>82</v>
      </c>
      <c r="AW468" s="13" t="s">
        <v>30</v>
      </c>
      <c r="AX468" s="13" t="s">
        <v>73</v>
      </c>
      <c r="AY468" s="245" t="s">
        <v>152</v>
      </c>
    </row>
    <row r="469" s="13" customFormat="1">
      <c r="A469" s="13"/>
      <c r="B469" s="234"/>
      <c r="C469" s="235"/>
      <c r="D469" s="236" t="s">
        <v>161</v>
      </c>
      <c r="E469" s="237" t="s">
        <v>1</v>
      </c>
      <c r="F469" s="238" t="s">
        <v>1033</v>
      </c>
      <c r="G469" s="235"/>
      <c r="H469" s="239">
        <v>7.4800000000000004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161</v>
      </c>
      <c r="AU469" s="245" t="s">
        <v>82</v>
      </c>
      <c r="AV469" s="13" t="s">
        <v>82</v>
      </c>
      <c r="AW469" s="13" t="s">
        <v>30</v>
      </c>
      <c r="AX469" s="13" t="s">
        <v>73</v>
      </c>
      <c r="AY469" s="245" t="s">
        <v>152</v>
      </c>
    </row>
    <row r="470" s="13" customFormat="1">
      <c r="A470" s="13"/>
      <c r="B470" s="234"/>
      <c r="C470" s="235"/>
      <c r="D470" s="236" t="s">
        <v>161</v>
      </c>
      <c r="E470" s="237" t="s">
        <v>1</v>
      </c>
      <c r="F470" s="238" t="s">
        <v>1034</v>
      </c>
      <c r="G470" s="235"/>
      <c r="H470" s="239">
        <v>19.215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161</v>
      </c>
      <c r="AU470" s="245" t="s">
        <v>82</v>
      </c>
      <c r="AV470" s="13" t="s">
        <v>82</v>
      </c>
      <c r="AW470" s="13" t="s">
        <v>30</v>
      </c>
      <c r="AX470" s="13" t="s">
        <v>73</v>
      </c>
      <c r="AY470" s="245" t="s">
        <v>152</v>
      </c>
    </row>
    <row r="471" s="16" customFormat="1">
      <c r="A471" s="16"/>
      <c r="B471" s="270"/>
      <c r="C471" s="271"/>
      <c r="D471" s="236" t="s">
        <v>161</v>
      </c>
      <c r="E471" s="272" t="s">
        <v>1</v>
      </c>
      <c r="F471" s="273" t="s">
        <v>384</v>
      </c>
      <c r="G471" s="271"/>
      <c r="H471" s="274">
        <v>125.16</v>
      </c>
      <c r="I471" s="275"/>
      <c r="J471" s="271"/>
      <c r="K471" s="271"/>
      <c r="L471" s="276"/>
      <c r="M471" s="277"/>
      <c r="N471" s="278"/>
      <c r="O471" s="278"/>
      <c r="P471" s="278"/>
      <c r="Q471" s="278"/>
      <c r="R471" s="278"/>
      <c r="S471" s="278"/>
      <c r="T471" s="279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80" t="s">
        <v>161</v>
      </c>
      <c r="AU471" s="280" t="s">
        <v>82</v>
      </c>
      <c r="AV471" s="16" t="s">
        <v>172</v>
      </c>
      <c r="AW471" s="16" t="s">
        <v>30</v>
      </c>
      <c r="AX471" s="16" t="s">
        <v>73</v>
      </c>
      <c r="AY471" s="280" t="s">
        <v>152</v>
      </c>
    </row>
    <row r="472" s="13" customFormat="1">
      <c r="A472" s="13"/>
      <c r="B472" s="234"/>
      <c r="C472" s="235"/>
      <c r="D472" s="236" t="s">
        <v>161</v>
      </c>
      <c r="E472" s="237" t="s">
        <v>1</v>
      </c>
      <c r="F472" s="238" t="s">
        <v>1035</v>
      </c>
      <c r="G472" s="235"/>
      <c r="H472" s="239">
        <v>8.2599999999999998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161</v>
      </c>
      <c r="AU472" s="245" t="s">
        <v>82</v>
      </c>
      <c r="AV472" s="13" t="s">
        <v>82</v>
      </c>
      <c r="AW472" s="13" t="s">
        <v>30</v>
      </c>
      <c r="AX472" s="13" t="s">
        <v>73</v>
      </c>
      <c r="AY472" s="245" t="s">
        <v>152</v>
      </c>
    </row>
    <row r="473" s="14" customFormat="1">
      <c r="A473" s="14"/>
      <c r="B473" s="246"/>
      <c r="C473" s="247"/>
      <c r="D473" s="236" t="s">
        <v>161</v>
      </c>
      <c r="E473" s="248" t="s">
        <v>1</v>
      </c>
      <c r="F473" s="249" t="s">
        <v>163</v>
      </c>
      <c r="G473" s="247"/>
      <c r="H473" s="250">
        <v>133.41999999999999</v>
      </c>
      <c r="I473" s="251"/>
      <c r="J473" s="247"/>
      <c r="K473" s="247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161</v>
      </c>
      <c r="AU473" s="256" t="s">
        <v>82</v>
      </c>
      <c r="AV473" s="14" t="s">
        <v>160</v>
      </c>
      <c r="AW473" s="14" t="s">
        <v>30</v>
      </c>
      <c r="AX473" s="14" t="s">
        <v>80</v>
      </c>
      <c r="AY473" s="256" t="s">
        <v>152</v>
      </c>
    </row>
    <row r="474" s="2" customFormat="1" ht="24.15" customHeight="1">
      <c r="A474" s="39"/>
      <c r="B474" s="40"/>
      <c r="C474" s="220" t="s">
        <v>589</v>
      </c>
      <c r="D474" s="220" t="s">
        <v>156</v>
      </c>
      <c r="E474" s="221" t="s">
        <v>835</v>
      </c>
      <c r="F474" s="222" t="s">
        <v>836</v>
      </c>
      <c r="G474" s="223" t="s">
        <v>159</v>
      </c>
      <c r="H474" s="224">
        <v>459.41699999999997</v>
      </c>
      <c r="I474" s="225"/>
      <c r="J474" s="226">
        <f>ROUND(I474*H474,2)</f>
        <v>0</v>
      </c>
      <c r="K474" s="227"/>
      <c r="L474" s="45"/>
      <c r="M474" s="228" t="s">
        <v>1</v>
      </c>
      <c r="N474" s="229" t="s">
        <v>38</v>
      </c>
      <c r="O474" s="92"/>
      <c r="P474" s="230">
        <f>O474*H474</f>
        <v>0</v>
      </c>
      <c r="Q474" s="230">
        <v>0</v>
      </c>
      <c r="R474" s="230">
        <f>Q474*H474</f>
        <v>0</v>
      </c>
      <c r="S474" s="230">
        <v>0</v>
      </c>
      <c r="T474" s="23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2" t="s">
        <v>210</v>
      </c>
      <c r="AT474" s="232" t="s">
        <v>156</v>
      </c>
      <c r="AU474" s="232" t="s">
        <v>82</v>
      </c>
      <c r="AY474" s="18" t="s">
        <v>152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8" t="s">
        <v>80</v>
      </c>
      <c r="BK474" s="233">
        <f>ROUND(I474*H474,2)</f>
        <v>0</v>
      </c>
      <c r="BL474" s="18" t="s">
        <v>210</v>
      </c>
      <c r="BM474" s="232" t="s">
        <v>683</v>
      </c>
    </row>
    <row r="475" s="13" customFormat="1">
      <c r="A475" s="13"/>
      <c r="B475" s="234"/>
      <c r="C475" s="235"/>
      <c r="D475" s="236" t="s">
        <v>161</v>
      </c>
      <c r="E475" s="237" t="s">
        <v>1</v>
      </c>
      <c r="F475" s="238" t="s">
        <v>1036</v>
      </c>
      <c r="G475" s="235"/>
      <c r="H475" s="239">
        <v>80.385000000000005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161</v>
      </c>
      <c r="AU475" s="245" t="s">
        <v>82</v>
      </c>
      <c r="AV475" s="13" t="s">
        <v>82</v>
      </c>
      <c r="AW475" s="13" t="s">
        <v>30</v>
      </c>
      <c r="AX475" s="13" t="s">
        <v>73</v>
      </c>
      <c r="AY475" s="245" t="s">
        <v>152</v>
      </c>
    </row>
    <row r="476" s="13" customFormat="1">
      <c r="A476" s="13"/>
      <c r="B476" s="234"/>
      <c r="C476" s="235"/>
      <c r="D476" s="236" t="s">
        <v>161</v>
      </c>
      <c r="E476" s="237" t="s">
        <v>1</v>
      </c>
      <c r="F476" s="238" t="s">
        <v>1037</v>
      </c>
      <c r="G476" s="235"/>
      <c r="H476" s="239">
        <v>17.704999999999998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161</v>
      </c>
      <c r="AU476" s="245" t="s">
        <v>82</v>
      </c>
      <c r="AV476" s="13" t="s">
        <v>82</v>
      </c>
      <c r="AW476" s="13" t="s">
        <v>30</v>
      </c>
      <c r="AX476" s="13" t="s">
        <v>73</v>
      </c>
      <c r="AY476" s="245" t="s">
        <v>152</v>
      </c>
    </row>
    <row r="477" s="13" customFormat="1">
      <c r="A477" s="13"/>
      <c r="B477" s="234"/>
      <c r="C477" s="235"/>
      <c r="D477" s="236" t="s">
        <v>161</v>
      </c>
      <c r="E477" s="237" t="s">
        <v>1</v>
      </c>
      <c r="F477" s="238" t="s">
        <v>1038</v>
      </c>
      <c r="G477" s="235"/>
      <c r="H477" s="239">
        <v>48.572000000000003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161</v>
      </c>
      <c r="AU477" s="245" t="s">
        <v>82</v>
      </c>
      <c r="AV477" s="13" t="s">
        <v>82</v>
      </c>
      <c r="AW477" s="13" t="s">
        <v>30</v>
      </c>
      <c r="AX477" s="13" t="s">
        <v>73</v>
      </c>
      <c r="AY477" s="245" t="s">
        <v>152</v>
      </c>
    </row>
    <row r="478" s="13" customFormat="1">
      <c r="A478" s="13"/>
      <c r="B478" s="234"/>
      <c r="C478" s="235"/>
      <c r="D478" s="236" t="s">
        <v>161</v>
      </c>
      <c r="E478" s="237" t="s">
        <v>1</v>
      </c>
      <c r="F478" s="238" t="s">
        <v>1039</v>
      </c>
      <c r="G478" s="235"/>
      <c r="H478" s="239">
        <v>115.455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161</v>
      </c>
      <c r="AU478" s="245" t="s">
        <v>82</v>
      </c>
      <c r="AV478" s="13" t="s">
        <v>82</v>
      </c>
      <c r="AW478" s="13" t="s">
        <v>30</v>
      </c>
      <c r="AX478" s="13" t="s">
        <v>73</v>
      </c>
      <c r="AY478" s="245" t="s">
        <v>152</v>
      </c>
    </row>
    <row r="479" s="13" customFormat="1">
      <c r="A479" s="13"/>
      <c r="B479" s="234"/>
      <c r="C479" s="235"/>
      <c r="D479" s="236" t="s">
        <v>161</v>
      </c>
      <c r="E479" s="237" t="s">
        <v>1</v>
      </c>
      <c r="F479" s="238" t="s">
        <v>1040</v>
      </c>
      <c r="G479" s="235"/>
      <c r="H479" s="239">
        <v>149.36000000000001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161</v>
      </c>
      <c r="AU479" s="245" t="s">
        <v>82</v>
      </c>
      <c r="AV479" s="13" t="s">
        <v>82</v>
      </c>
      <c r="AW479" s="13" t="s">
        <v>30</v>
      </c>
      <c r="AX479" s="13" t="s">
        <v>73</v>
      </c>
      <c r="AY479" s="245" t="s">
        <v>152</v>
      </c>
    </row>
    <row r="480" s="13" customFormat="1">
      <c r="A480" s="13"/>
      <c r="B480" s="234"/>
      <c r="C480" s="235"/>
      <c r="D480" s="236" t="s">
        <v>161</v>
      </c>
      <c r="E480" s="237" t="s">
        <v>1</v>
      </c>
      <c r="F480" s="238" t="s">
        <v>1041</v>
      </c>
      <c r="G480" s="235"/>
      <c r="H480" s="239">
        <v>35.317999999999998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161</v>
      </c>
      <c r="AU480" s="245" t="s">
        <v>82</v>
      </c>
      <c r="AV480" s="13" t="s">
        <v>82</v>
      </c>
      <c r="AW480" s="13" t="s">
        <v>30</v>
      </c>
      <c r="AX480" s="13" t="s">
        <v>73</v>
      </c>
      <c r="AY480" s="245" t="s">
        <v>152</v>
      </c>
    </row>
    <row r="481" s="13" customFormat="1">
      <c r="A481" s="13"/>
      <c r="B481" s="234"/>
      <c r="C481" s="235"/>
      <c r="D481" s="236" t="s">
        <v>161</v>
      </c>
      <c r="E481" s="237" t="s">
        <v>1</v>
      </c>
      <c r="F481" s="238" t="s">
        <v>1042</v>
      </c>
      <c r="G481" s="235"/>
      <c r="H481" s="239">
        <v>31.071999999999999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161</v>
      </c>
      <c r="AU481" s="245" t="s">
        <v>82</v>
      </c>
      <c r="AV481" s="13" t="s">
        <v>82</v>
      </c>
      <c r="AW481" s="13" t="s">
        <v>30</v>
      </c>
      <c r="AX481" s="13" t="s">
        <v>73</v>
      </c>
      <c r="AY481" s="245" t="s">
        <v>152</v>
      </c>
    </row>
    <row r="482" s="13" customFormat="1">
      <c r="A482" s="13"/>
      <c r="B482" s="234"/>
      <c r="C482" s="235"/>
      <c r="D482" s="236" t="s">
        <v>161</v>
      </c>
      <c r="E482" s="237" t="s">
        <v>1</v>
      </c>
      <c r="F482" s="238" t="s">
        <v>1043</v>
      </c>
      <c r="G482" s="235"/>
      <c r="H482" s="239">
        <v>11.775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161</v>
      </c>
      <c r="AU482" s="245" t="s">
        <v>82</v>
      </c>
      <c r="AV482" s="13" t="s">
        <v>82</v>
      </c>
      <c r="AW482" s="13" t="s">
        <v>30</v>
      </c>
      <c r="AX482" s="13" t="s">
        <v>73</v>
      </c>
      <c r="AY482" s="245" t="s">
        <v>152</v>
      </c>
    </row>
    <row r="483" s="13" customFormat="1">
      <c r="A483" s="13"/>
      <c r="B483" s="234"/>
      <c r="C483" s="235"/>
      <c r="D483" s="236" t="s">
        <v>161</v>
      </c>
      <c r="E483" s="237" t="s">
        <v>1</v>
      </c>
      <c r="F483" s="238" t="s">
        <v>1044</v>
      </c>
      <c r="G483" s="235"/>
      <c r="H483" s="239">
        <v>-30.225000000000001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161</v>
      </c>
      <c r="AU483" s="245" t="s">
        <v>82</v>
      </c>
      <c r="AV483" s="13" t="s">
        <v>82</v>
      </c>
      <c r="AW483" s="13" t="s">
        <v>30</v>
      </c>
      <c r="AX483" s="13" t="s">
        <v>73</v>
      </c>
      <c r="AY483" s="245" t="s">
        <v>152</v>
      </c>
    </row>
    <row r="484" s="14" customFormat="1">
      <c r="A484" s="14"/>
      <c r="B484" s="246"/>
      <c r="C484" s="247"/>
      <c r="D484" s="236" t="s">
        <v>161</v>
      </c>
      <c r="E484" s="248" t="s">
        <v>1</v>
      </c>
      <c r="F484" s="249" t="s">
        <v>163</v>
      </c>
      <c r="G484" s="247"/>
      <c r="H484" s="250">
        <v>459.41699999999997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161</v>
      </c>
      <c r="AU484" s="256" t="s">
        <v>82</v>
      </c>
      <c r="AV484" s="14" t="s">
        <v>160</v>
      </c>
      <c r="AW484" s="14" t="s">
        <v>30</v>
      </c>
      <c r="AX484" s="14" t="s">
        <v>80</v>
      </c>
      <c r="AY484" s="256" t="s">
        <v>152</v>
      </c>
    </row>
    <row r="485" s="2" customFormat="1" ht="33" customHeight="1">
      <c r="A485" s="39"/>
      <c r="B485" s="40"/>
      <c r="C485" s="220" t="s">
        <v>490</v>
      </c>
      <c r="D485" s="220" t="s">
        <v>156</v>
      </c>
      <c r="E485" s="221" t="s">
        <v>849</v>
      </c>
      <c r="F485" s="222" t="s">
        <v>850</v>
      </c>
      <c r="G485" s="223" t="s">
        <v>159</v>
      </c>
      <c r="H485" s="224">
        <v>178.62000000000001</v>
      </c>
      <c r="I485" s="225"/>
      <c r="J485" s="226">
        <f>ROUND(I485*H485,2)</f>
        <v>0</v>
      </c>
      <c r="K485" s="227"/>
      <c r="L485" s="45"/>
      <c r="M485" s="228" t="s">
        <v>1</v>
      </c>
      <c r="N485" s="229" t="s">
        <v>38</v>
      </c>
      <c r="O485" s="92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210</v>
      </c>
      <c r="AT485" s="232" t="s">
        <v>156</v>
      </c>
      <c r="AU485" s="232" t="s">
        <v>82</v>
      </c>
      <c r="AY485" s="18" t="s">
        <v>152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80</v>
      </c>
      <c r="BK485" s="233">
        <f>ROUND(I485*H485,2)</f>
        <v>0</v>
      </c>
      <c r="BL485" s="18" t="s">
        <v>210</v>
      </c>
      <c r="BM485" s="232" t="s">
        <v>686</v>
      </c>
    </row>
    <row r="486" s="13" customFormat="1">
      <c r="A486" s="13"/>
      <c r="B486" s="234"/>
      <c r="C486" s="235"/>
      <c r="D486" s="236" t="s">
        <v>161</v>
      </c>
      <c r="E486" s="237" t="s">
        <v>1</v>
      </c>
      <c r="F486" s="238" t="s">
        <v>1045</v>
      </c>
      <c r="G486" s="235"/>
      <c r="H486" s="239">
        <v>105.12000000000001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161</v>
      </c>
      <c r="AU486" s="245" t="s">
        <v>82</v>
      </c>
      <c r="AV486" s="13" t="s">
        <v>82</v>
      </c>
      <c r="AW486" s="13" t="s">
        <v>30</v>
      </c>
      <c r="AX486" s="13" t="s">
        <v>73</v>
      </c>
      <c r="AY486" s="245" t="s">
        <v>152</v>
      </c>
    </row>
    <row r="487" s="13" customFormat="1">
      <c r="A487" s="13"/>
      <c r="B487" s="234"/>
      <c r="C487" s="235"/>
      <c r="D487" s="236" t="s">
        <v>161</v>
      </c>
      <c r="E487" s="237" t="s">
        <v>1</v>
      </c>
      <c r="F487" s="238" t="s">
        <v>1046</v>
      </c>
      <c r="G487" s="235"/>
      <c r="H487" s="239">
        <v>54.75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161</v>
      </c>
      <c r="AU487" s="245" t="s">
        <v>82</v>
      </c>
      <c r="AV487" s="13" t="s">
        <v>82</v>
      </c>
      <c r="AW487" s="13" t="s">
        <v>30</v>
      </c>
      <c r="AX487" s="13" t="s">
        <v>73</v>
      </c>
      <c r="AY487" s="245" t="s">
        <v>152</v>
      </c>
    </row>
    <row r="488" s="13" customFormat="1">
      <c r="A488" s="13"/>
      <c r="B488" s="234"/>
      <c r="C488" s="235"/>
      <c r="D488" s="236" t="s">
        <v>161</v>
      </c>
      <c r="E488" s="237" t="s">
        <v>1</v>
      </c>
      <c r="F488" s="238" t="s">
        <v>1047</v>
      </c>
      <c r="G488" s="235"/>
      <c r="H488" s="239">
        <v>18.75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161</v>
      </c>
      <c r="AU488" s="245" t="s">
        <v>82</v>
      </c>
      <c r="AV488" s="13" t="s">
        <v>82</v>
      </c>
      <c r="AW488" s="13" t="s">
        <v>30</v>
      </c>
      <c r="AX488" s="13" t="s">
        <v>73</v>
      </c>
      <c r="AY488" s="245" t="s">
        <v>152</v>
      </c>
    </row>
    <row r="489" s="14" customFormat="1">
      <c r="A489" s="14"/>
      <c r="B489" s="246"/>
      <c r="C489" s="247"/>
      <c r="D489" s="236" t="s">
        <v>161</v>
      </c>
      <c r="E489" s="248" t="s">
        <v>1</v>
      </c>
      <c r="F489" s="249" t="s">
        <v>163</v>
      </c>
      <c r="G489" s="247"/>
      <c r="H489" s="250">
        <v>178.62000000000001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161</v>
      </c>
      <c r="AU489" s="256" t="s">
        <v>82</v>
      </c>
      <c r="AV489" s="14" t="s">
        <v>160</v>
      </c>
      <c r="AW489" s="14" t="s">
        <v>30</v>
      </c>
      <c r="AX489" s="14" t="s">
        <v>80</v>
      </c>
      <c r="AY489" s="256" t="s">
        <v>152</v>
      </c>
    </row>
    <row r="490" s="2" customFormat="1" ht="24.15" customHeight="1">
      <c r="A490" s="39"/>
      <c r="B490" s="40"/>
      <c r="C490" s="220" t="s">
        <v>421</v>
      </c>
      <c r="D490" s="220" t="s">
        <v>156</v>
      </c>
      <c r="E490" s="221" t="s">
        <v>856</v>
      </c>
      <c r="F490" s="222" t="s">
        <v>857</v>
      </c>
      <c r="G490" s="223" t="s">
        <v>159</v>
      </c>
      <c r="H490" s="224">
        <v>30.225000000000001</v>
      </c>
      <c r="I490" s="225"/>
      <c r="J490" s="226">
        <f>ROUND(I490*H490,2)</f>
        <v>0</v>
      </c>
      <c r="K490" s="227"/>
      <c r="L490" s="45"/>
      <c r="M490" s="228" t="s">
        <v>1</v>
      </c>
      <c r="N490" s="229" t="s">
        <v>38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210</v>
      </c>
      <c r="AT490" s="232" t="s">
        <v>156</v>
      </c>
      <c r="AU490" s="232" t="s">
        <v>82</v>
      </c>
      <c r="AY490" s="18" t="s">
        <v>152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80</v>
      </c>
      <c r="BK490" s="233">
        <f>ROUND(I490*H490,2)</f>
        <v>0</v>
      </c>
      <c r="BL490" s="18" t="s">
        <v>210</v>
      </c>
      <c r="BM490" s="232" t="s">
        <v>690</v>
      </c>
    </row>
    <row r="491" s="13" customFormat="1">
      <c r="A491" s="13"/>
      <c r="B491" s="234"/>
      <c r="C491" s="235"/>
      <c r="D491" s="236" t="s">
        <v>161</v>
      </c>
      <c r="E491" s="237" t="s">
        <v>1</v>
      </c>
      <c r="F491" s="238" t="s">
        <v>1048</v>
      </c>
      <c r="G491" s="235"/>
      <c r="H491" s="239">
        <v>14.475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161</v>
      </c>
      <c r="AU491" s="245" t="s">
        <v>82</v>
      </c>
      <c r="AV491" s="13" t="s">
        <v>82</v>
      </c>
      <c r="AW491" s="13" t="s">
        <v>30</v>
      </c>
      <c r="AX491" s="13" t="s">
        <v>73</v>
      </c>
      <c r="AY491" s="245" t="s">
        <v>152</v>
      </c>
    </row>
    <row r="492" s="13" customFormat="1">
      <c r="A492" s="13"/>
      <c r="B492" s="234"/>
      <c r="C492" s="235"/>
      <c r="D492" s="236" t="s">
        <v>161</v>
      </c>
      <c r="E492" s="237" t="s">
        <v>1</v>
      </c>
      <c r="F492" s="238" t="s">
        <v>1049</v>
      </c>
      <c r="G492" s="235"/>
      <c r="H492" s="239">
        <v>15.75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161</v>
      </c>
      <c r="AU492" s="245" t="s">
        <v>82</v>
      </c>
      <c r="AV492" s="13" t="s">
        <v>82</v>
      </c>
      <c r="AW492" s="13" t="s">
        <v>30</v>
      </c>
      <c r="AX492" s="13" t="s">
        <v>73</v>
      </c>
      <c r="AY492" s="245" t="s">
        <v>152</v>
      </c>
    </row>
    <row r="493" s="14" customFormat="1">
      <c r="A493" s="14"/>
      <c r="B493" s="246"/>
      <c r="C493" s="247"/>
      <c r="D493" s="236" t="s">
        <v>161</v>
      </c>
      <c r="E493" s="248" t="s">
        <v>1</v>
      </c>
      <c r="F493" s="249" t="s">
        <v>163</v>
      </c>
      <c r="G493" s="247"/>
      <c r="H493" s="250">
        <v>30.225000000000001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6" t="s">
        <v>161</v>
      </c>
      <c r="AU493" s="256" t="s">
        <v>82</v>
      </c>
      <c r="AV493" s="14" t="s">
        <v>160</v>
      </c>
      <c r="AW493" s="14" t="s">
        <v>30</v>
      </c>
      <c r="AX493" s="14" t="s">
        <v>80</v>
      </c>
      <c r="AY493" s="256" t="s">
        <v>152</v>
      </c>
    </row>
    <row r="494" s="2" customFormat="1" ht="24.15" customHeight="1">
      <c r="A494" s="39"/>
      <c r="B494" s="40"/>
      <c r="C494" s="220" t="s">
        <v>583</v>
      </c>
      <c r="D494" s="220" t="s">
        <v>156</v>
      </c>
      <c r="E494" s="221" t="s">
        <v>861</v>
      </c>
      <c r="F494" s="222" t="s">
        <v>862</v>
      </c>
      <c r="G494" s="223" t="s">
        <v>159</v>
      </c>
      <c r="H494" s="224">
        <v>18.75</v>
      </c>
      <c r="I494" s="225"/>
      <c r="J494" s="226">
        <f>ROUND(I494*H494,2)</f>
        <v>0</v>
      </c>
      <c r="K494" s="227"/>
      <c r="L494" s="45"/>
      <c r="M494" s="228" t="s">
        <v>1</v>
      </c>
      <c r="N494" s="229" t="s">
        <v>38</v>
      </c>
      <c r="O494" s="92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210</v>
      </c>
      <c r="AT494" s="232" t="s">
        <v>156</v>
      </c>
      <c r="AU494" s="232" t="s">
        <v>82</v>
      </c>
      <c r="AY494" s="18" t="s">
        <v>152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80</v>
      </c>
      <c r="BK494" s="233">
        <f>ROUND(I494*H494,2)</f>
        <v>0</v>
      </c>
      <c r="BL494" s="18" t="s">
        <v>210</v>
      </c>
      <c r="BM494" s="232" t="s">
        <v>693</v>
      </c>
    </row>
    <row r="495" s="13" customFormat="1">
      <c r="A495" s="13"/>
      <c r="B495" s="234"/>
      <c r="C495" s="235"/>
      <c r="D495" s="236" t="s">
        <v>161</v>
      </c>
      <c r="E495" s="237" t="s">
        <v>1</v>
      </c>
      <c r="F495" s="238" t="s">
        <v>1050</v>
      </c>
      <c r="G495" s="235"/>
      <c r="H495" s="239">
        <v>18.75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161</v>
      </c>
      <c r="AU495" s="245" t="s">
        <v>82</v>
      </c>
      <c r="AV495" s="13" t="s">
        <v>82</v>
      </c>
      <c r="AW495" s="13" t="s">
        <v>30</v>
      </c>
      <c r="AX495" s="13" t="s">
        <v>73</v>
      </c>
      <c r="AY495" s="245" t="s">
        <v>152</v>
      </c>
    </row>
    <row r="496" s="14" customFormat="1">
      <c r="A496" s="14"/>
      <c r="B496" s="246"/>
      <c r="C496" s="247"/>
      <c r="D496" s="236" t="s">
        <v>161</v>
      </c>
      <c r="E496" s="248" t="s">
        <v>1</v>
      </c>
      <c r="F496" s="249" t="s">
        <v>163</v>
      </c>
      <c r="G496" s="247"/>
      <c r="H496" s="250">
        <v>18.75</v>
      </c>
      <c r="I496" s="251"/>
      <c r="J496" s="247"/>
      <c r="K496" s="247"/>
      <c r="L496" s="252"/>
      <c r="M496" s="267"/>
      <c r="N496" s="268"/>
      <c r="O496" s="268"/>
      <c r="P496" s="268"/>
      <c r="Q496" s="268"/>
      <c r="R496" s="268"/>
      <c r="S496" s="268"/>
      <c r="T496" s="26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161</v>
      </c>
      <c r="AU496" s="256" t="s">
        <v>82</v>
      </c>
      <c r="AV496" s="14" t="s">
        <v>160</v>
      </c>
      <c r="AW496" s="14" t="s">
        <v>30</v>
      </c>
      <c r="AX496" s="14" t="s">
        <v>80</v>
      </c>
      <c r="AY496" s="256" t="s">
        <v>152</v>
      </c>
    </row>
    <row r="497" s="2" customFormat="1" ht="6.96" customHeight="1">
      <c r="A497" s="39"/>
      <c r="B497" s="67"/>
      <c r="C497" s="68"/>
      <c r="D497" s="68"/>
      <c r="E497" s="68"/>
      <c r="F497" s="68"/>
      <c r="G497" s="68"/>
      <c r="H497" s="68"/>
      <c r="I497" s="68"/>
      <c r="J497" s="68"/>
      <c r="K497" s="68"/>
      <c r="L497" s="45"/>
      <c r="M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</sheetData>
  <sheetProtection sheet="1" autoFilter="0" formatColumns="0" formatRows="0" objects="1" scenarios="1" spinCount="100000" saltValue="IdQuU63tGNwbz9nHKkwYf0QDrzYO1NH8A4go5rM931c93KS6gMOgLs/aTawHYtWRVBjv24asBBgpFomM4+gxcQ==" hashValue="y7/NNmnPw1a95vlbv/1qGEoFfxaBwdQLL9M2eNjRzNxLWry88EFy2mZQdUvBaP9bXN4UiTCi+Lau/MYdt/nolA==" algorithmName="SHA-512" password="CC35"/>
  <autoFilter ref="C134:K496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1051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ROUND((SUM(BE130:BE241)),  2)</f>
        <v>0</v>
      </c>
      <c r="G33" s="39"/>
      <c r="H33" s="39"/>
      <c r="I33" s="156">
        <v>0.20999999999999999</v>
      </c>
      <c r="J33" s="155">
        <f>ROUND(((SUM(BE130:BE241))*I33),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ROUND((SUM(BF130:BF241)),  2)</f>
        <v>0</v>
      </c>
      <c r="G34" s="39"/>
      <c r="H34" s="39"/>
      <c r="I34" s="156">
        <v>0.12</v>
      </c>
      <c r="J34" s="155">
        <f>ROUND(((SUM(BF130:BF241))*I34),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ROUND((SUM(BG130:BG241)),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ROUND((SUM(BH130:BH241)),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ROUND((SUM(BI130:BI241)),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764-05 - bourací práce 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124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126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127</v>
      </c>
      <c r="E99" s="189"/>
      <c r="F99" s="189"/>
      <c r="G99" s="189"/>
      <c r="H99" s="189"/>
      <c r="I99" s="189"/>
      <c r="J99" s="190">
        <f>J157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0"/>
      <c r="C100" s="181"/>
      <c r="D100" s="182" t="s">
        <v>128</v>
      </c>
      <c r="E100" s="183"/>
      <c r="F100" s="183"/>
      <c r="G100" s="183"/>
      <c r="H100" s="183"/>
      <c r="I100" s="183"/>
      <c r="J100" s="184">
        <f>J168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6"/>
      <c r="C101" s="187"/>
      <c r="D101" s="188" t="s">
        <v>1052</v>
      </c>
      <c r="E101" s="189"/>
      <c r="F101" s="189"/>
      <c r="G101" s="189"/>
      <c r="H101" s="189"/>
      <c r="I101" s="189"/>
      <c r="J101" s="190">
        <f>J169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130</v>
      </c>
      <c r="E102" s="189"/>
      <c r="F102" s="189"/>
      <c r="G102" s="189"/>
      <c r="H102" s="189"/>
      <c r="I102" s="189"/>
      <c r="J102" s="190">
        <f>J173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1053</v>
      </c>
      <c r="E103" s="189"/>
      <c r="F103" s="189"/>
      <c r="G103" s="189"/>
      <c r="H103" s="189"/>
      <c r="I103" s="189"/>
      <c r="J103" s="190">
        <f>J182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355</v>
      </c>
      <c r="E104" s="189"/>
      <c r="F104" s="189"/>
      <c r="G104" s="189"/>
      <c r="H104" s="189"/>
      <c r="I104" s="189"/>
      <c r="J104" s="190">
        <f>J185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1054</v>
      </c>
      <c r="E105" s="189"/>
      <c r="F105" s="189"/>
      <c r="G105" s="189"/>
      <c r="H105" s="189"/>
      <c r="I105" s="189"/>
      <c r="J105" s="190">
        <f>J193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131</v>
      </c>
      <c r="E106" s="189"/>
      <c r="F106" s="189"/>
      <c r="G106" s="189"/>
      <c r="H106" s="189"/>
      <c r="I106" s="189"/>
      <c r="J106" s="190">
        <f>J197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6"/>
      <c r="C107" s="187"/>
      <c r="D107" s="188" t="s">
        <v>132</v>
      </c>
      <c r="E107" s="189"/>
      <c r="F107" s="189"/>
      <c r="G107" s="189"/>
      <c r="H107" s="189"/>
      <c r="I107" s="189"/>
      <c r="J107" s="190">
        <f>J204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133</v>
      </c>
      <c r="E108" s="189"/>
      <c r="F108" s="189"/>
      <c r="G108" s="189"/>
      <c r="H108" s="189"/>
      <c r="I108" s="189"/>
      <c r="J108" s="190">
        <f>J211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134</v>
      </c>
      <c r="E109" s="189"/>
      <c r="F109" s="189"/>
      <c r="G109" s="189"/>
      <c r="H109" s="189"/>
      <c r="I109" s="189"/>
      <c r="J109" s="190">
        <f>J219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135</v>
      </c>
      <c r="E110" s="189"/>
      <c r="F110" s="189"/>
      <c r="G110" s="189"/>
      <c r="H110" s="189"/>
      <c r="I110" s="189"/>
      <c r="J110" s="190">
        <f>J231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/>
    <row r="114" hidden="1"/>
    <row r="115" hidden="1"/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6.25" customHeight="1">
      <c r="A120" s="39"/>
      <c r="B120" s="40"/>
      <c r="C120" s="41"/>
      <c r="D120" s="41"/>
      <c r="E120" s="175" t="str">
        <f>E7</f>
        <v>Rozpočet - SPŠ Trutnov - rekonstrukce sociálních zařízení Mladé Buky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117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764-05 - bourací práce 3.np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 xml:space="preserve"> </v>
      </c>
      <c r="G124" s="41"/>
      <c r="H124" s="41"/>
      <c r="I124" s="33" t="s">
        <v>22</v>
      </c>
      <c r="J124" s="80" t="str">
        <f>IF(J12="","",J12)</f>
        <v>14. 1. 2025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29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31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138</v>
      </c>
      <c r="D129" s="195" t="s">
        <v>58</v>
      </c>
      <c r="E129" s="195" t="s">
        <v>54</v>
      </c>
      <c r="F129" s="195" t="s">
        <v>55</v>
      </c>
      <c r="G129" s="195" t="s">
        <v>139</v>
      </c>
      <c r="H129" s="195" t="s">
        <v>140</v>
      </c>
      <c r="I129" s="195" t="s">
        <v>141</v>
      </c>
      <c r="J129" s="196" t="s">
        <v>121</v>
      </c>
      <c r="K129" s="197" t="s">
        <v>142</v>
      </c>
      <c r="L129" s="198"/>
      <c r="M129" s="101" t="s">
        <v>1</v>
      </c>
      <c r="N129" s="102" t="s">
        <v>37</v>
      </c>
      <c r="O129" s="102" t="s">
        <v>143</v>
      </c>
      <c r="P129" s="102" t="s">
        <v>144</v>
      </c>
      <c r="Q129" s="102" t="s">
        <v>145</v>
      </c>
      <c r="R129" s="102" t="s">
        <v>146</v>
      </c>
      <c r="S129" s="102" t="s">
        <v>147</v>
      </c>
      <c r="T129" s="103" t="s">
        <v>148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149</v>
      </c>
      <c r="D130" s="41"/>
      <c r="E130" s="41"/>
      <c r="F130" s="41"/>
      <c r="G130" s="41"/>
      <c r="H130" s="41"/>
      <c r="I130" s="41"/>
      <c r="J130" s="199">
        <f>BK130</f>
        <v>0</v>
      </c>
      <c r="K130" s="41"/>
      <c r="L130" s="45"/>
      <c r="M130" s="104"/>
      <c r="N130" s="200"/>
      <c r="O130" s="105"/>
      <c r="P130" s="201">
        <f>P131+P168</f>
        <v>0</v>
      </c>
      <c r="Q130" s="105"/>
      <c r="R130" s="201">
        <f>R131+R168</f>
        <v>0</v>
      </c>
      <c r="S130" s="105"/>
      <c r="T130" s="202">
        <f>T131+T168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72</v>
      </c>
      <c r="AU130" s="18" t="s">
        <v>123</v>
      </c>
      <c r="BK130" s="203">
        <f>BK131+BK168</f>
        <v>0</v>
      </c>
    </row>
    <row r="131" s="12" customFormat="1" ht="25.92" customHeight="1">
      <c r="A131" s="12"/>
      <c r="B131" s="204"/>
      <c r="C131" s="205"/>
      <c r="D131" s="206" t="s">
        <v>72</v>
      </c>
      <c r="E131" s="207" t="s">
        <v>150</v>
      </c>
      <c r="F131" s="207" t="s">
        <v>151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P132+P157</f>
        <v>0</v>
      </c>
      <c r="Q131" s="212"/>
      <c r="R131" s="213">
        <f>R132+R157</f>
        <v>0</v>
      </c>
      <c r="S131" s="212"/>
      <c r="T131" s="214">
        <f>T132+T157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80</v>
      </c>
      <c r="AT131" s="216" t="s">
        <v>72</v>
      </c>
      <c r="AU131" s="216" t="s">
        <v>73</v>
      </c>
      <c r="AY131" s="215" t="s">
        <v>152</v>
      </c>
      <c r="BK131" s="217">
        <f>BK132+BK157</f>
        <v>0</v>
      </c>
    </row>
    <row r="132" s="12" customFormat="1" ht="22.8" customHeight="1">
      <c r="A132" s="12"/>
      <c r="B132" s="204"/>
      <c r="C132" s="205"/>
      <c r="D132" s="206" t="s">
        <v>72</v>
      </c>
      <c r="E132" s="218" t="s">
        <v>164</v>
      </c>
      <c r="F132" s="218" t="s">
        <v>165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SUM(P133:P156)</f>
        <v>0</v>
      </c>
      <c r="Q132" s="212"/>
      <c r="R132" s="213">
        <f>SUM(R133:R156)</f>
        <v>0</v>
      </c>
      <c r="S132" s="212"/>
      <c r="T132" s="214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80</v>
      </c>
      <c r="AT132" s="216" t="s">
        <v>72</v>
      </c>
      <c r="AU132" s="216" t="s">
        <v>80</v>
      </c>
      <c r="AY132" s="215" t="s">
        <v>152</v>
      </c>
      <c r="BK132" s="217">
        <f>SUM(BK133:BK156)</f>
        <v>0</v>
      </c>
    </row>
    <row r="133" s="2" customFormat="1" ht="24.15" customHeight="1">
      <c r="A133" s="39"/>
      <c r="B133" s="40"/>
      <c r="C133" s="220" t="s">
        <v>80</v>
      </c>
      <c r="D133" s="220" t="s">
        <v>156</v>
      </c>
      <c r="E133" s="221" t="s">
        <v>166</v>
      </c>
      <c r="F133" s="222" t="s">
        <v>167</v>
      </c>
      <c r="G133" s="223" t="s">
        <v>168</v>
      </c>
      <c r="H133" s="224">
        <v>50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160</v>
      </c>
      <c r="AT133" s="232" t="s">
        <v>156</v>
      </c>
      <c r="AU133" s="232" t="s">
        <v>82</v>
      </c>
      <c r="AY133" s="18" t="s">
        <v>152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160</v>
      </c>
      <c r="BM133" s="232" t="s">
        <v>82</v>
      </c>
    </row>
    <row r="134" s="2" customFormat="1" ht="24.15" customHeight="1">
      <c r="A134" s="39"/>
      <c r="B134" s="40"/>
      <c r="C134" s="220" t="s">
        <v>82</v>
      </c>
      <c r="D134" s="220" t="s">
        <v>156</v>
      </c>
      <c r="E134" s="221" t="s">
        <v>170</v>
      </c>
      <c r="F134" s="222" t="s">
        <v>171</v>
      </c>
      <c r="G134" s="223" t="s">
        <v>168</v>
      </c>
      <c r="H134" s="224">
        <v>50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160</v>
      </c>
      <c r="AT134" s="232" t="s">
        <v>156</v>
      </c>
      <c r="AU134" s="232" t="s">
        <v>82</v>
      </c>
      <c r="AY134" s="18" t="s">
        <v>152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160</v>
      </c>
      <c r="BM134" s="232" t="s">
        <v>160</v>
      </c>
    </row>
    <row r="135" s="2" customFormat="1" ht="33" customHeight="1">
      <c r="A135" s="39"/>
      <c r="B135" s="40"/>
      <c r="C135" s="220" t="s">
        <v>254</v>
      </c>
      <c r="D135" s="220" t="s">
        <v>156</v>
      </c>
      <c r="E135" s="221" t="s">
        <v>1055</v>
      </c>
      <c r="F135" s="222" t="s">
        <v>1056</v>
      </c>
      <c r="G135" s="223" t="s">
        <v>175</v>
      </c>
      <c r="H135" s="224">
        <v>2.1840000000000002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160</v>
      </c>
      <c r="AT135" s="232" t="s">
        <v>156</v>
      </c>
      <c r="AU135" s="232" t="s">
        <v>82</v>
      </c>
      <c r="AY135" s="18" t="s">
        <v>152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160</v>
      </c>
      <c r="BM135" s="232" t="s">
        <v>153</v>
      </c>
    </row>
    <row r="136" s="13" customFormat="1">
      <c r="A136" s="13"/>
      <c r="B136" s="234"/>
      <c r="C136" s="235"/>
      <c r="D136" s="236" t="s">
        <v>161</v>
      </c>
      <c r="E136" s="237" t="s">
        <v>1</v>
      </c>
      <c r="F136" s="238" t="s">
        <v>1057</v>
      </c>
      <c r="G136" s="235"/>
      <c r="H136" s="239">
        <v>1.77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161</v>
      </c>
      <c r="AU136" s="245" t="s">
        <v>82</v>
      </c>
      <c r="AV136" s="13" t="s">
        <v>82</v>
      </c>
      <c r="AW136" s="13" t="s">
        <v>30</v>
      </c>
      <c r="AX136" s="13" t="s">
        <v>73</v>
      </c>
      <c r="AY136" s="245" t="s">
        <v>152</v>
      </c>
    </row>
    <row r="137" s="13" customFormat="1">
      <c r="A137" s="13"/>
      <c r="B137" s="234"/>
      <c r="C137" s="235"/>
      <c r="D137" s="236" t="s">
        <v>161</v>
      </c>
      <c r="E137" s="237" t="s">
        <v>1</v>
      </c>
      <c r="F137" s="238" t="s">
        <v>1058</v>
      </c>
      <c r="G137" s="235"/>
      <c r="H137" s="239">
        <v>0.41399999999999998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161</v>
      </c>
      <c r="AU137" s="245" t="s">
        <v>82</v>
      </c>
      <c r="AV137" s="13" t="s">
        <v>82</v>
      </c>
      <c r="AW137" s="13" t="s">
        <v>30</v>
      </c>
      <c r="AX137" s="13" t="s">
        <v>73</v>
      </c>
      <c r="AY137" s="245" t="s">
        <v>152</v>
      </c>
    </row>
    <row r="138" s="14" customFormat="1">
      <c r="A138" s="14"/>
      <c r="B138" s="246"/>
      <c r="C138" s="247"/>
      <c r="D138" s="236" t="s">
        <v>161</v>
      </c>
      <c r="E138" s="248" t="s">
        <v>1</v>
      </c>
      <c r="F138" s="249" t="s">
        <v>163</v>
      </c>
      <c r="G138" s="247"/>
      <c r="H138" s="250">
        <v>2.1840000000000002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161</v>
      </c>
      <c r="AU138" s="256" t="s">
        <v>82</v>
      </c>
      <c r="AV138" s="14" t="s">
        <v>160</v>
      </c>
      <c r="AW138" s="14" t="s">
        <v>30</v>
      </c>
      <c r="AX138" s="14" t="s">
        <v>80</v>
      </c>
      <c r="AY138" s="256" t="s">
        <v>152</v>
      </c>
    </row>
    <row r="139" s="2" customFormat="1" ht="24.15" customHeight="1">
      <c r="A139" s="39"/>
      <c r="B139" s="40"/>
      <c r="C139" s="220" t="s">
        <v>7</v>
      </c>
      <c r="D139" s="220" t="s">
        <v>156</v>
      </c>
      <c r="E139" s="221" t="s">
        <v>1059</v>
      </c>
      <c r="F139" s="222" t="s">
        <v>1060</v>
      </c>
      <c r="G139" s="223" t="s">
        <v>159</v>
      </c>
      <c r="H139" s="224">
        <v>6.093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160</v>
      </c>
      <c r="AT139" s="232" t="s">
        <v>156</v>
      </c>
      <c r="AU139" s="232" t="s">
        <v>82</v>
      </c>
      <c r="AY139" s="18" t="s">
        <v>152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160</v>
      </c>
      <c r="BM139" s="232" t="s">
        <v>176</v>
      </c>
    </row>
    <row r="140" s="13" customFormat="1">
      <c r="A140" s="13"/>
      <c r="B140" s="234"/>
      <c r="C140" s="235"/>
      <c r="D140" s="236" t="s">
        <v>161</v>
      </c>
      <c r="E140" s="237" t="s">
        <v>1</v>
      </c>
      <c r="F140" s="238" t="s">
        <v>1061</v>
      </c>
      <c r="G140" s="235"/>
      <c r="H140" s="239">
        <v>2.5830000000000002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161</v>
      </c>
      <c r="AU140" s="245" t="s">
        <v>82</v>
      </c>
      <c r="AV140" s="13" t="s">
        <v>82</v>
      </c>
      <c r="AW140" s="13" t="s">
        <v>30</v>
      </c>
      <c r="AX140" s="13" t="s">
        <v>73</v>
      </c>
      <c r="AY140" s="245" t="s">
        <v>152</v>
      </c>
    </row>
    <row r="141" s="13" customFormat="1">
      <c r="A141" s="13"/>
      <c r="B141" s="234"/>
      <c r="C141" s="235"/>
      <c r="D141" s="236" t="s">
        <v>161</v>
      </c>
      <c r="E141" s="237" t="s">
        <v>1</v>
      </c>
      <c r="F141" s="238" t="s">
        <v>1062</v>
      </c>
      <c r="G141" s="235"/>
      <c r="H141" s="239">
        <v>3.5099999999999998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161</v>
      </c>
      <c r="AU141" s="245" t="s">
        <v>82</v>
      </c>
      <c r="AV141" s="13" t="s">
        <v>82</v>
      </c>
      <c r="AW141" s="13" t="s">
        <v>30</v>
      </c>
      <c r="AX141" s="13" t="s">
        <v>73</v>
      </c>
      <c r="AY141" s="245" t="s">
        <v>152</v>
      </c>
    </row>
    <row r="142" s="14" customFormat="1">
      <c r="A142" s="14"/>
      <c r="B142" s="246"/>
      <c r="C142" s="247"/>
      <c r="D142" s="236" t="s">
        <v>161</v>
      </c>
      <c r="E142" s="248" t="s">
        <v>1</v>
      </c>
      <c r="F142" s="249" t="s">
        <v>163</v>
      </c>
      <c r="G142" s="247"/>
      <c r="H142" s="250">
        <v>6.093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161</v>
      </c>
      <c r="AU142" s="256" t="s">
        <v>82</v>
      </c>
      <c r="AV142" s="14" t="s">
        <v>160</v>
      </c>
      <c r="AW142" s="14" t="s">
        <v>30</v>
      </c>
      <c r="AX142" s="14" t="s">
        <v>80</v>
      </c>
      <c r="AY142" s="256" t="s">
        <v>152</v>
      </c>
    </row>
    <row r="143" s="2" customFormat="1" ht="24.15" customHeight="1">
      <c r="A143" s="39"/>
      <c r="B143" s="40"/>
      <c r="C143" s="220" t="s">
        <v>218</v>
      </c>
      <c r="D143" s="220" t="s">
        <v>156</v>
      </c>
      <c r="E143" s="221" t="s">
        <v>1063</v>
      </c>
      <c r="F143" s="222" t="s">
        <v>1064</v>
      </c>
      <c r="G143" s="223" t="s">
        <v>175</v>
      </c>
      <c r="H143" s="224">
        <v>2.0640000000000001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160</v>
      </c>
      <c r="AT143" s="232" t="s">
        <v>156</v>
      </c>
      <c r="AU143" s="232" t="s">
        <v>82</v>
      </c>
      <c r="AY143" s="18" t="s">
        <v>152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160</v>
      </c>
      <c r="BM143" s="232" t="s">
        <v>189</v>
      </c>
    </row>
    <row r="144" s="13" customFormat="1">
      <c r="A144" s="13"/>
      <c r="B144" s="234"/>
      <c r="C144" s="235"/>
      <c r="D144" s="236" t="s">
        <v>161</v>
      </c>
      <c r="E144" s="237" t="s">
        <v>1</v>
      </c>
      <c r="F144" s="238" t="s">
        <v>1065</v>
      </c>
      <c r="G144" s="235"/>
      <c r="H144" s="239">
        <v>2.0640000000000001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161</v>
      </c>
      <c r="AU144" s="245" t="s">
        <v>82</v>
      </c>
      <c r="AV144" s="13" t="s">
        <v>82</v>
      </c>
      <c r="AW144" s="13" t="s">
        <v>30</v>
      </c>
      <c r="AX144" s="13" t="s">
        <v>73</v>
      </c>
      <c r="AY144" s="245" t="s">
        <v>152</v>
      </c>
    </row>
    <row r="145" s="14" customFormat="1">
      <c r="A145" s="14"/>
      <c r="B145" s="246"/>
      <c r="C145" s="247"/>
      <c r="D145" s="236" t="s">
        <v>161</v>
      </c>
      <c r="E145" s="248" t="s">
        <v>1</v>
      </c>
      <c r="F145" s="249" t="s">
        <v>163</v>
      </c>
      <c r="G145" s="247"/>
      <c r="H145" s="250">
        <v>2.0640000000000001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161</v>
      </c>
      <c r="AU145" s="256" t="s">
        <v>82</v>
      </c>
      <c r="AV145" s="14" t="s">
        <v>160</v>
      </c>
      <c r="AW145" s="14" t="s">
        <v>30</v>
      </c>
      <c r="AX145" s="14" t="s">
        <v>80</v>
      </c>
      <c r="AY145" s="256" t="s">
        <v>152</v>
      </c>
    </row>
    <row r="146" s="2" customFormat="1" ht="33" customHeight="1">
      <c r="A146" s="39"/>
      <c r="B146" s="40"/>
      <c r="C146" s="220" t="s">
        <v>160</v>
      </c>
      <c r="D146" s="220" t="s">
        <v>156</v>
      </c>
      <c r="E146" s="221" t="s">
        <v>200</v>
      </c>
      <c r="F146" s="222" t="s">
        <v>201</v>
      </c>
      <c r="G146" s="223" t="s">
        <v>175</v>
      </c>
      <c r="H146" s="224">
        <v>0.51100000000000001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160</v>
      </c>
      <c r="AT146" s="232" t="s">
        <v>156</v>
      </c>
      <c r="AU146" s="232" t="s">
        <v>82</v>
      </c>
      <c r="AY146" s="18" t="s">
        <v>152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160</v>
      </c>
      <c r="BM146" s="232" t="s">
        <v>8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1066</v>
      </c>
      <c r="G147" s="235"/>
      <c r="H147" s="239">
        <v>0.26600000000000001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82</v>
      </c>
      <c r="AV147" s="13" t="s">
        <v>82</v>
      </c>
      <c r="AW147" s="13" t="s">
        <v>30</v>
      </c>
      <c r="AX147" s="13" t="s">
        <v>73</v>
      </c>
      <c r="AY147" s="245" t="s">
        <v>152</v>
      </c>
    </row>
    <row r="148" s="13" customFormat="1">
      <c r="A148" s="13"/>
      <c r="B148" s="234"/>
      <c r="C148" s="235"/>
      <c r="D148" s="236" t="s">
        <v>161</v>
      </c>
      <c r="E148" s="237" t="s">
        <v>1</v>
      </c>
      <c r="F148" s="238" t="s">
        <v>1067</v>
      </c>
      <c r="G148" s="235"/>
      <c r="H148" s="239">
        <v>0.245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161</v>
      </c>
      <c r="AU148" s="245" t="s">
        <v>82</v>
      </c>
      <c r="AV148" s="13" t="s">
        <v>82</v>
      </c>
      <c r="AW148" s="13" t="s">
        <v>30</v>
      </c>
      <c r="AX148" s="13" t="s">
        <v>73</v>
      </c>
      <c r="AY148" s="245" t="s">
        <v>152</v>
      </c>
    </row>
    <row r="149" s="14" customFormat="1">
      <c r="A149" s="14"/>
      <c r="B149" s="246"/>
      <c r="C149" s="247"/>
      <c r="D149" s="236" t="s">
        <v>161</v>
      </c>
      <c r="E149" s="248" t="s">
        <v>1</v>
      </c>
      <c r="F149" s="249" t="s">
        <v>163</v>
      </c>
      <c r="G149" s="247"/>
      <c r="H149" s="250">
        <v>0.51100000000000001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161</v>
      </c>
      <c r="AU149" s="256" t="s">
        <v>82</v>
      </c>
      <c r="AV149" s="14" t="s">
        <v>160</v>
      </c>
      <c r="AW149" s="14" t="s">
        <v>30</v>
      </c>
      <c r="AX149" s="14" t="s">
        <v>80</v>
      </c>
      <c r="AY149" s="256" t="s">
        <v>152</v>
      </c>
    </row>
    <row r="150" s="2" customFormat="1" ht="21.75" customHeight="1">
      <c r="A150" s="39"/>
      <c r="B150" s="40"/>
      <c r="C150" s="220" t="s">
        <v>199</v>
      </c>
      <c r="D150" s="220" t="s">
        <v>156</v>
      </c>
      <c r="E150" s="221" t="s">
        <v>213</v>
      </c>
      <c r="F150" s="222" t="s">
        <v>214</v>
      </c>
      <c r="G150" s="223" t="s">
        <v>159</v>
      </c>
      <c r="H150" s="224">
        <v>2.7999999999999998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160</v>
      </c>
      <c r="AT150" s="232" t="s">
        <v>156</v>
      </c>
      <c r="AU150" s="232" t="s">
        <v>82</v>
      </c>
      <c r="AY150" s="18" t="s">
        <v>152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160</v>
      </c>
      <c r="BM150" s="232" t="s">
        <v>206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1068</v>
      </c>
      <c r="G151" s="235"/>
      <c r="H151" s="239">
        <v>1.6000000000000001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82</v>
      </c>
      <c r="AV151" s="13" t="s">
        <v>82</v>
      </c>
      <c r="AW151" s="13" t="s">
        <v>30</v>
      </c>
      <c r="AX151" s="13" t="s">
        <v>73</v>
      </c>
      <c r="AY151" s="245" t="s">
        <v>152</v>
      </c>
    </row>
    <row r="152" s="13" customFormat="1">
      <c r="A152" s="13"/>
      <c r="B152" s="234"/>
      <c r="C152" s="235"/>
      <c r="D152" s="236" t="s">
        <v>161</v>
      </c>
      <c r="E152" s="237" t="s">
        <v>1</v>
      </c>
      <c r="F152" s="238" t="s">
        <v>1069</v>
      </c>
      <c r="G152" s="235"/>
      <c r="H152" s="239">
        <v>1.2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161</v>
      </c>
      <c r="AU152" s="245" t="s">
        <v>82</v>
      </c>
      <c r="AV152" s="13" t="s">
        <v>82</v>
      </c>
      <c r="AW152" s="13" t="s">
        <v>30</v>
      </c>
      <c r="AX152" s="13" t="s">
        <v>73</v>
      </c>
      <c r="AY152" s="245" t="s">
        <v>152</v>
      </c>
    </row>
    <row r="153" s="14" customFormat="1">
      <c r="A153" s="14"/>
      <c r="B153" s="246"/>
      <c r="C153" s="247"/>
      <c r="D153" s="236" t="s">
        <v>161</v>
      </c>
      <c r="E153" s="248" t="s">
        <v>1</v>
      </c>
      <c r="F153" s="249" t="s">
        <v>163</v>
      </c>
      <c r="G153" s="247"/>
      <c r="H153" s="250">
        <v>2.7999999999999998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161</v>
      </c>
      <c r="AU153" s="256" t="s">
        <v>82</v>
      </c>
      <c r="AV153" s="14" t="s">
        <v>160</v>
      </c>
      <c r="AW153" s="14" t="s">
        <v>30</v>
      </c>
      <c r="AX153" s="14" t="s">
        <v>80</v>
      </c>
      <c r="AY153" s="256" t="s">
        <v>152</v>
      </c>
    </row>
    <row r="154" s="2" customFormat="1" ht="37.8" customHeight="1">
      <c r="A154" s="39"/>
      <c r="B154" s="40"/>
      <c r="C154" s="220" t="s">
        <v>153</v>
      </c>
      <c r="D154" s="220" t="s">
        <v>156</v>
      </c>
      <c r="E154" s="221" t="s">
        <v>219</v>
      </c>
      <c r="F154" s="222" t="s">
        <v>220</v>
      </c>
      <c r="G154" s="223" t="s">
        <v>159</v>
      </c>
      <c r="H154" s="224">
        <v>40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160</v>
      </c>
      <c r="AT154" s="232" t="s">
        <v>156</v>
      </c>
      <c r="AU154" s="232" t="s">
        <v>82</v>
      </c>
      <c r="AY154" s="18" t="s">
        <v>152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160</v>
      </c>
      <c r="BM154" s="232" t="s">
        <v>210</v>
      </c>
    </row>
    <row r="155" s="13" customFormat="1">
      <c r="A155" s="13"/>
      <c r="B155" s="234"/>
      <c r="C155" s="235"/>
      <c r="D155" s="236" t="s">
        <v>161</v>
      </c>
      <c r="E155" s="237" t="s">
        <v>1</v>
      </c>
      <c r="F155" s="238" t="s">
        <v>1070</v>
      </c>
      <c r="G155" s="235"/>
      <c r="H155" s="239">
        <v>40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161</v>
      </c>
      <c r="AU155" s="245" t="s">
        <v>82</v>
      </c>
      <c r="AV155" s="13" t="s">
        <v>82</v>
      </c>
      <c r="AW155" s="13" t="s">
        <v>30</v>
      </c>
      <c r="AX155" s="13" t="s">
        <v>73</v>
      </c>
      <c r="AY155" s="245" t="s">
        <v>152</v>
      </c>
    </row>
    <row r="156" s="14" customFormat="1">
      <c r="A156" s="14"/>
      <c r="B156" s="246"/>
      <c r="C156" s="247"/>
      <c r="D156" s="236" t="s">
        <v>161</v>
      </c>
      <c r="E156" s="248" t="s">
        <v>1</v>
      </c>
      <c r="F156" s="249" t="s">
        <v>163</v>
      </c>
      <c r="G156" s="247"/>
      <c r="H156" s="250">
        <v>40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161</v>
      </c>
      <c r="AU156" s="256" t="s">
        <v>82</v>
      </c>
      <c r="AV156" s="14" t="s">
        <v>160</v>
      </c>
      <c r="AW156" s="14" t="s">
        <v>30</v>
      </c>
      <c r="AX156" s="14" t="s">
        <v>80</v>
      </c>
      <c r="AY156" s="256" t="s">
        <v>152</v>
      </c>
    </row>
    <row r="157" s="12" customFormat="1" ht="22.8" customHeight="1">
      <c r="A157" s="12"/>
      <c r="B157" s="204"/>
      <c r="C157" s="205"/>
      <c r="D157" s="206" t="s">
        <v>72</v>
      </c>
      <c r="E157" s="218" t="s">
        <v>224</v>
      </c>
      <c r="F157" s="218" t="s">
        <v>225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SUM(P158:P167)</f>
        <v>0</v>
      </c>
      <c r="Q157" s="212"/>
      <c r="R157" s="213">
        <f>SUM(R158:R167)</f>
        <v>0</v>
      </c>
      <c r="S157" s="212"/>
      <c r="T157" s="214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80</v>
      </c>
      <c r="AT157" s="216" t="s">
        <v>72</v>
      </c>
      <c r="AU157" s="216" t="s">
        <v>80</v>
      </c>
      <c r="AY157" s="215" t="s">
        <v>152</v>
      </c>
      <c r="BK157" s="217">
        <f>SUM(BK158:BK167)</f>
        <v>0</v>
      </c>
    </row>
    <row r="158" s="2" customFormat="1" ht="24.15" customHeight="1">
      <c r="A158" s="39"/>
      <c r="B158" s="40"/>
      <c r="C158" s="220" t="s">
        <v>212</v>
      </c>
      <c r="D158" s="220" t="s">
        <v>156</v>
      </c>
      <c r="E158" s="221" t="s">
        <v>226</v>
      </c>
      <c r="F158" s="222" t="s">
        <v>227</v>
      </c>
      <c r="G158" s="223" t="s">
        <v>228</v>
      </c>
      <c r="H158" s="224">
        <v>30.346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160</v>
      </c>
      <c r="AT158" s="232" t="s">
        <v>156</v>
      </c>
      <c r="AU158" s="232" t="s">
        <v>82</v>
      </c>
      <c r="AY158" s="18" t="s">
        <v>152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160</v>
      </c>
      <c r="BM158" s="232" t="s">
        <v>215</v>
      </c>
    </row>
    <row r="159" s="2" customFormat="1" ht="16.5" customHeight="1">
      <c r="A159" s="39"/>
      <c r="B159" s="40"/>
      <c r="C159" s="220" t="s">
        <v>176</v>
      </c>
      <c r="D159" s="220" t="s">
        <v>156</v>
      </c>
      <c r="E159" s="221" t="s">
        <v>230</v>
      </c>
      <c r="F159" s="222" t="s">
        <v>231</v>
      </c>
      <c r="G159" s="223" t="s">
        <v>232</v>
      </c>
      <c r="H159" s="224">
        <v>9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160</v>
      </c>
      <c r="AT159" s="232" t="s">
        <v>156</v>
      </c>
      <c r="AU159" s="232" t="s">
        <v>82</v>
      </c>
      <c r="AY159" s="18" t="s">
        <v>152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160</v>
      </c>
      <c r="BM159" s="232" t="s">
        <v>221</v>
      </c>
    </row>
    <row r="160" s="2" customFormat="1" ht="24.15" customHeight="1">
      <c r="A160" s="39"/>
      <c r="B160" s="40"/>
      <c r="C160" s="220" t="s">
        <v>164</v>
      </c>
      <c r="D160" s="220" t="s">
        <v>156</v>
      </c>
      <c r="E160" s="221" t="s">
        <v>235</v>
      </c>
      <c r="F160" s="222" t="s">
        <v>236</v>
      </c>
      <c r="G160" s="223" t="s">
        <v>232</v>
      </c>
      <c r="H160" s="224">
        <v>270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160</v>
      </c>
      <c r="AT160" s="232" t="s">
        <v>156</v>
      </c>
      <c r="AU160" s="232" t="s">
        <v>82</v>
      </c>
      <c r="AY160" s="18" t="s">
        <v>152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160</v>
      </c>
      <c r="BM160" s="232" t="s">
        <v>218</v>
      </c>
    </row>
    <row r="161" s="13" customFormat="1">
      <c r="A161" s="13"/>
      <c r="B161" s="234"/>
      <c r="C161" s="235"/>
      <c r="D161" s="236" t="s">
        <v>161</v>
      </c>
      <c r="E161" s="237" t="s">
        <v>1</v>
      </c>
      <c r="F161" s="238" t="s">
        <v>1071</v>
      </c>
      <c r="G161" s="235"/>
      <c r="H161" s="239">
        <v>270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161</v>
      </c>
      <c r="AU161" s="245" t="s">
        <v>82</v>
      </c>
      <c r="AV161" s="13" t="s">
        <v>82</v>
      </c>
      <c r="AW161" s="13" t="s">
        <v>30</v>
      </c>
      <c r="AX161" s="13" t="s">
        <v>73</v>
      </c>
      <c r="AY161" s="245" t="s">
        <v>152</v>
      </c>
    </row>
    <row r="162" s="14" customFormat="1">
      <c r="A162" s="14"/>
      <c r="B162" s="246"/>
      <c r="C162" s="247"/>
      <c r="D162" s="236" t="s">
        <v>161</v>
      </c>
      <c r="E162" s="248" t="s">
        <v>1</v>
      </c>
      <c r="F162" s="249" t="s">
        <v>163</v>
      </c>
      <c r="G162" s="247"/>
      <c r="H162" s="250">
        <v>270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161</v>
      </c>
      <c r="AU162" s="256" t="s">
        <v>82</v>
      </c>
      <c r="AV162" s="14" t="s">
        <v>160</v>
      </c>
      <c r="AW162" s="14" t="s">
        <v>30</v>
      </c>
      <c r="AX162" s="14" t="s">
        <v>80</v>
      </c>
      <c r="AY162" s="256" t="s">
        <v>152</v>
      </c>
    </row>
    <row r="163" s="2" customFormat="1" ht="24.15" customHeight="1">
      <c r="A163" s="39"/>
      <c r="B163" s="40"/>
      <c r="C163" s="220" t="s">
        <v>189</v>
      </c>
      <c r="D163" s="220" t="s">
        <v>156</v>
      </c>
      <c r="E163" s="221" t="s">
        <v>239</v>
      </c>
      <c r="F163" s="222" t="s">
        <v>240</v>
      </c>
      <c r="G163" s="223" t="s">
        <v>228</v>
      </c>
      <c r="H163" s="224">
        <v>30.346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160</v>
      </c>
      <c r="AT163" s="232" t="s">
        <v>156</v>
      </c>
      <c r="AU163" s="232" t="s">
        <v>82</v>
      </c>
      <c r="AY163" s="18" t="s">
        <v>152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160</v>
      </c>
      <c r="BM163" s="232" t="s">
        <v>233</v>
      </c>
    </row>
    <row r="164" s="2" customFormat="1" ht="24.15" customHeight="1">
      <c r="A164" s="39"/>
      <c r="B164" s="40"/>
      <c r="C164" s="220" t="s">
        <v>244</v>
      </c>
      <c r="D164" s="220" t="s">
        <v>156</v>
      </c>
      <c r="E164" s="221" t="s">
        <v>241</v>
      </c>
      <c r="F164" s="222" t="s">
        <v>242</v>
      </c>
      <c r="G164" s="223" t="s">
        <v>228</v>
      </c>
      <c r="H164" s="224">
        <v>485.536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160</v>
      </c>
      <c r="AT164" s="232" t="s">
        <v>156</v>
      </c>
      <c r="AU164" s="232" t="s">
        <v>82</v>
      </c>
      <c r="AY164" s="18" t="s">
        <v>152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160</v>
      </c>
      <c r="BM164" s="232" t="s">
        <v>237</v>
      </c>
    </row>
    <row r="165" s="13" customFormat="1">
      <c r="A165" s="13"/>
      <c r="B165" s="234"/>
      <c r="C165" s="235"/>
      <c r="D165" s="236" t="s">
        <v>161</v>
      </c>
      <c r="E165" s="237" t="s">
        <v>1</v>
      </c>
      <c r="F165" s="238" t="s">
        <v>1072</v>
      </c>
      <c r="G165" s="235"/>
      <c r="H165" s="239">
        <v>485.536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161</v>
      </c>
      <c r="AU165" s="245" t="s">
        <v>82</v>
      </c>
      <c r="AV165" s="13" t="s">
        <v>82</v>
      </c>
      <c r="AW165" s="13" t="s">
        <v>30</v>
      </c>
      <c r="AX165" s="13" t="s">
        <v>73</v>
      </c>
      <c r="AY165" s="245" t="s">
        <v>152</v>
      </c>
    </row>
    <row r="166" s="14" customFormat="1">
      <c r="A166" s="14"/>
      <c r="B166" s="246"/>
      <c r="C166" s="247"/>
      <c r="D166" s="236" t="s">
        <v>161</v>
      </c>
      <c r="E166" s="248" t="s">
        <v>1</v>
      </c>
      <c r="F166" s="249" t="s">
        <v>163</v>
      </c>
      <c r="G166" s="247"/>
      <c r="H166" s="250">
        <v>485.536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161</v>
      </c>
      <c r="AU166" s="256" t="s">
        <v>82</v>
      </c>
      <c r="AV166" s="14" t="s">
        <v>160</v>
      </c>
      <c r="AW166" s="14" t="s">
        <v>30</v>
      </c>
      <c r="AX166" s="14" t="s">
        <v>80</v>
      </c>
      <c r="AY166" s="256" t="s">
        <v>152</v>
      </c>
    </row>
    <row r="167" s="2" customFormat="1" ht="33" customHeight="1">
      <c r="A167" s="39"/>
      <c r="B167" s="40"/>
      <c r="C167" s="220" t="s">
        <v>8</v>
      </c>
      <c r="D167" s="220" t="s">
        <v>156</v>
      </c>
      <c r="E167" s="221" t="s">
        <v>245</v>
      </c>
      <c r="F167" s="222" t="s">
        <v>246</v>
      </c>
      <c r="G167" s="223" t="s">
        <v>228</v>
      </c>
      <c r="H167" s="224">
        <v>30.346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160</v>
      </c>
      <c r="AT167" s="232" t="s">
        <v>156</v>
      </c>
      <c r="AU167" s="232" t="s">
        <v>82</v>
      </c>
      <c r="AY167" s="18" t="s">
        <v>152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160</v>
      </c>
      <c r="BM167" s="232" t="s">
        <v>207</v>
      </c>
    </row>
    <row r="168" s="12" customFormat="1" ht="25.92" customHeight="1">
      <c r="A168" s="12"/>
      <c r="B168" s="204"/>
      <c r="C168" s="205"/>
      <c r="D168" s="206" t="s">
        <v>72</v>
      </c>
      <c r="E168" s="207" t="s">
        <v>248</v>
      </c>
      <c r="F168" s="207" t="s">
        <v>249</v>
      </c>
      <c r="G168" s="205"/>
      <c r="H168" s="205"/>
      <c r="I168" s="208"/>
      <c r="J168" s="209">
        <f>BK168</f>
        <v>0</v>
      </c>
      <c r="K168" s="205"/>
      <c r="L168" s="210"/>
      <c r="M168" s="211"/>
      <c r="N168" s="212"/>
      <c r="O168" s="212"/>
      <c r="P168" s="213">
        <f>P169+P173+P182+P185+P193+P197+P204+P211+P219+P231</f>
        <v>0</v>
      </c>
      <c r="Q168" s="212"/>
      <c r="R168" s="213">
        <f>R169+R173+R182+R185+R193+R197+R204+R211+R219+R231</f>
        <v>0</v>
      </c>
      <c r="S168" s="212"/>
      <c r="T168" s="214">
        <f>T169+T173+T182+T185+T193+T197+T204+T211+T219+T231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82</v>
      </c>
      <c r="AT168" s="216" t="s">
        <v>72</v>
      </c>
      <c r="AU168" s="216" t="s">
        <v>73</v>
      </c>
      <c r="AY168" s="215" t="s">
        <v>152</v>
      </c>
      <c r="BK168" s="217">
        <f>BK169+BK173+BK182+BK185+BK193+BK197+BK204+BK211+BK219+BK231</f>
        <v>0</v>
      </c>
    </row>
    <row r="169" s="12" customFormat="1" ht="22.8" customHeight="1">
      <c r="A169" s="12"/>
      <c r="B169" s="204"/>
      <c r="C169" s="205"/>
      <c r="D169" s="206" t="s">
        <v>72</v>
      </c>
      <c r="E169" s="218" t="s">
        <v>1073</v>
      </c>
      <c r="F169" s="218" t="s">
        <v>1074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SUM(P170:P172)</f>
        <v>0</v>
      </c>
      <c r="Q169" s="212"/>
      <c r="R169" s="213">
        <f>SUM(R170:R172)</f>
        <v>0</v>
      </c>
      <c r="S169" s="212"/>
      <c r="T169" s="214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82</v>
      </c>
      <c r="AT169" s="216" t="s">
        <v>72</v>
      </c>
      <c r="AU169" s="216" t="s">
        <v>80</v>
      </c>
      <c r="AY169" s="215" t="s">
        <v>152</v>
      </c>
      <c r="BK169" s="217">
        <f>SUM(BK170:BK172)</f>
        <v>0</v>
      </c>
    </row>
    <row r="170" s="2" customFormat="1" ht="24.15" customHeight="1">
      <c r="A170" s="39"/>
      <c r="B170" s="40"/>
      <c r="C170" s="220" t="s">
        <v>169</v>
      </c>
      <c r="D170" s="220" t="s">
        <v>156</v>
      </c>
      <c r="E170" s="221" t="s">
        <v>1075</v>
      </c>
      <c r="F170" s="222" t="s">
        <v>1076</v>
      </c>
      <c r="G170" s="223" t="s">
        <v>159</v>
      </c>
      <c r="H170" s="224">
        <v>2.0699999999999998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210</v>
      </c>
      <c r="AT170" s="232" t="s">
        <v>156</v>
      </c>
      <c r="AU170" s="232" t="s">
        <v>82</v>
      </c>
      <c r="AY170" s="18" t="s">
        <v>152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210</v>
      </c>
      <c r="BM170" s="232" t="s">
        <v>234</v>
      </c>
    </row>
    <row r="171" s="13" customFormat="1">
      <c r="A171" s="13"/>
      <c r="B171" s="234"/>
      <c r="C171" s="235"/>
      <c r="D171" s="236" t="s">
        <v>161</v>
      </c>
      <c r="E171" s="237" t="s">
        <v>1</v>
      </c>
      <c r="F171" s="238" t="s">
        <v>1077</v>
      </c>
      <c r="G171" s="235"/>
      <c r="H171" s="239">
        <v>2.0699999999999998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161</v>
      </c>
      <c r="AU171" s="245" t="s">
        <v>82</v>
      </c>
      <c r="AV171" s="13" t="s">
        <v>82</v>
      </c>
      <c r="AW171" s="13" t="s">
        <v>30</v>
      </c>
      <c r="AX171" s="13" t="s">
        <v>73</v>
      </c>
      <c r="AY171" s="245" t="s">
        <v>152</v>
      </c>
    </row>
    <row r="172" s="14" customFormat="1">
      <c r="A172" s="14"/>
      <c r="B172" s="246"/>
      <c r="C172" s="247"/>
      <c r="D172" s="236" t="s">
        <v>161</v>
      </c>
      <c r="E172" s="248" t="s">
        <v>1</v>
      </c>
      <c r="F172" s="249" t="s">
        <v>163</v>
      </c>
      <c r="G172" s="247"/>
      <c r="H172" s="250">
        <v>2.0699999999999998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161</v>
      </c>
      <c r="AU172" s="256" t="s">
        <v>82</v>
      </c>
      <c r="AV172" s="14" t="s">
        <v>160</v>
      </c>
      <c r="AW172" s="14" t="s">
        <v>30</v>
      </c>
      <c r="AX172" s="14" t="s">
        <v>80</v>
      </c>
      <c r="AY172" s="256" t="s">
        <v>152</v>
      </c>
    </row>
    <row r="173" s="12" customFormat="1" ht="22.8" customHeight="1">
      <c r="A173" s="12"/>
      <c r="B173" s="204"/>
      <c r="C173" s="205"/>
      <c r="D173" s="206" t="s">
        <v>72</v>
      </c>
      <c r="E173" s="218" t="s">
        <v>264</v>
      </c>
      <c r="F173" s="218" t="s">
        <v>265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SUM(P174:P181)</f>
        <v>0</v>
      </c>
      <c r="Q173" s="212"/>
      <c r="R173" s="213">
        <f>SUM(R174:R181)</f>
        <v>0</v>
      </c>
      <c r="S173" s="212"/>
      <c r="T173" s="214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82</v>
      </c>
      <c r="AT173" s="216" t="s">
        <v>72</v>
      </c>
      <c r="AU173" s="216" t="s">
        <v>80</v>
      </c>
      <c r="AY173" s="215" t="s">
        <v>152</v>
      </c>
      <c r="BK173" s="217">
        <f>SUM(BK174:BK181)</f>
        <v>0</v>
      </c>
    </row>
    <row r="174" s="2" customFormat="1" ht="16.5" customHeight="1">
      <c r="A174" s="39"/>
      <c r="B174" s="40"/>
      <c r="C174" s="220" t="s">
        <v>237</v>
      </c>
      <c r="D174" s="220" t="s">
        <v>156</v>
      </c>
      <c r="E174" s="221" t="s">
        <v>1078</v>
      </c>
      <c r="F174" s="222" t="s">
        <v>1079</v>
      </c>
      <c r="G174" s="223" t="s">
        <v>159</v>
      </c>
      <c r="H174" s="224">
        <v>55.420000000000002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210</v>
      </c>
      <c r="AT174" s="232" t="s">
        <v>156</v>
      </c>
      <c r="AU174" s="232" t="s">
        <v>82</v>
      </c>
      <c r="AY174" s="18" t="s">
        <v>152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210</v>
      </c>
      <c r="BM174" s="232" t="s">
        <v>247</v>
      </c>
    </row>
    <row r="175" s="13" customFormat="1">
      <c r="A175" s="13"/>
      <c r="B175" s="234"/>
      <c r="C175" s="235"/>
      <c r="D175" s="236" t="s">
        <v>161</v>
      </c>
      <c r="E175" s="237" t="s">
        <v>1</v>
      </c>
      <c r="F175" s="238" t="s">
        <v>1080</v>
      </c>
      <c r="G175" s="235"/>
      <c r="H175" s="239">
        <v>29.629999999999999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161</v>
      </c>
      <c r="AU175" s="245" t="s">
        <v>82</v>
      </c>
      <c r="AV175" s="13" t="s">
        <v>82</v>
      </c>
      <c r="AW175" s="13" t="s">
        <v>30</v>
      </c>
      <c r="AX175" s="13" t="s">
        <v>73</v>
      </c>
      <c r="AY175" s="245" t="s">
        <v>152</v>
      </c>
    </row>
    <row r="176" s="13" customFormat="1">
      <c r="A176" s="13"/>
      <c r="B176" s="234"/>
      <c r="C176" s="235"/>
      <c r="D176" s="236" t="s">
        <v>161</v>
      </c>
      <c r="E176" s="237" t="s">
        <v>1</v>
      </c>
      <c r="F176" s="238" t="s">
        <v>1081</v>
      </c>
      <c r="G176" s="235"/>
      <c r="H176" s="239">
        <v>25.789999999999999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161</v>
      </c>
      <c r="AU176" s="245" t="s">
        <v>82</v>
      </c>
      <c r="AV176" s="13" t="s">
        <v>82</v>
      </c>
      <c r="AW176" s="13" t="s">
        <v>30</v>
      </c>
      <c r="AX176" s="13" t="s">
        <v>73</v>
      </c>
      <c r="AY176" s="245" t="s">
        <v>152</v>
      </c>
    </row>
    <row r="177" s="14" customFormat="1">
      <c r="A177" s="14"/>
      <c r="B177" s="246"/>
      <c r="C177" s="247"/>
      <c r="D177" s="236" t="s">
        <v>161</v>
      </c>
      <c r="E177" s="248" t="s">
        <v>1</v>
      </c>
      <c r="F177" s="249" t="s">
        <v>163</v>
      </c>
      <c r="G177" s="247"/>
      <c r="H177" s="250">
        <v>55.420000000000002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161</v>
      </c>
      <c r="AU177" s="256" t="s">
        <v>82</v>
      </c>
      <c r="AV177" s="14" t="s">
        <v>160</v>
      </c>
      <c r="AW177" s="14" t="s">
        <v>30</v>
      </c>
      <c r="AX177" s="14" t="s">
        <v>80</v>
      </c>
      <c r="AY177" s="256" t="s">
        <v>152</v>
      </c>
    </row>
    <row r="178" s="2" customFormat="1" ht="24.15" customHeight="1">
      <c r="A178" s="39"/>
      <c r="B178" s="40"/>
      <c r="C178" s="220" t="s">
        <v>529</v>
      </c>
      <c r="D178" s="220" t="s">
        <v>156</v>
      </c>
      <c r="E178" s="221" t="s">
        <v>1082</v>
      </c>
      <c r="F178" s="222" t="s">
        <v>1083</v>
      </c>
      <c r="G178" s="223" t="s">
        <v>159</v>
      </c>
      <c r="H178" s="224">
        <v>55.420000000000002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210</v>
      </c>
      <c r="AT178" s="232" t="s">
        <v>156</v>
      </c>
      <c r="AU178" s="232" t="s">
        <v>82</v>
      </c>
      <c r="AY178" s="18" t="s">
        <v>152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210</v>
      </c>
      <c r="BM178" s="232" t="s">
        <v>254</v>
      </c>
    </row>
    <row r="179" s="13" customFormat="1">
      <c r="A179" s="13"/>
      <c r="B179" s="234"/>
      <c r="C179" s="235"/>
      <c r="D179" s="236" t="s">
        <v>161</v>
      </c>
      <c r="E179" s="237" t="s">
        <v>1</v>
      </c>
      <c r="F179" s="238" t="s">
        <v>1080</v>
      </c>
      <c r="G179" s="235"/>
      <c r="H179" s="239">
        <v>29.629999999999999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161</v>
      </c>
      <c r="AU179" s="245" t="s">
        <v>82</v>
      </c>
      <c r="AV179" s="13" t="s">
        <v>82</v>
      </c>
      <c r="AW179" s="13" t="s">
        <v>30</v>
      </c>
      <c r="AX179" s="13" t="s">
        <v>73</v>
      </c>
      <c r="AY179" s="245" t="s">
        <v>152</v>
      </c>
    </row>
    <row r="180" s="13" customFormat="1">
      <c r="A180" s="13"/>
      <c r="B180" s="234"/>
      <c r="C180" s="235"/>
      <c r="D180" s="236" t="s">
        <v>161</v>
      </c>
      <c r="E180" s="237" t="s">
        <v>1</v>
      </c>
      <c r="F180" s="238" t="s">
        <v>1081</v>
      </c>
      <c r="G180" s="235"/>
      <c r="H180" s="239">
        <v>25.789999999999999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161</v>
      </c>
      <c r="AU180" s="245" t="s">
        <v>82</v>
      </c>
      <c r="AV180" s="13" t="s">
        <v>82</v>
      </c>
      <c r="AW180" s="13" t="s">
        <v>30</v>
      </c>
      <c r="AX180" s="13" t="s">
        <v>73</v>
      </c>
      <c r="AY180" s="245" t="s">
        <v>152</v>
      </c>
    </row>
    <row r="181" s="14" customFormat="1">
      <c r="A181" s="14"/>
      <c r="B181" s="246"/>
      <c r="C181" s="247"/>
      <c r="D181" s="236" t="s">
        <v>161</v>
      </c>
      <c r="E181" s="248" t="s">
        <v>1</v>
      </c>
      <c r="F181" s="249" t="s">
        <v>163</v>
      </c>
      <c r="G181" s="247"/>
      <c r="H181" s="250">
        <v>55.420000000000002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161</v>
      </c>
      <c r="AU181" s="256" t="s">
        <v>82</v>
      </c>
      <c r="AV181" s="14" t="s">
        <v>160</v>
      </c>
      <c r="AW181" s="14" t="s">
        <v>30</v>
      </c>
      <c r="AX181" s="14" t="s">
        <v>80</v>
      </c>
      <c r="AY181" s="256" t="s">
        <v>152</v>
      </c>
    </row>
    <row r="182" s="12" customFormat="1" ht="22.8" customHeight="1">
      <c r="A182" s="12"/>
      <c r="B182" s="204"/>
      <c r="C182" s="205"/>
      <c r="D182" s="206" t="s">
        <v>72</v>
      </c>
      <c r="E182" s="218" t="s">
        <v>555</v>
      </c>
      <c r="F182" s="218" t="s">
        <v>1084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SUM(P183:P184)</f>
        <v>0</v>
      </c>
      <c r="Q182" s="212"/>
      <c r="R182" s="213">
        <f>SUM(R183:R184)</f>
        <v>0</v>
      </c>
      <c r="S182" s="212"/>
      <c r="T182" s="214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82</v>
      </c>
      <c r="AT182" s="216" t="s">
        <v>72</v>
      </c>
      <c r="AU182" s="216" t="s">
        <v>80</v>
      </c>
      <c r="AY182" s="215" t="s">
        <v>152</v>
      </c>
      <c r="BK182" s="217">
        <f>SUM(BK183:BK184)</f>
        <v>0</v>
      </c>
    </row>
    <row r="183" s="2" customFormat="1" ht="33" customHeight="1">
      <c r="A183" s="39"/>
      <c r="B183" s="40"/>
      <c r="C183" s="220" t="s">
        <v>207</v>
      </c>
      <c r="D183" s="220" t="s">
        <v>156</v>
      </c>
      <c r="E183" s="221" t="s">
        <v>1085</v>
      </c>
      <c r="F183" s="222" t="s">
        <v>1086</v>
      </c>
      <c r="G183" s="223" t="s">
        <v>168</v>
      </c>
      <c r="H183" s="224">
        <v>10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210</v>
      </c>
      <c r="AT183" s="232" t="s">
        <v>156</v>
      </c>
      <c r="AU183" s="232" t="s">
        <v>82</v>
      </c>
      <c r="AY183" s="18" t="s">
        <v>152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210</v>
      </c>
      <c r="BM183" s="232" t="s">
        <v>269</v>
      </c>
    </row>
    <row r="184" s="2" customFormat="1" ht="21.75" customHeight="1">
      <c r="A184" s="39"/>
      <c r="B184" s="40"/>
      <c r="C184" s="220" t="s">
        <v>229</v>
      </c>
      <c r="D184" s="220" t="s">
        <v>156</v>
      </c>
      <c r="E184" s="221" t="s">
        <v>558</v>
      </c>
      <c r="F184" s="222" t="s">
        <v>1087</v>
      </c>
      <c r="G184" s="223" t="s">
        <v>168</v>
      </c>
      <c r="H184" s="224">
        <v>10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210</v>
      </c>
      <c r="AT184" s="232" t="s">
        <v>156</v>
      </c>
      <c r="AU184" s="232" t="s">
        <v>82</v>
      </c>
      <c r="AY184" s="18" t="s">
        <v>152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210</v>
      </c>
      <c r="BM184" s="232" t="s">
        <v>276</v>
      </c>
    </row>
    <row r="185" s="12" customFormat="1" ht="22.8" customHeight="1">
      <c r="A185" s="12"/>
      <c r="B185" s="204"/>
      <c r="C185" s="205"/>
      <c r="D185" s="206" t="s">
        <v>72</v>
      </c>
      <c r="E185" s="218" t="s">
        <v>565</v>
      </c>
      <c r="F185" s="218" t="s">
        <v>566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SUM(P186:P192)</f>
        <v>0</v>
      </c>
      <c r="Q185" s="212"/>
      <c r="R185" s="213">
        <f>SUM(R186:R192)</f>
        <v>0</v>
      </c>
      <c r="S185" s="212"/>
      <c r="T185" s="214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82</v>
      </c>
      <c r="AT185" s="216" t="s">
        <v>72</v>
      </c>
      <c r="AU185" s="216" t="s">
        <v>80</v>
      </c>
      <c r="AY185" s="215" t="s">
        <v>152</v>
      </c>
      <c r="BK185" s="217">
        <f>SUM(BK186:BK192)</f>
        <v>0</v>
      </c>
    </row>
    <row r="186" s="2" customFormat="1" ht="24.15" customHeight="1">
      <c r="A186" s="39"/>
      <c r="B186" s="40"/>
      <c r="C186" s="220" t="s">
        <v>524</v>
      </c>
      <c r="D186" s="220" t="s">
        <v>156</v>
      </c>
      <c r="E186" s="221" t="s">
        <v>1088</v>
      </c>
      <c r="F186" s="222" t="s">
        <v>1089</v>
      </c>
      <c r="G186" s="223" t="s">
        <v>159</v>
      </c>
      <c r="H186" s="224">
        <v>29.629999999999999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210</v>
      </c>
      <c r="AT186" s="232" t="s">
        <v>156</v>
      </c>
      <c r="AU186" s="232" t="s">
        <v>82</v>
      </c>
      <c r="AY186" s="18" t="s">
        <v>152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210</v>
      </c>
      <c r="BM186" s="232" t="s">
        <v>280</v>
      </c>
    </row>
    <row r="187" s="13" customFormat="1">
      <c r="A187" s="13"/>
      <c r="B187" s="234"/>
      <c r="C187" s="235"/>
      <c r="D187" s="236" t="s">
        <v>161</v>
      </c>
      <c r="E187" s="237" t="s">
        <v>1</v>
      </c>
      <c r="F187" s="238" t="s">
        <v>1080</v>
      </c>
      <c r="G187" s="235"/>
      <c r="H187" s="239">
        <v>29.629999999999999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161</v>
      </c>
      <c r="AU187" s="245" t="s">
        <v>82</v>
      </c>
      <c r="AV187" s="13" t="s">
        <v>82</v>
      </c>
      <c r="AW187" s="13" t="s">
        <v>30</v>
      </c>
      <c r="AX187" s="13" t="s">
        <v>73</v>
      </c>
      <c r="AY187" s="245" t="s">
        <v>152</v>
      </c>
    </row>
    <row r="188" s="14" customFormat="1">
      <c r="A188" s="14"/>
      <c r="B188" s="246"/>
      <c r="C188" s="247"/>
      <c r="D188" s="236" t="s">
        <v>161</v>
      </c>
      <c r="E188" s="248" t="s">
        <v>1</v>
      </c>
      <c r="F188" s="249" t="s">
        <v>163</v>
      </c>
      <c r="G188" s="247"/>
      <c r="H188" s="250">
        <v>29.629999999999999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161</v>
      </c>
      <c r="AU188" s="256" t="s">
        <v>82</v>
      </c>
      <c r="AV188" s="14" t="s">
        <v>160</v>
      </c>
      <c r="AW188" s="14" t="s">
        <v>30</v>
      </c>
      <c r="AX188" s="14" t="s">
        <v>80</v>
      </c>
      <c r="AY188" s="256" t="s">
        <v>152</v>
      </c>
    </row>
    <row r="189" s="2" customFormat="1" ht="21.75" customHeight="1">
      <c r="A189" s="39"/>
      <c r="B189" s="40"/>
      <c r="C189" s="220" t="s">
        <v>233</v>
      </c>
      <c r="D189" s="220" t="s">
        <v>156</v>
      </c>
      <c r="E189" s="221" t="s">
        <v>1090</v>
      </c>
      <c r="F189" s="222" t="s">
        <v>1091</v>
      </c>
      <c r="G189" s="223" t="s">
        <v>159</v>
      </c>
      <c r="H189" s="224">
        <v>25.789999999999999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210</v>
      </c>
      <c r="AT189" s="232" t="s">
        <v>156</v>
      </c>
      <c r="AU189" s="232" t="s">
        <v>82</v>
      </c>
      <c r="AY189" s="18" t="s">
        <v>152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210</v>
      </c>
      <c r="BM189" s="232" t="s">
        <v>285</v>
      </c>
    </row>
    <row r="190" s="13" customFormat="1">
      <c r="A190" s="13"/>
      <c r="B190" s="234"/>
      <c r="C190" s="235"/>
      <c r="D190" s="236" t="s">
        <v>161</v>
      </c>
      <c r="E190" s="237" t="s">
        <v>1</v>
      </c>
      <c r="F190" s="238" t="s">
        <v>1081</v>
      </c>
      <c r="G190" s="235"/>
      <c r="H190" s="239">
        <v>25.789999999999999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161</v>
      </c>
      <c r="AU190" s="245" t="s">
        <v>82</v>
      </c>
      <c r="AV190" s="13" t="s">
        <v>82</v>
      </c>
      <c r="AW190" s="13" t="s">
        <v>30</v>
      </c>
      <c r="AX190" s="13" t="s">
        <v>73</v>
      </c>
      <c r="AY190" s="245" t="s">
        <v>152</v>
      </c>
    </row>
    <row r="191" s="14" customFormat="1">
      <c r="A191" s="14"/>
      <c r="B191" s="246"/>
      <c r="C191" s="247"/>
      <c r="D191" s="236" t="s">
        <v>161</v>
      </c>
      <c r="E191" s="248" t="s">
        <v>1</v>
      </c>
      <c r="F191" s="249" t="s">
        <v>163</v>
      </c>
      <c r="G191" s="247"/>
      <c r="H191" s="250">
        <v>25.789999999999999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161</v>
      </c>
      <c r="AU191" s="256" t="s">
        <v>82</v>
      </c>
      <c r="AV191" s="14" t="s">
        <v>160</v>
      </c>
      <c r="AW191" s="14" t="s">
        <v>30</v>
      </c>
      <c r="AX191" s="14" t="s">
        <v>80</v>
      </c>
      <c r="AY191" s="256" t="s">
        <v>152</v>
      </c>
    </row>
    <row r="192" s="2" customFormat="1" ht="16.5" customHeight="1">
      <c r="A192" s="39"/>
      <c r="B192" s="40"/>
      <c r="C192" s="220" t="s">
        <v>536</v>
      </c>
      <c r="D192" s="220" t="s">
        <v>156</v>
      </c>
      <c r="E192" s="221" t="s">
        <v>1092</v>
      </c>
      <c r="F192" s="222" t="s">
        <v>1093</v>
      </c>
      <c r="G192" s="223" t="s">
        <v>159</v>
      </c>
      <c r="H192" s="224">
        <v>55.420000000000002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210</v>
      </c>
      <c r="AT192" s="232" t="s">
        <v>156</v>
      </c>
      <c r="AU192" s="232" t="s">
        <v>82</v>
      </c>
      <c r="AY192" s="18" t="s">
        <v>152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210</v>
      </c>
      <c r="BM192" s="232" t="s">
        <v>289</v>
      </c>
    </row>
    <row r="193" s="12" customFormat="1" ht="22.8" customHeight="1">
      <c r="A193" s="12"/>
      <c r="B193" s="204"/>
      <c r="C193" s="205"/>
      <c r="D193" s="206" t="s">
        <v>72</v>
      </c>
      <c r="E193" s="218" t="s">
        <v>1094</v>
      </c>
      <c r="F193" s="218" t="s">
        <v>1095</v>
      </c>
      <c r="G193" s="205"/>
      <c r="H193" s="205"/>
      <c r="I193" s="208"/>
      <c r="J193" s="219">
        <f>BK193</f>
        <v>0</v>
      </c>
      <c r="K193" s="205"/>
      <c r="L193" s="210"/>
      <c r="M193" s="211"/>
      <c r="N193" s="212"/>
      <c r="O193" s="212"/>
      <c r="P193" s="213">
        <f>SUM(P194:P196)</f>
        <v>0</v>
      </c>
      <c r="Q193" s="212"/>
      <c r="R193" s="213">
        <f>SUM(R194:R196)</f>
        <v>0</v>
      </c>
      <c r="S193" s="212"/>
      <c r="T193" s="214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82</v>
      </c>
      <c r="AT193" s="216" t="s">
        <v>72</v>
      </c>
      <c r="AU193" s="216" t="s">
        <v>80</v>
      </c>
      <c r="AY193" s="215" t="s">
        <v>152</v>
      </c>
      <c r="BK193" s="217">
        <f>SUM(BK194:BK196)</f>
        <v>0</v>
      </c>
    </row>
    <row r="194" s="2" customFormat="1" ht="24.15" customHeight="1">
      <c r="A194" s="39"/>
      <c r="B194" s="40"/>
      <c r="C194" s="220" t="s">
        <v>247</v>
      </c>
      <c r="D194" s="220" t="s">
        <v>156</v>
      </c>
      <c r="E194" s="221" t="s">
        <v>1096</v>
      </c>
      <c r="F194" s="222" t="s">
        <v>1097</v>
      </c>
      <c r="G194" s="223" t="s">
        <v>232</v>
      </c>
      <c r="H194" s="224">
        <v>5.9000000000000004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210</v>
      </c>
      <c r="AT194" s="232" t="s">
        <v>156</v>
      </c>
      <c r="AU194" s="232" t="s">
        <v>82</v>
      </c>
      <c r="AY194" s="18" t="s">
        <v>152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210</v>
      </c>
      <c r="BM194" s="232" t="s">
        <v>297</v>
      </c>
    </row>
    <row r="195" s="13" customFormat="1">
      <c r="A195" s="13"/>
      <c r="B195" s="234"/>
      <c r="C195" s="235"/>
      <c r="D195" s="236" t="s">
        <v>161</v>
      </c>
      <c r="E195" s="237" t="s">
        <v>1</v>
      </c>
      <c r="F195" s="238" t="s">
        <v>1098</v>
      </c>
      <c r="G195" s="235"/>
      <c r="H195" s="239">
        <v>5.9000000000000004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161</v>
      </c>
      <c r="AU195" s="245" t="s">
        <v>82</v>
      </c>
      <c r="AV195" s="13" t="s">
        <v>82</v>
      </c>
      <c r="AW195" s="13" t="s">
        <v>30</v>
      </c>
      <c r="AX195" s="13" t="s">
        <v>73</v>
      </c>
      <c r="AY195" s="245" t="s">
        <v>152</v>
      </c>
    </row>
    <row r="196" s="14" customFormat="1">
      <c r="A196" s="14"/>
      <c r="B196" s="246"/>
      <c r="C196" s="247"/>
      <c r="D196" s="236" t="s">
        <v>161</v>
      </c>
      <c r="E196" s="248" t="s">
        <v>1</v>
      </c>
      <c r="F196" s="249" t="s">
        <v>163</v>
      </c>
      <c r="G196" s="247"/>
      <c r="H196" s="250">
        <v>5.9000000000000004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161</v>
      </c>
      <c r="AU196" s="256" t="s">
        <v>82</v>
      </c>
      <c r="AV196" s="14" t="s">
        <v>160</v>
      </c>
      <c r="AW196" s="14" t="s">
        <v>30</v>
      </c>
      <c r="AX196" s="14" t="s">
        <v>80</v>
      </c>
      <c r="AY196" s="256" t="s">
        <v>152</v>
      </c>
    </row>
    <row r="197" s="12" customFormat="1" ht="22.8" customHeight="1">
      <c r="A197" s="12"/>
      <c r="B197" s="204"/>
      <c r="C197" s="205"/>
      <c r="D197" s="206" t="s">
        <v>72</v>
      </c>
      <c r="E197" s="218" t="s">
        <v>270</v>
      </c>
      <c r="F197" s="218" t="s">
        <v>271</v>
      </c>
      <c r="G197" s="205"/>
      <c r="H197" s="205"/>
      <c r="I197" s="208"/>
      <c r="J197" s="219">
        <f>BK197</f>
        <v>0</v>
      </c>
      <c r="K197" s="205"/>
      <c r="L197" s="210"/>
      <c r="M197" s="211"/>
      <c r="N197" s="212"/>
      <c r="O197" s="212"/>
      <c r="P197" s="213">
        <f>SUM(P198:P203)</f>
        <v>0</v>
      </c>
      <c r="Q197" s="212"/>
      <c r="R197" s="213">
        <f>SUM(R198:R203)</f>
        <v>0</v>
      </c>
      <c r="S197" s="212"/>
      <c r="T197" s="214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5" t="s">
        <v>82</v>
      </c>
      <c r="AT197" s="216" t="s">
        <v>72</v>
      </c>
      <c r="AU197" s="216" t="s">
        <v>80</v>
      </c>
      <c r="AY197" s="215" t="s">
        <v>152</v>
      </c>
      <c r="BK197" s="217">
        <f>SUM(BK198:BK203)</f>
        <v>0</v>
      </c>
    </row>
    <row r="198" s="2" customFormat="1" ht="24.15" customHeight="1">
      <c r="A198" s="39"/>
      <c r="B198" s="40"/>
      <c r="C198" s="220" t="s">
        <v>266</v>
      </c>
      <c r="D198" s="220" t="s">
        <v>156</v>
      </c>
      <c r="E198" s="221" t="s">
        <v>273</v>
      </c>
      <c r="F198" s="222" t="s">
        <v>274</v>
      </c>
      <c r="G198" s="223" t="s">
        <v>275</v>
      </c>
      <c r="H198" s="224">
        <v>10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210</v>
      </c>
      <c r="AT198" s="232" t="s">
        <v>156</v>
      </c>
      <c r="AU198" s="232" t="s">
        <v>82</v>
      </c>
      <c r="AY198" s="18" t="s">
        <v>152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210</v>
      </c>
      <c r="BM198" s="232" t="s">
        <v>301</v>
      </c>
    </row>
    <row r="199" s="13" customFormat="1">
      <c r="A199" s="13"/>
      <c r="B199" s="234"/>
      <c r="C199" s="235"/>
      <c r="D199" s="236" t="s">
        <v>161</v>
      </c>
      <c r="E199" s="237" t="s">
        <v>1</v>
      </c>
      <c r="F199" s="238" t="s">
        <v>1099</v>
      </c>
      <c r="G199" s="235"/>
      <c r="H199" s="239">
        <v>4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161</v>
      </c>
      <c r="AU199" s="245" t="s">
        <v>82</v>
      </c>
      <c r="AV199" s="13" t="s">
        <v>82</v>
      </c>
      <c r="AW199" s="13" t="s">
        <v>30</v>
      </c>
      <c r="AX199" s="13" t="s">
        <v>73</v>
      </c>
      <c r="AY199" s="245" t="s">
        <v>152</v>
      </c>
    </row>
    <row r="200" s="13" customFormat="1">
      <c r="A200" s="13"/>
      <c r="B200" s="234"/>
      <c r="C200" s="235"/>
      <c r="D200" s="236" t="s">
        <v>161</v>
      </c>
      <c r="E200" s="237" t="s">
        <v>1</v>
      </c>
      <c r="F200" s="238" t="s">
        <v>1100</v>
      </c>
      <c r="G200" s="235"/>
      <c r="H200" s="239">
        <v>6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161</v>
      </c>
      <c r="AU200" s="245" t="s">
        <v>82</v>
      </c>
      <c r="AV200" s="13" t="s">
        <v>82</v>
      </c>
      <c r="AW200" s="13" t="s">
        <v>30</v>
      </c>
      <c r="AX200" s="13" t="s">
        <v>73</v>
      </c>
      <c r="AY200" s="245" t="s">
        <v>152</v>
      </c>
    </row>
    <row r="201" s="14" customFormat="1">
      <c r="A201" s="14"/>
      <c r="B201" s="246"/>
      <c r="C201" s="247"/>
      <c r="D201" s="236" t="s">
        <v>161</v>
      </c>
      <c r="E201" s="248" t="s">
        <v>1</v>
      </c>
      <c r="F201" s="249" t="s">
        <v>163</v>
      </c>
      <c r="G201" s="247"/>
      <c r="H201" s="250">
        <v>10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161</v>
      </c>
      <c r="AU201" s="256" t="s">
        <v>82</v>
      </c>
      <c r="AV201" s="14" t="s">
        <v>160</v>
      </c>
      <c r="AW201" s="14" t="s">
        <v>30</v>
      </c>
      <c r="AX201" s="14" t="s">
        <v>80</v>
      </c>
      <c r="AY201" s="256" t="s">
        <v>152</v>
      </c>
    </row>
    <row r="202" s="2" customFormat="1" ht="37.8" customHeight="1">
      <c r="A202" s="39"/>
      <c r="B202" s="40"/>
      <c r="C202" s="220" t="s">
        <v>206</v>
      </c>
      <c r="D202" s="220" t="s">
        <v>156</v>
      </c>
      <c r="E202" s="221" t="s">
        <v>278</v>
      </c>
      <c r="F202" s="222" t="s">
        <v>279</v>
      </c>
      <c r="G202" s="223" t="s">
        <v>168</v>
      </c>
      <c r="H202" s="224">
        <v>2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210</v>
      </c>
      <c r="AT202" s="232" t="s">
        <v>156</v>
      </c>
      <c r="AU202" s="232" t="s">
        <v>82</v>
      </c>
      <c r="AY202" s="18" t="s">
        <v>152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210</v>
      </c>
      <c r="BM202" s="232" t="s">
        <v>309</v>
      </c>
    </row>
    <row r="203" s="2" customFormat="1" ht="24.15" customHeight="1">
      <c r="A203" s="39"/>
      <c r="B203" s="40"/>
      <c r="C203" s="220" t="s">
        <v>234</v>
      </c>
      <c r="D203" s="220" t="s">
        <v>156</v>
      </c>
      <c r="E203" s="221" t="s">
        <v>1101</v>
      </c>
      <c r="F203" s="222" t="s">
        <v>1102</v>
      </c>
      <c r="G203" s="223" t="s">
        <v>168</v>
      </c>
      <c r="H203" s="224">
        <v>5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210</v>
      </c>
      <c r="AT203" s="232" t="s">
        <v>156</v>
      </c>
      <c r="AU203" s="232" t="s">
        <v>82</v>
      </c>
      <c r="AY203" s="18" t="s">
        <v>152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210</v>
      </c>
      <c r="BM203" s="232" t="s">
        <v>315</v>
      </c>
    </row>
    <row r="204" s="12" customFormat="1" ht="22.8" customHeight="1">
      <c r="A204" s="12"/>
      <c r="B204" s="204"/>
      <c r="C204" s="205"/>
      <c r="D204" s="206" t="s">
        <v>72</v>
      </c>
      <c r="E204" s="218" t="s">
        <v>281</v>
      </c>
      <c r="F204" s="218" t="s">
        <v>282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SUM(P205:P210)</f>
        <v>0</v>
      </c>
      <c r="Q204" s="212"/>
      <c r="R204" s="213">
        <f>SUM(R205:R210)</f>
        <v>0</v>
      </c>
      <c r="S204" s="212"/>
      <c r="T204" s="214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82</v>
      </c>
      <c r="AT204" s="216" t="s">
        <v>72</v>
      </c>
      <c r="AU204" s="216" t="s">
        <v>80</v>
      </c>
      <c r="AY204" s="215" t="s">
        <v>152</v>
      </c>
      <c r="BK204" s="217">
        <f>SUM(BK205:BK210)</f>
        <v>0</v>
      </c>
    </row>
    <row r="205" s="2" customFormat="1" ht="16.5" customHeight="1">
      <c r="A205" s="39"/>
      <c r="B205" s="40"/>
      <c r="C205" s="220" t="s">
        <v>335</v>
      </c>
      <c r="D205" s="220" t="s">
        <v>156</v>
      </c>
      <c r="E205" s="221" t="s">
        <v>1103</v>
      </c>
      <c r="F205" s="222" t="s">
        <v>1104</v>
      </c>
      <c r="G205" s="223" t="s">
        <v>168</v>
      </c>
      <c r="H205" s="224">
        <v>5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210</v>
      </c>
      <c r="AT205" s="232" t="s">
        <v>156</v>
      </c>
      <c r="AU205" s="232" t="s">
        <v>82</v>
      </c>
      <c r="AY205" s="18" t="s">
        <v>152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210</v>
      </c>
      <c r="BM205" s="232" t="s">
        <v>322</v>
      </c>
    </row>
    <row r="206" s="2" customFormat="1" ht="16.5" customHeight="1">
      <c r="A206" s="39"/>
      <c r="B206" s="40"/>
      <c r="C206" s="220" t="s">
        <v>155</v>
      </c>
      <c r="D206" s="220" t="s">
        <v>156</v>
      </c>
      <c r="E206" s="221" t="s">
        <v>1105</v>
      </c>
      <c r="F206" s="222" t="s">
        <v>1106</v>
      </c>
      <c r="G206" s="223" t="s">
        <v>168</v>
      </c>
      <c r="H206" s="224">
        <v>2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210</v>
      </c>
      <c r="AT206" s="232" t="s">
        <v>156</v>
      </c>
      <c r="AU206" s="232" t="s">
        <v>82</v>
      </c>
      <c r="AY206" s="18" t="s">
        <v>152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210</v>
      </c>
      <c r="BM206" s="232" t="s">
        <v>338</v>
      </c>
    </row>
    <row r="207" s="2" customFormat="1" ht="16.5" customHeight="1">
      <c r="A207" s="39"/>
      <c r="B207" s="40"/>
      <c r="C207" s="220" t="s">
        <v>298</v>
      </c>
      <c r="D207" s="220" t="s">
        <v>156</v>
      </c>
      <c r="E207" s="221" t="s">
        <v>287</v>
      </c>
      <c r="F207" s="222" t="s">
        <v>288</v>
      </c>
      <c r="G207" s="223" t="s">
        <v>159</v>
      </c>
      <c r="H207" s="224">
        <v>12.94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210</v>
      </c>
      <c r="AT207" s="232" t="s">
        <v>156</v>
      </c>
      <c r="AU207" s="232" t="s">
        <v>82</v>
      </c>
      <c r="AY207" s="18" t="s">
        <v>152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210</v>
      </c>
      <c r="BM207" s="232" t="s">
        <v>467</v>
      </c>
    </row>
    <row r="208" s="13" customFormat="1">
      <c r="A208" s="13"/>
      <c r="B208" s="234"/>
      <c r="C208" s="235"/>
      <c r="D208" s="236" t="s">
        <v>161</v>
      </c>
      <c r="E208" s="237" t="s">
        <v>1</v>
      </c>
      <c r="F208" s="238" t="s">
        <v>1107</v>
      </c>
      <c r="G208" s="235"/>
      <c r="H208" s="239">
        <v>6.7400000000000002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161</v>
      </c>
      <c r="AU208" s="245" t="s">
        <v>82</v>
      </c>
      <c r="AV208" s="13" t="s">
        <v>82</v>
      </c>
      <c r="AW208" s="13" t="s">
        <v>30</v>
      </c>
      <c r="AX208" s="13" t="s">
        <v>73</v>
      </c>
      <c r="AY208" s="245" t="s">
        <v>152</v>
      </c>
    </row>
    <row r="209" s="13" customFormat="1">
      <c r="A209" s="13"/>
      <c r="B209" s="234"/>
      <c r="C209" s="235"/>
      <c r="D209" s="236" t="s">
        <v>161</v>
      </c>
      <c r="E209" s="237" t="s">
        <v>1</v>
      </c>
      <c r="F209" s="238" t="s">
        <v>1108</v>
      </c>
      <c r="G209" s="235"/>
      <c r="H209" s="239">
        <v>6.2000000000000002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161</v>
      </c>
      <c r="AU209" s="245" t="s">
        <v>82</v>
      </c>
      <c r="AV209" s="13" t="s">
        <v>82</v>
      </c>
      <c r="AW209" s="13" t="s">
        <v>30</v>
      </c>
      <c r="AX209" s="13" t="s">
        <v>73</v>
      </c>
      <c r="AY209" s="245" t="s">
        <v>152</v>
      </c>
    </row>
    <row r="210" s="14" customFormat="1">
      <c r="A210" s="14"/>
      <c r="B210" s="246"/>
      <c r="C210" s="247"/>
      <c r="D210" s="236" t="s">
        <v>161</v>
      </c>
      <c r="E210" s="248" t="s">
        <v>1</v>
      </c>
      <c r="F210" s="249" t="s">
        <v>163</v>
      </c>
      <c r="G210" s="247"/>
      <c r="H210" s="250">
        <v>12.94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161</v>
      </c>
      <c r="AU210" s="256" t="s">
        <v>82</v>
      </c>
      <c r="AV210" s="14" t="s">
        <v>160</v>
      </c>
      <c r="AW210" s="14" t="s">
        <v>30</v>
      </c>
      <c r="AX210" s="14" t="s">
        <v>80</v>
      </c>
      <c r="AY210" s="256" t="s">
        <v>152</v>
      </c>
    </row>
    <row r="211" s="12" customFormat="1" ht="22.8" customHeight="1">
      <c r="A211" s="12"/>
      <c r="B211" s="204"/>
      <c r="C211" s="205"/>
      <c r="D211" s="206" t="s">
        <v>72</v>
      </c>
      <c r="E211" s="218" t="s">
        <v>293</v>
      </c>
      <c r="F211" s="218" t="s">
        <v>294</v>
      </c>
      <c r="G211" s="205"/>
      <c r="H211" s="205"/>
      <c r="I211" s="208"/>
      <c r="J211" s="219">
        <f>BK211</f>
        <v>0</v>
      </c>
      <c r="K211" s="205"/>
      <c r="L211" s="210"/>
      <c r="M211" s="211"/>
      <c r="N211" s="212"/>
      <c r="O211" s="212"/>
      <c r="P211" s="213">
        <f>SUM(P212:P218)</f>
        <v>0</v>
      </c>
      <c r="Q211" s="212"/>
      <c r="R211" s="213">
        <f>SUM(R212:R218)</f>
        <v>0</v>
      </c>
      <c r="S211" s="212"/>
      <c r="T211" s="214">
        <f>SUM(T212:T218)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5" t="s">
        <v>82</v>
      </c>
      <c r="AT211" s="216" t="s">
        <v>72</v>
      </c>
      <c r="AU211" s="216" t="s">
        <v>80</v>
      </c>
      <c r="AY211" s="215" t="s">
        <v>152</v>
      </c>
      <c r="BK211" s="217">
        <f>SUM(BK212:BK218)</f>
        <v>0</v>
      </c>
    </row>
    <row r="212" s="2" customFormat="1" ht="24.15" customHeight="1">
      <c r="A212" s="39"/>
      <c r="B212" s="40"/>
      <c r="C212" s="220" t="s">
        <v>210</v>
      </c>
      <c r="D212" s="220" t="s">
        <v>156</v>
      </c>
      <c r="E212" s="221" t="s">
        <v>295</v>
      </c>
      <c r="F212" s="222" t="s">
        <v>296</v>
      </c>
      <c r="G212" s="223" t="s">
        <v>232</v>
      </c>
      <c r="H212" s="224">
        <v>18.260000000000002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210</v>
      </c>
      <c r="AT212" s="232" t="s">
        <v>156</v>
      </c>
      <c r="AU212" s="232" t="s">
        <v>82</v>
      </c>
      <c r="AY212" s="18" t="s">
        <v>152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210</v>
      </c>
      <c r="BM212" s="232" t="s">
        <v>470</v>
      </c>
    </row>
    <row r="213" s="13" customFormat="1">
      <c r="A213" s="13"/>
      <c r="B213" s="234"/>
      <c r="C213" s="235"/>
      <c r="D213" s="236" t="s">
        <v>161</v>
      </c>
      <c r="E213" s="237" t="s">
        <v>1</v>
      </c>
      <c r="F213" s="238" t="s">
        <v>1109</v>
      </c>
      <c r="G213" s="235"/>
      <c r="H213" s="239">
        <v>9.7699999999999996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161</v>
      </c>
      <c r="AU213" s="245" t="s">
        <v>82</v>
      </c>
      <c r="AV213" s="13" t="s">
        <v>82</v>
      </c>
      <c r="AW213" s="13" t="s">
        <v>30</v>
      </c>
      <c r="AX213" s="13" t="s">
        <v>73</v>
      </c>
      <c r="AY213" s="245" t="s">
        <v>152</v>
      </c>
    </row>
    <row r="214" s="13" customFormat="1">
      <c r="A214" s="13"/>
      <c r="B214" s="234"/>
      <c r="C214" s="235"/>
      <c r="D214" s="236" t="s">
        <v>161</v>
      </c>
      <c r="E214" s="237" t="s">
        <v>1</v>
      </c>
      <c r="F214" s="238" t="s">
        <v>1110</v>
      </c>
      <c r="G214" s="235"/>
      <c r="H214" s="239">
        <v>8.4900000000000002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161</v>
      </c>
      <c r="AU214" s="245" t="s">
        <v>82</v>
      </c>
      <c r="AV214" s="13" t="s">
        <v>82</v>
      </c>
      <c r="AW214" s="13" t="s">
        <v>30</v>
      </c>
      <c r="AX214" s="13" t="s">
        <v>73</v>
      </c>
      <c r="AY214" s="245" t="s">
        <v>152</v>
      </c>
    </row>
    <row r="215" s="14" customFormat="1">
      <c r="A215" s="14"/>
      <c r="B215" s="246"/>
      <c r="C215" s="247"/>
      <c r="D215" s="236" t="s">
        <v>161</v>
      </c>
      <c r="E215" s="248" t="s">
        <v>1</v>
      </c>
      <c r="F215" s="249" t="s">
        <v>163</v>
      </c>
      <c r="G215" s="247"/>
      <c r="H215" s="250">
        <v>18.260000000000002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161</v>
      </c>
      <c r="AU215" s="256" t="s">
        <v>82</v>
      </c>
      <c r="AV215" s="14" t="s">
        <v>160</v>
      </c>
      <c r="AW215" s="14" t="s">
        <v>30</v>
      </c>
      <c r="AX215" s="14" t="s">
        <v>80</v>
      </c>
      <c r="AY215" s="256" t="s">
        <v>152</v>
      </c>
    </row>
    <row r="216" s="2" customFormat="1" ht="24.15" customHeight="1">
      <c r="A216" s="39"/>
      <c r="B216" s="40"/>
      <c r="C216" s="220" t="s">
        <v>312</v>
      </c>
      <c r="D216" s="220" t="s">
        <v>156</v>
      </c>
      <c r="E216" s="221" t="s">
        <v>299</v>
      </c>
      <c r="F216" s="222" t="s">
        <v>300</v>
      </c>
      <c r="G216" s="223" t="s">
        <v>159</v>
      </c>
      <c r="H216" s="224">
        <v>55.420000000000002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210</v>
      </c>
      <c r="AT216" s="232" t="s">
        <v>156</v>
      </c>
      <c r="AU216" s="232" t="s">
        <v>82</v>
      </c>
      <c r="AY216" s="18" t="s">
        <v>152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210</v>
      </c>
      <c r="BM216" s="232" t="s">
        <v>475</v>
      </c>
    </row>
    <row r="217" s="13" customFormat="1">
      <c r="A217" s="13"/>
      <c r="B217" s="234"/>
      <c r="C217" s="235"/>
      <c r="D217" s="236" t="s">
        <v>161</v>
      </c>
      <c r="E217" s="237" t="s">
        <v>1</v>
      </c>
      <c r="F217" s="238" t="s">
        <v>1111</v>
      </c>
      <c r="G217" s="235"/>
      <c r="H217" s="239">
        <v>55.420000000000002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161</v>
      </c>
      <c r="AU217" s="245" t="s">
        <v>82</v>
      </c>
      <c r="AV217" s="13" t="s">
        <v>82</v>
      </c>
      <c r="AW217" s="13" t="s">
        <v>30</v>
      </c>
      <c r="AX217" s="13" t="s">
        <v>73</v>
      </c>
      <c r="AY217" s="245" t="s">
        <v>152</v>
      </c>
    </row>
    <row r="218" s="14" customFormat="1">
      <c r="A218" s="14"/>
      <c r="B218" s="246"/>
      <c r="C218" s="247"/>
      <c r="D218" s="236" t="s">
        <v>161</v>
      </c>
      <c r="E218" s="248" t="s">
        <v>1</v>
      </c>
      <c r="F218" s="249" t="s">
        <v>163</v>
      </c>
      <c r="G218" s="247"/>
      <c r="H218" s="250">
        <v>55.420000000000002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161</v>
      </c>
      <c r="AU218" s="256" t="s">
        <v>82</v>
      </c>
      <c r="AV218" s="14" t="s">
        <v>160</v>
      </c>
      <c r="AW218" s="14" t="s">
        <v>30</v>
      </c>
      <c r="AX218" s="14" t="s">
        <v>80</v>
      </c>
      <c r="AY218" s="256" t="s">
        <v>152</v>
      </c>
    </row>
    <row r="219" s="12" customFormat="1" ht="22.8" customHeight="1">
      <c r="A219" s="12"/>
      <c r="B219" s="204"/>
      <c r="C219" s="205"/>
      <c r="D219" s="206" t="s">
        <v>72</v>
      </c>
      <c r="E219" s="218" t="s">
        <v>305</v>
      </c>
      <c r="F219" s="218" t="s">
        <v>306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SUM(P220:P230)</f>
        <v>0</v>
      </c>
      <c r="Q219" s="212"/>
      <c r="R219" s="213">
        <f>SUM(R220:R230)</f>
        <v>0</v>
      </c>
      <c r="S219" s="212"/>
      <c r="T219" s="214">
        <f>SUM(T220:T230)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82</v>
      </c>
      <c r="AT219" s="216" t="s">
        <v>72</v>
      </c>
      <c r="AU219" s="216" t="s">
        <v>80</v>
      </c>
      <c r="AY219" s="215" t="s">
        <v>152</v>
      </c>
      <c r="BK219" s="217">
        <f>SUM(BK220:BK230)</f>
        <v>0</v>
      </c>
    </row>
    <row r="220" s="2" customFormat="1" ht="24.15" customHeight="1">
      <c r="A220" s="39"/>
      <c r="B220" s="40"/>
      <c r="C220" s="220" t="s">
        <v>215</v>
      </c>
      <c r="D220" s="220" t="s">
        <v>156</v>
      </c>
      <c r="E220" s="221" t="s">
        <v>307</v>
      </c>
      <c r="F220" s="222" t="s">
        <v>308</v>
      </c>
      <c r="G220" s="223" t="s">
        <v>159</v>
      </c>
      <c r="H220" s="224">
        <v>89.239999999999995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210</v>
      </c>
      <c r="AT220" s="232" t="s">
        <v>156</v>
      </c>
      <c r="AU220" s="232" t="s">
        <v>82</v>
      </c>
      <c r="AY220" s="18" t="s">
        <v>152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210</v>
      </c>
      <c r="BM220" s="232" t="s">
        <v>480</v>
      </c>
    </row>
    <row r="221" s="13" customFormat="1">
      <c r="A221" s="13"/>
      <c r="B221" s="234"/>
      <c r="C221" s="235"/>
      <c r="D221" s="236" t="s">
        <v>161</v>
      </c>
      <c r="E221" s="237" t="s">
        <v>1</v>
      </c>
      <c r="F221" s="238" t="s">
        <v>1112</v>
      </c>
      <c r="G221" s="235"/>
      <c r="H221" s="239">
        <v>37.909999999999997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161</v>
      </c>
      <c r="AU221" s="245" t="s">
        <v>82</v>
      </c>
      <c r="AV221" s="13" t="s">
        <v>82</v>
      </c>
      <c r="AW221" s="13" t="s">
        <v>30</v>
      </c>
      <c r="AX221" s="13" t="s">
        <v>73</v>
      </c>
      <c r="AY221" s="245" t="s">
        <v>152</v>
      </c>
    </row>
    <row r="222" s="13" customFormat="1">
      <c r="A222" s="13"/>
      <c r="B222" s="234"/>
      <c r="C222" s="235"/>
      <c r="D222" s="236" t="s">
        <v>161</v>
      </c>
      <c r="E222" s="237" t="s">
        <v>1</v>
      </c>
      <c r="F222" s="238" t="s">
        <v>1113</v>
      </c>
      <c r="G222" s="235"/>
      <c r="H222" s="239">
        <v>51.329999999999998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161</v>
      </c>
      <c r="AU222" s="245" t="s">
        <v>82</v>
      </c>
      <c r="AV222" s="13" t="s">
        <v>82</v>
      </c>
      <c r="AW222" s="13" t="s">
        <v>30</v>
      </c>
      <c r="AX222" s="13" t="s">
        <v>73</v>
      </c>
      <c r="AY222" s="245" t="s">
        <v>152</v>
      </c>
    </row>
    <row r="223" s="14" customFormat="1">
      <c r="A223" s="14"/>
      <c r="B223" s="246"/>
      <c r="C223" s="247"/>
      <c r="D223" s="236" t="s">
        <v>161</v>
      </c>
      <c r="E223" s="248" t="s">
        <v>1</v>
      </c>
      <c r="F223" s="249" t="s">
        <v>163</v>
      </c>
      <c r="G223" s="247"/>
      <c r="H223" s="250">
        <v>89.239999999999995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161</v>
      </c>
      <c r="AU223" s="256" t="s">
        <v>82</v>
      </c>
      <c r="AV223" s="14" t="s">
        <v>160</v>
      </c>
      <c r="AW223" s="14" t="s">
        <v>30</v>
      </c>
      <c r="AX223" s="14" t="s">
        <v>80</v>
      </c>
      <c r="AY223" s="256" t="s">
        <v>152</v>
      </c>
    </row>
    <row r="224" s="2" customFormat="1" ht="21.75" customHeight="1">
      <c r="A224" s="39"/>
      <c r="B224" s="40"/>
      <c r="C224" s="220" t="s">
        <v>272</v>
      </c>
      <c r="D224" s="220" t="s">
        <v>156</v>
      </c>
      <c r="E224" s="221" t="s">
        <v>313</v>
      </c>
      <c r="F224" s="222" t="s">
        <v>314</v>
      </c>
      <c r="G224" s="223" t="s">
        <v>232</v>
      </c>
      <c r="H224" s="224">
        <v>61.375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210</v>
      </c>
      <c r="AT224" s="232" t="s">
        <v>156</v>
      </c>
      <c r="AU224" s="232" t="s">
        <v>82</v>
      </c>
      <c r="AY224" s="18" t="s">
        <v>152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210</v>
      </c>
      <c r="BM224" s="232" t="s">
        <v>485</v>
      </c>
    </row>
    <row r="225" s="13" customFormat="1">
      <c r="A225" s="13"/>
      <c r="B225" s="234"/>
      <c r="C225" s="235"/>
      <c r="D225" s="236" t="s">
        <v>161</v>
      </c>
      <c r="E225" s="237" t="s">
        <v>1</v>
      </c>
      <c r="F225" s="238" t="s">
        <v>1114</v>
      </c>
      <c r="G225" s="235"/>
      <c r="H225" s="239">
        <v>26.969999999999999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161</v>
      </c>
      <c r="AU225" s="245" t="s">
        <v>82</v>
      </c>
      <c r="AV225" s="13" t="s">
        <v>82</v>
      </c>
      <c r="AW225" s="13" t="s">
        <v>30</v>
      </c>
      <c r="AX225" s="13" t="s">
        <v>73</v>
      </c>
      <c r="AY225" s="245" t="s">
        <v>152</v>
      </c>
    </row>
    <row r="226" s="13" customFormat="1">
      <c r="A226" s="13"/>
      <c r="B226" s="234"/>
      <c r="C226" s="235"/>
      <c r="D226" s="236" t="s">
        <v>161</v>
      </c>
      <c r="E226" s="237" t="s">
        <v>1</v>
      </c>
      <c r="F226" s="238" t="s">
        <v>1115</v>
      </c>
      <c r="G226" s="235"/>
      <c r="H226" s="239">
        <v>34.405000000000001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161</v>
      </c>
      <c r="AU226" s="245" t="s">
        <v>82</v>
      </c>
      <c r="AV226" s="13" t="s">
        <v>82</v>
      </c>
      <c r="AW226" s="13" t="s">
        <v>30</v>
      </c>
      <c r="AX226" s="13" t="s">
        <v>73</v>
      </c>
      <c r="AY226" s="245" t="s">
        <v>152</v>
      </c>
    </row>
    <row r="227" s="14" customFormat="1">
      <c r="A227" s="14"/>
      <c r="B227" s="246"/>
      <c r="C227" s="247"/>
      <c r="D227" s="236" t="s">
        <v>161</v>
      </c>
      <c r="E227" s="248" t="s">
        <v>1</v>
      </c>
      <c r="F227" s="249" t="s">
        <v>163</v>
      </c>
      <c r="G227" s="247"/>
      <c r="H227" s="250">
        <v>61.375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161</v>
      </c>
      <c r="AU227" s="256" t="s">
        <v>82</v>
      </c>
      <c r="AV227" s="14" t="s">
        <v>160</v>
      </c>
      <c r="AW227" s="14" t="s">
        <v>30</v>
      </c>
      <c r="AX227" s="14" t="s">
        <v>80</v>
      </c>
      <c r="AY227" s="256" t="s">
        <v>152</v>
      </c>
    </row>
    <row r="228" s="2" customFormat="1" ht="33" customHeight="1">
      <c r="A228" s="39"/>
      <c r="B228" s="40"/>
      <c r="C228" s="220" t="s">
        <v>269</v>
      </c>
      <c r="D228" s="220" t="s">
        <v>156</v>
      </c>
      <c r="E228" s="221" t="s">
        <v>1116</v>
      </c>
      <c r="F228" s="222" t="s">
        <v>1117</v>
      </c>
      <c r="G228" s="223" t="s">
        <v>159</v>
      </c>
      <c r="H228" s="224">
        <v>2.0699999999999998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210</v>
      </c>
      <c r="AT228" s="232" t="s">
        <v>156</v>
      </c>
      <c r="AU228" s="232" t="s">
        <v>82</v>
      </c>
      <c r="AY228" s="18" t="s">
        <v>152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210</v>
      </c>
      <c r="BM228" s="232" t="s">
        <v>488</v>
      </c>
    </row>
    <row r="229" s="13" customFormat="1">
      <c r="A229" s="13"/>
      <c r="B229" s="234"/>
      <c r="C229" s="235"/>
      <c r="D229" s="236" t="s">
        <v>161</v>
      </c>
      <c r="E229" s="237" t="s">
        <v>1</v>
      </c>
      <c r="F229" s="238" t="s">
        <v>1118</v>
      </c>
      <c r="G229" s="235"/>
      <c r="H229" s="239">
        <v>2.0699999999999998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161</v>
      </c>
      <c r="AU229" s="245" t="s">
        <v>82</v>
      </c>
      <c r="AV229" s="13" t="s">
        <v>82</v>
      </c>
      <c r="AW229" s="13" t="s">
        <v>30</v>
      </c>
      <c r="AX229" s="13" t="s">
        <v>73</v>
      </c>
      <c r="AY229" s="245" t="s">
        <v>152</v>
      </c>
    </row>
    <row r="230" s="14" customFormat="1">
      <c r="A230" s="14"/>
      <c r="B230" s="246"/>
      <c r="C230" s="247"/>
      <c r="D230" s="236" t="s">
        <v>161</v>
      </c>
      <c r="E230" s="248" t="s">
        <v>1</v>
      </c>
      <c r="F230" s="249" t="s">
        <v>163</v>
      </c>
      <c r="G230" s="247"/>
      <c r="H230" s="250">
        <v>2.0699999999999998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161</v>
      </c>
      <c r="AU230" s="256" t="s">
        <v>82</v>
      </c>
      <c r="AV230" s="14" t="s">
        <v>160</v>
      </c>
      <c r="AW230" s="14" t="s">
        <v>30</v>
      </c>
      <c r="AX230" s="14" t="s">
        <v>80</v>
      </c>
      <c r="AY230" s="256" t="s">
        <v>152</v>
      </c>
    </row>
    <row r="231" s="12" customFormat="1" ht="22.8" customHeight="1">
      <c r="A231" s="12"/>
      <c r="B231" s="204"/>
      <c r="C231" s="205"/>
      <c r="D231" s="206" t="s">
        <v>72</v>
      </c>
      <c r="E231" s="218" t="s">
        <v>318</v>
      </c>
      <c r="F231" s="218" t="s">
        <v>319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SUM(P232:P241)</f>
        <v>0</v>
      </c>
      <c r="Q231" s="212"/>
      <c r="R231" s="213">
        <f>SUM(R232:R241)</f>
        <v>0</v>
      </c>
      <c r="S231" s="212"/>
      <c r="T231" s="214">
        <f>SUM(T232:T241)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82</v>
      </c>
      <c r="AT231" s="216" t="s">
        <v>72</v>
      </c>
      <c r="AU231" s="216" t="s">
        <v>80</v>
      </c>
      <c r="AY231" s="215" t="s">
        <v>152</v>
      </c>
      <c r="BK231" s="217">
        <f>SUM(BK232:BK241)</f>
        <v>0</v>
      </c>
    </row>
    <row r="232" s="2" customFormat="1" ht="24.15" customHeight="1">
      <c r="A232" s="39"/>
      <c r="B232" s="40"/>
      <c r="C232" s="220" t="s">
        <v>221</v>
      </c>
      <c r="D232" s="220" t="s">
        <v>156</v>
      </c>
      <c r="E232" s="221" t="s">
        <v>320</v>
      </c>
      <c r="F232" s="222" t="s">
        <v>321</v>
      </c>
      <c r="G232" s="223" t="s">
        <v>159</v>
      </c>
      <c r="H232" s="224">
        <v>134.42400000000001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210</v>
      </c>
      <c r="AT232" s="232" t="s">
        <v>156</v>
      </c>
      <c r="AU232" s="232" t="s">
        <v>82</v>
      </c>
      <c r="AY232" s="18" t="s">
        <v>152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210</v>
      </c>
      <c r="BM232" s="232" t="s">
        <v>494</v>
      </c>
    </row>
    <row r="233" s="13" customFormat="1">
      <c r="A233" s="13"/>
      <c r="B233" s="234"/>
      <c r="C233" s="235"/>
      <c r="D233" s="236" t="s">
        <v>161</v>
      </c>
      <c r="E233" s="237" t="s">
        <v>1</v>
      </c>
      <c r="F233" s="238" t="s">
        <v>1119</v>
      </c>
      <c r="G233" s="235"/>
      <c r="H233" s="239">
        <v>25.219999999999999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161</v>
      </c>
      <c r="AU233" s="245" t="s">
        <v>82</v>
      </c>
      <c r="AV233" s="13" t="s">
        <v>82</v>
      </c>
      <c r="AW233" s="13" t="s">
        <v>30</v>
      </c>
      <c r="AX233" s="13" t="s">
        <v>73</v>
      </c>
      <c r="AY233" s="245" t="s">
        <v>152</v>
      </c>
    </row>
    <row r="234" s="13" customFormat="1">
      <c r="A234" s="13"/>
      <c r="B234" s="234"/>
      <c r="C234" s="235"/>
      <c r="D234" s="236" t="s">
        <v>161</v>
      </c>
      <c r="E234" s="237" t="s">
        <v>1</v>
      </c>
      <c r="F234" s="238" t="s">
        <v>1120</v>
      </c>
      <c r="G234" s="235"/>
      <c r="H234" s="239">
        <v>23.870999999999999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161</v>
      </c>
      <c r="AU234" s="245" t="s">
        <v>82</v>
      </c>
      <c r="AV234" s="13" t="s">
        <v>82</v>
      </c>
      <c r="AW234" s="13" t="s">
        <v>30</v>
      </c>
      <c r="AX234" s="13" t="s">
        <v>73</v>
      </c>
      <c r="AY234" s="245" t="s">
        <v>152</v>
      </c>
    </row>
    <row r="235" s="13" customFormat="1">
      <c r="A235" s="13"/>
      <c r="B235" s="234"/>
      <c r="C235" s="235"/>
      <c r="D235" s="236" t="s">
        <v>161</v>
      </c>
      <c r="E235" s="237" t="s">
        <v>1</v>
      </c>
      <c r="F235" s="238" t="s">
        <v>1121</v>
      </c>
      <c r="G235" s="235"/>
      <c r="H235" s="239">
        <v>4.4100000000000001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161</v>
      </c>
      <c r="AU235" s="245" t="s">
        <v>82</v>
      </c>
      <c r="AV235" s="13" t="s">
        <v>82</v>
      </c>
      <c r="AW235" s="13" t="s">
        <v>30</v>
      </c>
      <c r="AX235" s="13" t="s">
        <v>73</v>
      </c>
      <c r="AY235" s="245" t="s">
        <v>152</v>
      </c>
    </row>
    <row r="236" s="13" customFormat="1">
      <c r="A236" s="13"/>
      <c r="B236" s="234"/>
      <c r="C236" s="235"/>
      <c r="D236" s="236" t="s">
        <v>161</v>
      </c>
      <c r="E236" s="237" t="s">
        <v>1</v>
      </c>
      <c r="F236" s="238" t="s">
        <v>1122</v>
      </c>
      <c r="G236" s="235"/>
      <c r="H236" s="239">
        <v>27.850999999999999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161</v>
      </c>
      <c r="AU236" s="245" t="s">
        <v>82</v>
      </c>
      <c r="AV236" s="13" t="s">
        <v>82</v>
      </c>
      <c r="AW236" s="13" t="s">
        <v>30</v>
      </c>
      <c r="AX236" s="13" t="s">
        <v>73</v>
      </c>
      <c r="AY236" s="245" t="s">
        <v>152</v>
      </c>
    </row>
    <row r="237" s="13" customFormat="1">
      <c r="A237" s="13"/>
      <c r="B237" s="234"/>
      <c r="C237" s="235"/>
      <c r="D237" s="236" t="s">
        <v>161</v>
      </c>
      <c r="E237" s="237" t="s">
        <v>1</v>
      </c>
      <c r="F237" s="238" t="s">
        <v>1123</v>
      </c>
      <c r="G237" s="235"/>
      <c r="H237" s="239">
        <v>9.6679999999999993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161</v>
      </c>
      <c r="AU237" s="245" t="s">
        <v>82</v>
      </c>
      <c r="AV237" s="13" t="s">
        <v>82</v>
      </c>
      <c r="AW237" s="13" t="s">
        <v>30</v>
      </c>
      <c r="AX237" s="13" t="s">
        <v>73</v>
      </c>
      <c r="AY237" s="245" t="s">
        <v>152</v>
      </c>
    </row>
    <row r="238" s="13" customFormat="1">
      <c r="A238" s="13"/>
      <c r="B238" s="234"/>
      <c r="C238" s="235"/>
      <c r="D238" s="236" t="s">
        <v>161</v>
      </c>
      <c r="E238" s="237" t="s">
        <v>1</v>
      </c>
      <c r="F238" s="238" t="s">
        <v>1124</v>
      </c>
      <c r="G238" s="235"/>
      <c r="H238" s="239">
        <v>9.7200000000000006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161</v>
      </c>
      <c r="AU238" s="245" t="s">
        <v>82</v>
      </c>
      <c r="AV238" s="13" t="s">
        <v>82</v>
      </c>
      <c r="AW238" s="13" t="s">
        <v>30</v>
      </c>
      <c r="AX238" s="13" t="s">
        <v>73</v>
      </c>
      <c r="AY238" s="245" t="s">
        <v>152</v>
      </c>
    </row>
    <row r="239" s="13" customFormat="1">
      <c r="A239" s="13"/>
      <c r="B239" s="234"/>
      <c r="C239" s="235"/>
      <c r="D239" s="236" t="s">
        <v>161</v>
      </c>
      <c r="E239" s="237" t="s">
        <v>1</v>
      </c>
      <c r="F239" s="238" t="s">
        <v>1125</v>
      </c>
      <c r="G239" s="235"/>
      <c r="H239" s="239">
        <v>29.896000000000001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161</v>
      </c>
      <c r="AU239" s="245" t="s">
        <v>82</v>
      </c>
      <c r="AV239" s="13" t="s">
        <v>82</v>
      </c>
      <c r="AW239" s="13" t="s">
        <v>30</v>
      </c>
      <c r="AX239" s="13" t="s">
        <v>73</v>
      </c>
      <c r="AY239" s="245" t="s">
        <v>152</v>
      </c>
    </row>
    <row r="240" s="13" customFormat="1">
      <c r="A240" s="13"/>
      <c r="B240" s="234"/>
      <c r="C240" s="235"/>
      <c r="D240" s="236" t="s">
        <v>161</v>
      </c>
      <c r="E240" s="237" t="s">
        <v>1</v>
      </c>
      <c r="F240" s="238" t="s">
        <v>1126</v>
      </c>
      <c r="G240" s="235"/>
      <c r="H240" s="239">
        <v>3.7879999999999998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161</v>
      </c>
      <c r="AU240" s="245" t="s">
        <v>82</v>
      </c>
      <c r="AV240" s="13" t="s">
        <v>82</v>
      </c>
      <c r="AW240" s="13" t="s">
        <v>30</v>
      </c>
      <c r="AX240" s="13" t="s">
        <v>73</v>
      </c>
      <c r="AY240" s="245" t="s">
        <v>152</v>
      </c>
    </row>
    <row r="241" s="14" customFormat="1">
      <c r="A241" s="14"/>
      <c r="B241" s="246"/>
      <c r="C241" s="247"/>
      <c r="D241" s="236" t="s">
        <v>161</v>
      </c>
      <c r="E241" s="248" t="s">
        <v>1</v>
      </c>
      <c r="F241" s="249" t="s">
        <v>163</v>
      </c>
      <c r="G241" s="247"/>
      <c r="H241" s="250">
        <v>134.42400000000001</v>
      </c>
      <c r="I241" s="251"/>
      <c r="J241" s="247"/>
      <c r="K241" s="247"/>
      <c r="L241" s="252"/>
      <c r="M241" s="267"/>
      <c r="N241" s="268"/>
      <c r="O241" s="268"/>
      <c r="P241" s="268"/>
      <c r="Q241" s="268"/>
      <c r="R241" s="268"/>
      <c r="S241" s="268"/>
      <c r="T241" s="26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161</v>
      </c>
      <c r="AU241" s="256" t="s">
        <v>82</v>
      </c>
      <c r="AV241" s="14" t="s">
        <v>160</v>
      </c>
      <c r="AW241" s="14" t="s">
        <v>30</v>
      </c>
      <c r="AX241" s="14" t="s">
        <v>80</v>
      </c>
      <c r="AY241" s="256" t="s">
        <v>152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9buUv3zrtjOR6dj4p2xzYSlK+KlXl8qbibVo/VJsDEdPReyrEMEeCipbQ804xYW2Z1d9+q30Lu3pn20rKaiEQw==" hashValue="Y7xh9LQdCTmrjTijDhegz1e4HpAllLeJGr9azF2QAnvzSRoYsCLnCKHB14LHLWG8V+/VUar5HhKj+vmMKkh8MA==" algorithmName="SHA-512" password="CC35"/>
  <autoFilter ref="C129:K24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1127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ROUND((SUM(BE135:BE482)),  2)</f>
        <v>0</v>
      </c>
      <c r="G33" s="39"/>
      <c r="H33" s="39"/>
      <c r="I33" s="156">
        <v>0.20999999999999999</v>
      </c>
      <c r="J33" s="155">
        <f>ROUND(((SUM(BE135:BE482))*I33),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ROUND((SUM(BF135:BF482)),  2)</f>
        <v>0</v>
      </c>
      <c r="G34" s="39"/>
      <c r="H34" s="39"/>
      <c r="I34" s="156">
        <v>0.12</v>
      </c>
      <c r="J34" s="155">
        <f>ROUND(((SUM(BF135:BF482))*I34),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ROUND((SUM(BG135:BG482)),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ROUND((SUM(BH135:BH482)),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ROUND((SUM(BI135:BI482)),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764-06 - stavební práce 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124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1128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125</v>
      </c>
      <c r="E99" s="189"/>
      <c r="F99" s="189"/>
      <c r="G99" s="189"/>
      <c r="H99" s="189"/>
      <c r="I99" s="189"/>
      <c r="J99" s="190">
        <f>J140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126</v>
      </c>
      <c r="E100" s="189"/>
      <c r="F100" s="189"/>
      <c r="G100" s="189"/>
      <c r="H100" s="189"/>
      <c r="I100" s="189"/>
      <c r="J100" s="190">
        <f>J205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349</v>
      </c>
      <c r="E101" s="189"/>
      <c r="F101" s="189"/>
      <c r="G101" s="189"/>
      <c r="H101" s="189"/>
      <c r="I101" s="189"/>
      <c r="J101" s="190">
        <f>J212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0"/>
      <c r="C102" s="181"/>
      <c r="D102" s="182" t="s">
        <v>128</v>
      </c>
      <c r="E102" s="183"/>
      <c r="F102" s="183"/>
      <c r="G102" s="183"/>
      <c r="H102" s="183"/>
      <c r="I102" s="183"/>
      <c r="J102" s="184">
        <f>J214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6"/>
      <c r="C103" s="187"/>
      <c r="D103" s="188" t="s">
        <v>350</v>
      </c>
      <c r="E103" s="189"/>
      <c r="F103" s="189"/>
      <c r="G103" s="189"/>
      <c r="H103" s="189"/>
      <c r="I103" s="189"/>
      <c r="J103" s="190">
        <f>J215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351</v>
      </c>
      <c r="E104" s="189"/>
      <c r="F104" s="189"/>
      <c r="G104" s="189"/>
      <c r="H104" s="189"/>
      <c r="I104" s="189"/>
      <c r="J104" s="190">
        <f>J217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352</v>
      </c>
      <c r="E105" s="189"/>
      <c r="F105" s="189"/>
      <c r="G105" s="189"/>
      <c r="H105" s="189"/>
      <c r="I105" s="189"/>
      <c r="J105" s="190">
        <f>J230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353</v>
      </c>
      <c r="E106" s="189"/>
      <c r="F106" s="189"/>
      <c r="G106" s="189"/>
      <c r="H106" s="189"/>
      <c r="I106" s="189"/>
      <c r="J106" s="190">
        <f>J232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6"/>
      <c r="C107" s="187"/>
      <c r="D107" s="188" t="s">
        <v>354</v>
      </c>
      <c r="E107" s="189"/>
      <c r="F107" s="189"/>
      <c r="G107" s="189"/>
      <c r="H107" s="189"/>
      <c r="I107" s="189"/>
      <c r="J107" s="190">
        <f>J234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355</v>
      </c>
      <c r="E108" s="189"/>
      <c r="F108" s="189"/>
      <c r="G108" s="189"/>
      <c r="H108" s="189"/>
      <c r="I108" s="189"/>
      <c r="J108" s="190">
        <f>J236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131</v>
      </c>
      <c r="E109" s="189"/>
      <c r="F109" s="189"/>
      <c r="G109" s="189"/>
      <c r="H109" s="189"/>
      <c r="I109" s="189"/>
      <c r="J109" s="190">
        <f>J323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133</v>
      </c>
      <c r="E110" s="189"/>
      <c r="F110" s="189"/>
      <c r="G110" s="189"/>
      <c r="H110" s="189"/>
      <c r="I110" s="189"/>
      <c r="J110" s="190">
        <f>J338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6"/>
      <c r="C111" s="187"/>
      <c r="D111" s="188" t="s">
        <v>134</v>
      </c>
      <c r="E111" s="189"/>
      <c r="F111" s="189"/>
      <c r="G111" s="189"/>
      <c r="H111" s="189"/>
      <c r="I111" s="189"/>
      <c r="J111" s="190">
        <f>J365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6"/>
      <c r="C112" s="187"/>
      <c r="D112" s="188" t="s">
        <v>356</v>
      </c>
      <c r="E112" s="189"/>
      <c r="F112" s="189"/>
      <c r="G112" s="189"/>
      <c r="H112" s="189"/>
      <c r="I112" s="189"/>
      <c r="J112" s="190">
        <f>J370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6"/>
      <c r="C113" s="187"/>
      <c r="D113" s="188" t="s">
        <v>135</v>
      </c>
      <c r="E113" s="189"/>
      <c r="F113" s="189"/>
      <c r="G113" s="189"/>
      <c r="H113" s="189"/>
      <c r="I113" s="189"/>
      <c r="J113" s="190">
        <f>J375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6"/>
      <c r="C114" s="187"/>
      <c r="D114" s="188" t="s">
        <v>357</v>
      </c>
      <c r="E114" s="189"/>
      <c r="F114" s="189"/>
      <c r="G114" s="189"/>
      <c r="H114" s="189"/>
      <c r="I114" s="189"/>
      <c r="J114" s="190">
        <f>J443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6"/>
      <c r="C115" s="187"/>
      <c r="D115" s="188" t="s">
        <v>136</v>
      </c>
      <c r="E115" s="189"/>
      <c r="F115" s="189"/>
      <c r="G115" s="189"/>
      <c r="H115" s="189"/>
      <c r="I115" s="189"/>
      <c r="J115" s="190">
        <f>J448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137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5" t="str">
        <f>E7</f>
        <v>Rozpočet - SPŠ Trutnov - rekonstrukce sociálních zařízení Mladé Buky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117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764-06 - stavební práce 3.np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14. 1. 2025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 xml:space="preserve"> </v>
      </c>
      <c r="G131" s="41"/>
      <c r="H131" s="41"/>
      <c r="I131" s="33" t="s">
        <v>29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27</v>
      </c>
      <c r="D132" s="41"/>
      <c r="E132" s="41"/>
      <c r="F132" s="28" t="str">
        <f>IF(E18="","",E18)</f>
        <v>Vyplň údaj</v>
      </c>
      <c r="G132" s="41"/>
      <c r="H132" s="41"/>
      <c r="I132" s="33" t="s">
        <v>31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138</v>
      </c>
      <c r="D134" s="195" t="s">
        <v>58</v>
      </c>
      <c r="E134" s="195" t="s">
        <v>54</v>
      </c>
      <c r="F134" s="195" t="s">
        <v>55</v>
      </c>
      <c r="G134" s="195" t="s">
        <v>139</v>
      </c>
      <c r="H134" s="195" t="s">
        <v>140</v>
      </c>
      <c r="I134" s="195" t="s">
        <v>141</v>
      </c>
      <c r="J134" s="196" t="s">
        <v>121</v>
      </c>
      <c r="K134" s="197" t="s">
        <v>142</v>
      </c>
      <c r="L134" s="198"/>
      <c r="M134" s="101" t="s">
        <v>1</v>
      </c>
      <c r="N134" s="102" t="s">
        <v>37</v>
      </c>
      <c r="O134" s="102" t="s">
        <v>143</v>
      </c>
      <c r="P134" s="102" t="s">
        <v>144</v>
      </c>
      <c r="Q134" s="102" t="s">
        <v>145</v>
      </c>
      <c r="R134" s="102" t="s">
        <v>146</v>
      </c>
      <c r="S134" s="102" t="s">
        <v>147</v>
      </c>
      <c r="T134" s="103" t="s">
        <v>148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149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P136+P214</f>
        <v>0</v>
      </c>
      <c r="Q135" s="105"/>
      <c r="R135" s="201">
        <f>R136+R214</f>
        <v>0</v>
      </c>
      <c r="S135" s="105"/>
      <c r="T135" s="202">
        <f>T136+T214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72</v>
      </c>
      <c r="AU135" s="18" t="s">
        <v>123</v>
      </c>
      <c r="BK135" s="203">
        <f>BK136+BK214</f>
        <v>0</v>
      </c>
    </row>
    <row r="136" s="12" customFormat="1" ht="25.92" customHeight="1">
      <c r="A136" s="12"/>
      <c r="B136" s="204"/>
      <c r="C136" s="205"/>
      <c r="D136" s="206" t="s">
        <v>72</v>
      </c>
      <c r="E136" s="207" t="s">
        <v>150</v>
      </c>
      <c r="F136" s="207" t="s">
        <v>151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P137+P140+P205+P212</f>
        <v>0</v>
      </c>
      <c r="Q136" s="212"/>
      <c r="R136" s="213">
        <f>R137+R140+R205+R212</f>
        <v>0</v>
      </c>
      <c r="S136" s="212"/>
      <c r="T136" s="214">
        <f>T137+T140+T205+T212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80</v>
      </c>
      <c r="AT136" s="216" t="s">
        <v>72</v>
      </c>
      <c r="AU136" s="216" t="s">
        <v>73</v>
      </c>
      <c r="AY136" s="215" t="s">
        <v>152</v>
      </c>
      <c r="BK136" s="217">
        <f>BK137+BK140+BK205+BK212</f>
        <v>0</v>
      </c>
    </row>
    <row r="137" s="12" customFormat="1" ht="22.8" customHeight="1">
      <c r="A137" s="12"/>
      <c r="B137" s="204"/>
      <c r="C137" s="205"/>
      <c r="D137" s="206" t="s">
        <v>72</v>
      </c>
      <c r="E137" s="218" t="s">
        <v>160</v>
      </c>
      <c r="F137" s="218" t="s">
        <v>1129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SUM(P138:P139)</f>
        <v>0</v>
      </c>
      <c r="Q137" s="212"/>
      <c r="R137" s="213">
        <f>SUM(R138:R139)</f>
        <v>0</v>
      </c>
      <c r="S137" s="212"/>
      <c r="T137" s="214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80</v>
      </c>
      <c r="AY137" s="215" t="s">
        <v>152</v>
      </c>
      <c r="BK137" s="217">
        <f>SUM(BK138:BK139)</f>
        <v>0</v>
      </c>
    </row>
    <row r="138" s="2" customFormat="1" ht="24.15" customHeight="1">
      <c r="A138" s="39"/>
      <c r="B138" s="40"/>
      <c r="C138" s="220" t="s">
        <v>542</v>
      </c>
      <c r="D138" s="220" t="s">
        <v>156</v>
      </c>
      <c r="E138" s="221" t="s">
        <v>1130</v>
      </c>
      <c r="F138" s="222" t="s">
        <v>1131</v>
      </c>
      <c r="G138" s="223" t="s">
        <v>275</v>
      </c>
      <c r="H138" s="224">
        <v>7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160</v>
      </c>
      <c r="AT138" s="232" t="s">
        <v>156</v>
      </c>
      <c r="AU138" s="232" t="s">
        <v>82</v>
      </c>
      <c r="AY138" s="18" t="s">
        <v>152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160</v>
      </c>
      <c r="BM138" s="232" t="s">
        <v>82</v>
      </c>
    </row>
    <row r="139" s="2" customFormat="1" ht="16.5" customHeight="1">
      <c r="A139" s="39"/>
      <c r="B139" s="40"/>
      <c r="C139" s="281" t="s">
        <v>719</v>
      </c>
      <c r="D139" s="281" t="s">
        <v>443</v>
      </c>
      <c r="E139" s="282" t="s">
        <v>1132</v>
      </c>
      <c r="F139" s="283" t="s">
        <v>1133</v>
      </c>
      <c r="G139" s="284" t="s">
        <v>275</v>
      </c>
      <c r="H139" s="285">
        <v>7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176</v>
      </c>
      <c r="AT139" s="232" t="s">
        <v>443</v>
      </c>
      <c r="AU139" s="232" t="s">
        <v>82</v>
      </c>
      <c r="AY139" s="18" t="s">
        <v>152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160</v>
      </c>
      <c r="BM139" s="232" t="s">
        <v>160</v>
      </c>
    </row>
    <row r="140" s="12" customFormat="1" ht="22.8" customHeight="1">
      <c r="A140" s="12"/>
      <c r="B140" s="204"/>
      <c r="C140" s="205"/>
      <c r="D140" s="206" t="s">
        <v>72</v>
      </c>
      <c r="E140" s="218" t="s">
        <v>153</v>
      </c>
      <c r="F140" s="218" t="s">
        <v>154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SUM(P141:P204)</f>
        <v>0</v>
      </c>
      <c r="Q140" s="212"/>
      <c r="R140" s="213">
        <f>SUM(R141:R204)</f>
        <v>0</v>
      </c>
      <c r="S140" s="212"/>
      <c r="T140" s="214">
        <f>SUM(T141:T204)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80</v>
      </c>
      <c r="AT140" s="216" t="s">
        <v>72</v>
      </c>
      <c r="AU140" s="216" t="s">
        <v>80</v>
      </c>
      <c r="AY140" s="215" t="s">
        <v>152</v>
      </c>
      <c r="BK140" s="217">
        <f>SUM(BK141:BK204)</f>
        <v>0</v>
      </c>
    </row>
    <row r="141" s="2" customFormat="1" ht="24.15" customHeight="1">
      <c r="A141" s="39"/>
      <c r="B141" s="40"/>
      <c r="C141" s="220" t="s">
        <v>206</v>
      </c>
      <c r="D141" s="220" t="s">
        <v>156</v>
      </c>
      <c r="E141" s="221" t="s">
        <v>380</v>
      </c>
      <c r="F141" s="222" t="s">
        <v>381</v>
      </c>
      <c r="G141" s="223" t="s">
        <v>159</v>
      </c>
      <c r="H141" s="224">
        <v>117.288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160</v>
      </c>
      <c r="AT141" s="232" t="s">
        <v>156</v>
      </c>
      <c r="AU141" s="232" t="s">
        <v>82</v>
      </c>
      <c r="AY141" s="18" t="s">
        <v>152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160</v>
      </c>
      <c r="BM141" s="232" t="s">
        <v>153</v>
      </c>
    </row>
    <row r="142" s="13" customFormat="1">
      <c r="A142" s="13"/>
      <c r="B142" s="234"/>
      <c r="C142" s="235"/>
      <c r="D142" s="236" t="s">
        <v>161</v>
      </c>
      <c r="E142" s="237" t="s">
        <v>1</v>
      </c>
      <c r="F142" s="238" t="s">
        <v>1134</v>
      </c>
      <c r="G142" s="235"/>
      <c r="H142" s="239">
        <v>5.7030000000000003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161</v>
      </c>
      <c r="AU142" s="245" t="s">
        <v>82</v>
      </c>
      <c r="AV142" s="13" t="s">
        <v>82</v>
      </c>
      <c r="AW142" s="13" t="s">
        <v>30</v>
      </c>
      <c r="AX142" s="13" t="s">
        <v>73</v>
      </c>
      <c r="AY142" s="245" t="s">
        <v>152</v>
      </c>
    </row>
    <row r="143" s="16" customFormat="1">
      <c r="A143" s="16"/>
      <c r="B143" s="270"/>
      <c r="C143" s="271"/>
      <c r="D143" s="236" t="s">
        <v>161</v>
      </c>
      <c r="E143" s="272" t="s">
        <v>1</v>
      </c>
      <c r="F143" s="273" t="s">
        <v>384</v>
      </c>
      <c r="G143" s="271"/>
      <c r="H143" s="274">
        <v>5.7030000000000003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0" t="s">
        <v>161</v>
      </c>
      <c r="AU143" s="280" t="s">
        <v>82</v>
      </c>
      <c r="AV143" s="16" t="s">
        <v>172</v>
      </c>
      <c r="AW143" s="16" t="s">
        <v>30</v>
      </c>
      <c r="AX143" s="16" t="s">
        <v>73</v>
      </c>
      <c r="AY143" s="280" t="s">
        <v>152</v>
      </c>
    </row>
    <row r="144" s="15" customFormat="1">
      <c r="A144" s="15"/>
      <c r="B144" s="257"/>
      <c r="C144" s="258"/>
      <c r="D144" s="236" t="s">
        <v>161</v>
      </c>
      <c r="E144" s="259" t="s">
        <v>1</v>
      </c>
      <c r="F144" s="260" t="s">
        <v>339</v>
      </c>
      <c r="G144" s="258"/>
      <c r="H144" s="259" t="s">
        <v>1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161</v>
      </c>
      <c r="AU144" s="266" t="s">
        <v>82</v>
      </c>
      <c r="AV144" s="15" t="s">
        <v>80</v>
      </c>
      <c r="AW144" s="15" t="s">
        <v>30</v>
      </c>
      <c r="AX144" s="15" t="s">
        <v>73</v>
      </c>
      <c r="AY144" s="266" t="s">
        <v>152</v>
      </c>
    </row>
    <row r="145" s="13" customFormat="1">
      <c r="A145" s="13"/>
      <c r="B145" s="234"/>
      <c r="C145" s="235"/>
      <c r="D145" s="236" t="s">
        <v>161</v>
      </c>
      <c r="E145" s="237" t="s">
        <v>1</v>
      </c>
      <c r="F145" s="238" t="s">
        <v>1135</v>
      </c>
      <c r="G145" s="235"/>
      <c r="H145" s="239">
        <v>30.145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161</v>
      </c>
      <c r="AU145" s="245" t="s">
        <v>82</v>
      </c>
      <c r="AV145" s="13" t="s">
        <v>82</v>
      </c>
      <c r="AW145" s="13" t="s">
        <v>30</v>
      </c>
      <c r="AX145" s="13" t="s">
        <v>73</v>
      </c>
      <c r="AY145" s="245" t="s">
        <v>152</v>
      </c>
    </row>
    <row r="146" s="13" customFormat="1">
      <c r="A146" s="13"/>
      <c r="B146" s="234"/>
      <c r="C146" s="235"/>
      <c r="D146" s="236" t="s">
        <v>161</v>
      </c>
      <c r="E146" s="237" t="s">
        <v>1</v>
      </c>
      <c r="F146" s="238" t="s">
        <v>1136</v>
      </c>
      <c r="G146" s="235"/>
      <c r="H146" s="239">
        <v>4.1040000000000001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161</v>
      </c>
      <c r="AU146" s="245" t="s">
        <v>82</v>
      </c>
      <c r="AV146" s="13" t="s">
        <v>82</v>
      </c>
      <c r="AW146" s="13" t="s">
        <v>30</v>
      </c>
      <c r="AX146" s="13" t="s">
        <v>73</v>
      </c>
      <c r="AY146" s="245" t="s">
        <v>152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1137</v>
      </c>
      <c r="G147" s="235"/>
      <c r="H147" s="239">
        <v>23.765999999999998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82</v>
      </c>
      <c r="AV147" s="13" t="s">
        <v>82</v>
      </c>
      <c r="AW147" s="13" t="s">
        <v>30</v>
      </c>
      <c r="AX147" s="13" t="s">
        <v>73</v>
      </c>
      <c r="AY147" s="245" t="s">
        <v>152</v>
      </c>
    </row>
    <row r="148" s="13" customFormat="1">
      <c r="A148" s="13"/>
      <c r="B148" s="234"/>
      <c r="C148" s="235"/>
      <c r="D148" s="236" t="s">
        <v>161</v>
      </c>
      <c r="E148" s="237" t="s">
        <v>1</v>
      </c>
      <c r="F148" s="238" t="s">
        <v>1138</v>
      </c>
      <c r="G148" s="235"/>
      <c r="H148" s="239">
        <v>6.0899999999999999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161</v>
      </c>
      <c r="AU148" s="245" t="s">
        <v>82</v>
      </c>
      <c r="AV148" s="13" t="s">
        <v>82</v>
      </c>
      <c r="AW148" s="13" t="s">
        <v>30</v>
      </c>
      <c r="AX148" s="13" t="s">
        <v>73</v>
      </c>
      <c r="AY148" s="245" t="s">
        <v>152</v>
      </c>
    </row>
    <row r="149" s="13" customFormat="1">
      <c r="A149" s="13"/>
      <c r="B149" s="234"/>
      <c r="C149" s="235"/>
      <c r="D149" s="236" t="s">
        <v>161</v>
      </c>
      <c r="E149" s="237" t="s">
        <v>1</v>
      </c>
      <c r="F149" s="238" t="s">
        <v>1139</v>
      </c>
      <c r="G149" s="235"/>
      <c r="H149" s="239">
        <v>7.0679999999999996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161</v>
      </c>
      <c r="AU149" s="245" t="s">
        <v>82</v>
      </c>
      <c r="AV149" s="13" t="s">
        <v>82</v>
      </c>
      <c r="AW149" s="13" t="s">
        <v>30</v>
      </c>
      <c r="AX149" s="13" t="s">
        <v>73</v>
      </c>
      <c r="AY149" s="245" t="s">
        <v>152</v>
      </c>
    </row>
    <row r="150" s="13" customFormat="1">
      <c r="A150" s="13"/>
      <c r="B150" s="234"/>
      <c r="C150" s="235"/>
      <c r="D150" s="236" t="s">
        <v>161</v>
      </c>
      <c r="E150" s="237" t="s">
        <v>1</v>
      </c>
      <c r="F150" s="238" t="s">
        <v>1140</v>
      </c>
      <c r="G150" s="235"/>
      <c r="H150" s="239">
        <v>6.2160000000000002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161</v>
      </c>
      <c r="AU150" s="245" t="s">
        <v>82</v>
      </c>
      <c r="AV150" s="13" t="s">
        <v>82</v>
      </c>
      <c r="AW150" s="13" t="s">
        <v>30</v>
      </c>
      <c r="AX150" s="13" t="s">
        <v>73</v>
      </c>
      <c r="AY150" s="245" t="s">
        <v>152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1141</v>
      </c>
      <c r="G151" s="235"/>
      <c r="H151" s="239">
        <v>7.2839999999999998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82</v>
      </c>
      <c r="AV151" s="13" t="s">
        <v>82</v>
      </c>
      <c r="AW151" s="13" t="s">
        <v>30</v>
      </c>
      <c r="AX151" s="13" t="s">
        <v>73</v>
      </c>
      <c r="AY151" s="245" t="s">
        <v>152</v>
      </c>
    </row>
    <row r="152" s="13" customFormat="1">
      <c r="A152" s="13"/>
      <c r="B152" s="234"/>
      <c r="C152" s="235"/>
      <c r="D152" s="236" t="s">
        <v>161</v>
      </c>
      <c r="E152" s="237" t="s">
        <v>1</v>
      </c>
      <c r="F152" s="238" t="s">
        <v>1142</v>
      </c>
      <c r="G152" s="235"/>
      <c r="H152" s="239">
        <v>4.1399999999999997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161</v>
      </c>
      <c r="AU152" s="245" t="s">
        <v>82</v>
      </c>
      <c r="AV152" s="13" t="s">
        <v>82</v>
      </c>
      <c r="AW152" s="13" t="s">
        <v>30</v>
      </c>
      <c r="AX152" s="13" t="s">
        <v>73</v>
      </c>
      <c r="AY152" s="245" t="s">
        <v>152</v>
      </c>
    </row>
    <row r="153" s="13" customFormat="1">
      <c r="A153" s="13"/>
      <c r="B153" s="234"/>
      <c r="C153" s="235"/>
      <c r="D153" s="236" t="s">
        <v>161</v>
      </c>
      <c r="E153" s="237" t="s">
        <v>1</v>
      </c>
      <c r="F153" s="238" t="s">
        <v>1143</v>
      </c>
      <c r="G153" s="235"/>
      <c r="H153" s="239">
        <v>22.771999999999998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161</v>
      </c>
      <c r="AU153" s="245" t="s">
        <v>82</v>
      </c>
      <c r="AV153" s="13" t="s">
        <v>82</v>
      </c>
      <c r="AW153" s="13" t="s">
        <v>30</v>
      </c>
      <c r="AX153" s="13" t="s">
        <v>73</v>
      </c>
      <c r="AY153" s="245" t="s">
        <v>152</v>
      </c>
    </row>
    <row r="154" s="16" customFormat="1">
      <c r="A154" s="16"/>
      <c r="B154" s="270"/>
      <c r="C154" s="271"/>
      <c r="D154" s="236" t="s">
        <v>161</v>
      </c>
      <c r="E154" s="272" t="s">
        <v>1</v>
      </c>
      <c r="F154" s="273" t="s">
        <v>384</v>
      </c>
      <c r="G154" s="271"/>
      <c r="H154" s="274">
        <v>111.58499999999999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0" t="s">
        <v>161</v>
      </c>
      <c r="AU154" s="280" t="s">
        <v>82</v>
      </c>
      <c r="AV154" s="16" t="s">
        <v>172</v>
      </c>
      <c r="AW154" s="16" t="s">
        <v>30</v>
      </c>
      <c r="AX154" s="16" t="s">
        <v>73</v>
      </c>
      <c r="AY154" s="280" t="s">
        <v>152</v>
      </c>
    </row>
    <row r="155" s="14" customFormat="1">
      <c r="A155" s="14"/>
      <c r="B155" s="246"/>
      <c r="C155" s="247"/>
      <c r="D155" s="236" t="s">
        <v>161</v>
      </c>
      <c r="E155" s="248" t="s">
        <v>1</v>
      </c>
      <c r="F155" s="249" t="s">
        <v>163</v>
      </c>
      <c r="G155" s="247"/>
      <c r="H155" s="250">
        <v>117.288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161</v>
      </c>
      <c r="AU155" s="256" t="s">
        <v>82</v>
      </c>
      <c r="AV155" s="14" t="s">
        <v>160</v>
      </c>
      <c r="AW155" s="14" t="s">
        <v>30</v>
      </c>
      <c r="AX155" s="14" t="s">
        <v>80</v>
      </c>
      <c r="AY155" s="256" t="s">
        <v>152</v>
      </c>
    </row>
    <row r="156" s="2" customFormat="1" ht="24.15" customHeight="1">
      <c r="A156" s="39"/>
      <c r="B156" s="40"/>
      <c r="C156" s="220" t="s">
        <v>210</v>
      </c>
      <c r="D156" s="220" t="s">
        <v>156</v>
      </c>
      <c r="E156" s="221" t="s">
        <v>400</v>
      </c>
      <c r="F156" s="222" t="s">
        <v>401</v>
      </c>
      <c r="G156" s="223" t="s">
        <v>159</v>
      </c>
      <c r="H156" s="224">
        <v>117.288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160</v>
      </c>
      <c r="AT156" s="232" t="s">
        <v>156</v>
      </c>
      <c r="AU156" s="232" t="s">
        <v>82</v>
      </c>
      <c r="AY156" s="18" t="s">
        <v>152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160</v>
      </c>
      <c r="BM156" s="232" t="s">
        <v>176</v>
      </c>
    </row>
    <row r="157" s="13" customFormat="1">
      <c r="A157" s="13"/>
      <c r="B157" s="234"/>
      <c r="C157" s="235"/>
      <c r="D157" s="236" t="s">
        <v>161</v>
      </c>
      <c r="E157" s="237" t="s">
        <v>1</v>
      </c>
      <c r="F157" s="238" t="s">
        <v>1134</v>
      </c>
      <c r="G157" s="235"/>
      <c r="H157" s="239">
        <v>5.7030000000000003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82</v>
      </c>
      <c r="AV157" s="13" t="s">
        <v>82</v>
      </c>
      <c r="AW157" s="13" t="s">
        <v>30</v>
      </c>
      <c r="AX157" s="13" t="s">
        <v>73</v>
      </c>
      <c r="AY157" s="245" t="s">
        <v>152</v>
      </c>
    </row>
    <row r="158" s="16" customFormat="1">
      <c r="A158" s="16"/>
      <c r="B158" s="270"/>
      <c r="C158" s="271"/>
      <c r="D158" s="236" t="s">
        <v>161</v>
      </c>
      <c r="E158" s="272" t="s">
        <v>1</v>
      </c>
      <c r="F158" s="273" t="s">
        <v>384</v>
      </c>
      <c r="G158" s="271"/>
      <c r="H158" s="274">
        <v>5.7030000000000003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0" t="s">
        <v>161</v>
      </c>
      <c r="AU158" s="280" t="s">
        <v>82</v>
      </c>
      <c r="AV158" s="16" t="s">
        <v>172</v>
      </c>
      <c r="AW158" s="16" t="s">
        <v>30</v>
      </c>
      <c r="AX158" s="16" t="s">
        <v>73</v>
      </c>
      <c r="AY158" s="280" t="s">
        <v>152</v>
      </c>
    </row>
    <row r="159" s="15" customFormat="1">
      <c r="A159" s="15"/>
      <c r="B159" s="257"/>
      <c r="C159" s="258"/>
      <c r="D159" s="236" t="s">
        <v>161</v>
      </c>
      <c r="E159" s="259" t="s">
        <v>1</v>
      </c>
      <c r="F159" s="260" t="s">
        <v>339</v>
      </c>
      <c r="G159" s="258"/>
      <c r="H159" s="259" t="s">
        <v>1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161</v>
      </c>
      <c r="AU159" s="266" t="s">
        <v>82</v>
      </c>
      <c r="AV159" s="15" t="s">
        <v>80</v>
      </c>
      <c r="AW159" s="15" t="s">
        <v>30</v>
      </c>
      <c r="AX159" s="15" t="s">
        <v>73</v>
      </c>
      <c r="AY159" s="266" t="s">
        <v>152</v>
      </c>
    </row>
    <row r="160" s="13" customFormat="1">
      <c r="A160" s="13"/>
      <c r="B160" s="234"/>
      <c r="C160" s="235"/>
      <c r="D160" s="236" t="s">
        <v>161</v>
      </c>
      <c r="E160" s="237" t="s">
        <v>1</v>
      </c>
      <c r="F160" s="238" t="s">
        <v>1135</v>
      </c>
      <c r="G160" s="235"/>
      <c r="H160" s="239">
        <v>30.145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161</v>
      </c>
      <c r="AU160" s="245" t="s">
        <v>82</v>
      </c>
      <c r="AV160" s="13" t="s">
        <v>82</v>
      </c>
      <c r="AW160" s="13" t="s">
        <v>30</v>
      </c>
      <c r="AX160" s="13" t="s">
        <v>73</v>
      </c>
      <c r="AY160" s="245" t="s">
        <v>152</v>
      </c>
    </row>
    <row r="161" s="13" customFormat="1">
      <c r="A161" s="13"/>
      <c r="B161" s="234"/>
      <c r="C161" s="235"/>
      <c r="D161" s="236" t="s">
        <v>161</v>
      </c>
      <c r="E161" s="237" t="s">
        <v>1</v>
      </c>
      <c r="F161" s="238" t="s">
        <v>1136</v>
      </c>
      <c r="G161" s="235"/>
      <c r="H161" s="239">
        <v>4.1040000000000001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161</v>
      </c>
      <c r="AU161" s="245" t="s">
        <v>82</v>
      </c>
      <c r="AV161" s="13" t="s">
        <v>82</v>
      </c>
      <c r="AW161" s="13" t="s">
        <v>30</v>
      </c>
      <c r="AX161" s="13" t="s">
        <v>73</v>
      </c>
      <c r="AY161" s="245" t="s">
        <v>152</v>
      </c>
    </row>
    <row r="162" s="13" customFormat="1">
      <c r="A162" s="13"/>
      <c r="B162" s="234"/>
      <c r="C162" s="235"/>
      <c r="D162" s="236" t="s">
        <v>161</v>
      </c>
      <c r="E162" s="237" t="s">
        <v>1</v>
      </c>
      <c r="F162" s="238" t="s">
        <v>1137</v>
      </c>
      <c r="G162" s="235"/>
      <c r="H162" s="239">
        <v>23.765999999999998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161</v>
      </c>
      <c r="AU162" s="245" t="s">
        <v>82</v>
      </c>
      <c r="AV162" s="13" t="s">
        <v>82</v>
      </c>
      <c r="AW162" s="13" t="s">
        <v>30</v>
      </c>
      <c r="AX162" s="13" t="s">
        <v>73</v>
      </c>
      <c r="AY162" s="245" t="s">
        <v>152</v>
      </c>
    </row>
    <row r="163" s="13" customFormat="1">
      <c r="A163" s="13"/>
      <c r="B163" s="234"/>
      <c r="C163" s="235"/>
      <c r="D163" s="236" t="s">
        <v>161</v>
      </c>
      <c r="E163" s="237" t="s">
        <v>1</v>
      </c>
      <c r="F163" s="238" t="s">
        <v>1138</v>
      </c>
      <c r="G163" s="235"/>
      <c r="H163" s="239">
        <v>6.0899999999999999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161</v>
      </c>
      <c r="AU163" s="245" t="s">
        <v>82</v>
      </c>
      <c r="AV163" s="13" t="s">
        <v>82</v>
      </c>
      <c r="AW163" s="13" t="s">
        <v>30</v>
      </c>
      <c r="AX163" s="13" t="s">
        <v>73</v>
      </c>
      <c r="AY163" s="245" t="s">
        <v>152</v>
      </c>
    </row>
    <row r="164" s="13" customFormat="1">
      <c r="A164" s="13"/>
      <c r="B164" s="234"/>
      <c r="C164" s="235"/>
      <c r="D164" s="236" t="s">
        <v>161</v>
      </c>
      <c r="E164" s="237" t="s">
        <v>1</v>
      </c>
      <c r="F164" s="238" t="s">
        <v>1139</v>
      </c>
      <c r="G164" s="235"/>
      <c r="H164" s="239">
        <v>7.0679999999999996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161</v>
      </c>
      <c r="AU164" s="245" t="s">
        <v>82</v>
      </c>
      <c r="AV164" s="13" t="s">
        <v>82</v>
      </c>
      <c r="AW164" s="13" t="s">
        <v>30</v>
      </c>
      <c r="AX164" s="13" t="s">
        <v>73</v>
      </c>
      <c r="AY164" s="245" t="s">
        <v>152</v>
      </c>
    </row>
    <row r="165" s="13" customFormat="1">
      <c r="A165" s="13"/>
      <c r="B165" s="234"/>
      <c r="C165" s="235"/>
      <c r="D165" s="236" t="s">
        <v>161</v>
      </c>
      <c r="E165" s="237" t="s">
        <v>1</v>
      </c>
      <c r="F165" s="238" t="s">
        <v>1140</v>
      </c>
      <c r="G165" s="235"/>
      <c r="H165" s="239">
        <v>6.2160000000000002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161</v>
      </c>
      <c r="AU165" s="245" t="s">
        <v>82</v>
      </c>
      <c r="AV165" s="13" t="s">
        <v>82</v>
      </c>
      <c r="AW165" s="13" t="s">
        <v>30</v>
      </c>
      <c r="AX165" s="13" t="s">
        <v>73</v>
      </c>
      <c r="AY165" s="245" t="s">
        <v>152</v>
      </c>
    </row>
    <row r="166" s="13" customFormat="1">
      <c r="A166" s="13"/>
      <c r="B166" s="234"/>
      <c r="C166" s="235"/>
      <c r="D166" s="236" t="s">
        <v>161</v>
      </c>
      <c r="E166" s="237" t="s">
        <v>1</v>
      </c>
      <c r="F166" s="238" t="s">
        <v>1141</v>
      </c>
      <c r="G166" s="235"/>
      <c r="H166" s="239">
        <v>7.2839999999999998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161</v>
      </c>
      <c r="AU166" s="245" t="s">
        <v>82</v>
      </c>
      <c r="AV166" s="13" t="s">
        <v>82</v>
      </c>
      <c r="AW166" s="13" t="s">
        <v>30</v>
      </c>
      <c r="AX166" s="13" t="s">
        <v>73</v>
      </c>
      <c r="AY166" s="245" t="s">
        <v>152</v>
      </c>
    </row>
    <row r="167" s="13" customFormat="1">
      <c r="A167" s="13"/>
      <c r="B167" s="234"/>
      <c r="C167" s="235"/>
      <c r="D167" s="236" t="s">
        <v>161</v>
      </c>
      <c r="E167" s="237" t="s">
        <v>1</v>
      </c>
      <c r="F167" s="238" t="s">
        <v>1142</v>
      </c>
      <c r="G167" s="235"/>
      <c r="H167" s="239">
        <v>4.1399999999999997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161</v>
      </c>
      <c r="AU167" s="245" t="s">
        <v>82</v>
      </c>
      <c r="AV167" s="13" t="s">
        <v>82</v>
      </c>
      <c r="AW167" s="13" t="s">
        <v>30</v>
      </c>
      <c r="AX167" s="13" t="s">
        <v>73</v>
      </c>
      <c r="AY167" s="245" t="s">
        <v>152</v>
      </c>
    </row>
    <row r="168" s="13" customFormat="1">
      <c r="A168" s="13"/>
      <c r="B168" s="234"/>
      <c r="C168" s="235"/>
      <c r="D168" s="236" t="s">
        <v>161</v>
      </c>
      <c r="E168" s="237" t="s">
        <v>1</v>
      </c>
      <c r="F168" s="238" t="s">
        <v>1143</v>
      </c>
      <c r="G168" s="235"/>
      <c r="H168" s="239">
        <v>22.771999999999998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161</v>
      </c>
      <c r="AU168" s="245" t="s">
        <v>82</v>
      </c>
      <c r="AV168" s="13" t="s">
        <v>82</v>
      </c>
      <c r="AW168" s="13" t="s">
        <v>30</v>
      </c>
      <c r="AX168" s="13" t="s">
        <v>73</v>
      </c>
      <c r="AY168" s="245" t="s">
        <v>152</v>
      </c>
    </row>
    <row r="169" s="16" customFormat="1">
      <c r="A169" s="16"/>
      <c r="B169" s="270"/>
      <c r="C169" s="271"/>
      <c r="D169" s="236" t="s">
        <v>161</v>
      </c>
      <c r="E169" s="272" t="s">
        <v>1</v>
      </c>
      <c r="F169" s="273" t="s">
        <v>384</v>
      </c>
      <c r="G169" s="271"/>
      <c r="H169" s="274">
        <v>111.58499999999999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0" t="s">
        <v>161</v>
      </c>
      <c r="AU169" s="280" t="s">
        <v>82</v>
      </c>
      <c r="AV169" s="16" t="s">
        <v>172</v>
      </c>
      <c r="AW169" s="16" t="s">
        <v>30</v>
      </c>
      <c r="AX169" s="16" t="s">
        <v>73</v>
      </c>
      <c r="AY169" s="280" t="s">
        <v>152</v>
      </c>
    </row>
    <row r="170" s="14" customFormat="1">
      <c r="A170" s="14"/>
      <c r="B170" s="246"/>
      <c r="C170" s="247"/>
      <c r="D170" s="236" t="s">
        <v>161</v>
      </c>
      <c r="E170" s="248" t="s">
        <v>1</v>
      </c>
      <c r="F170" s="249" t="s">
        <v>163</v>
      </c>
      <c r="G170" s="247"/>
      <c r="H170" s="250">
        <v>117.288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161</v>
      </c>
      <c r="AU170" s="256" t="s">
        <v>82</v>
      </c>
      <c r="AV170" s="14" t="s">
        <v>160</v>
      </c>
      <c r="AW170" s="14" t="s">
        <v>30</v>
      </c>
      <c r="AX170" s="14" t="s">
        <v>80</v>
      </c>
      <c r="AY170" s="256" t="s">
        <v>152</v>
      </c>
    </row>
    <row r="171" s="2" customFormat="1" ht="21.75" customHeight="1">
      <c r="A171" s="39"/>
      <c r="B171" s="40"/>
      <c r="C171" s="220" t="s">
        <v>312</v>
      </c>
      <c r="D171" s="220" t="s">
        <v>156</v>
      </c>
      <c r="E171" s="221" t="s">
        <v>398</v>
      </c>
      <c r="F171" s="222" t="s">
        <v>399</v>
      </c>
      <c r="G171" s="223" t="s">
        <v>159</v>
      </c>
      <c r="H171" s="224">
        <v>117.288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160</v>
      </c>
      <c r="AT171" s="232" t="s">
        <v>156</v>
      </c>
      <c r="AU171" s="232" t="s">
        <v>82</v>
      </c>
      <c r="AY171" s="18" t="s">
        <v>152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160</v>
      </c>
      <c r="BM171" s="232" t="s">
        <v>189</v>
      </c>
    </row>
    <row r="172" s="13" customFormat="1">
      <c r="A172" s="13"/>
      <c r="B172" s="234"/>
      <c r="C172" s="235"/>
      <c r="D172" s="236" t="s">
        <v>161</v>
      </c>
      <c r="E172" s="237" t="s">
        <v>1</v>
      </c>
      <c r="F172" s="238" t="s">
        <v>1134</v>
      </c>
      <c r="G172" s="235"/>
      <c r="H172" s="239">
        <v>5.7030000000000003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161</v>
      </c>
      <c r="AU172" s="245" t="s">
        <v>82</v>
      </c>
      <c r="AV172" s="13" t="s">
        <v>82</v>
      </c>
      <c r="AW172" s="13" t="s">
        <v>30</v>
      </c>
      <c r="AX172" s="13" t="s">
        <v>73</v>
      </c>
      <c r="AY172" s="245" t="s">
        <v>152</v>
      </c>
    </row>
    <row r="173" s="16" customFormat="1">
      <c r="A173" s="16"/>
      <c r="B173" s="270"/>
      <c r="C173" s="271"/>
      <c r="D173" s="236" t="s">
        <v>161</v>
      </c>
      <c r="E173" s="272" t="s">
        <v>1</v>
      </c>
      <c r="F173" s="273" t="s">
        <v>384</v>
      </c>
      <c r="G173" s="271"/>
      <c r="H173" s="274">
        <v>5.7030000000000003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0" t="s">
        <v>161</v>
      </c>
      <c r="AU173" s="280" t="s">
        <v>82</v>
      </c>
      <c r="AV173" s="16" t="s">
        <v>172</v>
      </c>
      <c r="AW173" s="16" t="s">
        <v>30</v>
      </c>
      <c r="AX173" s="16" t="s">
        <v>73</v>
      </c>
      <c r="AY173" s="280" t="s">
        <v>152</v>
      </c>
    </row>
    <row r="174" s="15" customFormat="1">
      <c r="A174" s="15"/>
      <c r="B174" s="257"/>
      <c r="C174" s="258"/>
      <c r="D174" s="236" t="s">
        <v>161</v>
      </c>
      <c r="E174" s="259" t="s">
        <v>1</v>
      </c>
      <c r="F174" s="260" t="s">
        <v>339</v>
      </c>
      <c r="G174" s="258"/>
      <c r="H174" s="259" t="s">
        <v>1</v>
      </c>
      <c r="I174" s="261"/>
      <c r="J174" s="258"/>
      <c r="K174" s="258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161</v>
      </c>
      <c r="AU174" s="266" t="s">
        <v>82</v>
      </c>
      <c r="AV174" s="15" t="s">
        <v>80</v>
      </c>
      <c r="AW174" s="15" t="s">
        <v>30</v>
      </c>
      <c r="AX174" s="15" t="s">
        <v>73</v>
      </c>
      <c r="AY174" s="266" t="s">
        <v>152</v>
      </c>
    </row>
    <row r="175" s="13" customFormat="1">
      <c r="A175" s="13"/>
      <c r="B175" s="234"/>
      <c r="C175" s="235"/>
      <c r="D175" s="236" t="s">
        <v>161</v>
      </c>
      <c r="E175" s="237" t="s">
        <v>1</v>
      </c>
      <c r="F175" s="238" t="s">
        <v>1135</v>
      </c>
      <c r="G175" s="235"/>
      <c r="H175" s="239">
        <v>30.145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161</v>
      </c>
      <c r="AU175" s="245" t="s">
        <v>82</v>
      </c>
      <c r="AV175" s="13" t="s">
        <v>82</v>
      </c>
      <c r="AW175" s="13" t="s">
        <v>30</v>
      </c>
      <c r="AX175" s="13" t="s">
        <v>73</v>
      </c>
      <c r="AY175" s="245" t="s">
        <v>152</v>
      </c>
    </row>
    <row r="176" s="13" customFormat="1">
      <c r="A176" s="13"/>
      <c r="B176" s="234"/>
      <c r="C176" s="235"/>
      <c r="D176" s="236" t="s">
        <v>161</v>
      </c>
      <c r="E176" s="237" t="s">
        <v>1</v>
      </c>
      <c r="F176" s="238" t="s">
        <v>1136</v>
      </c>
      <c r="G176" s="235"/>
      <c r="H176" s="239">
        <v>4.1040000000000001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161</v>
      </c>
      <c r="AU176" s="245" t="s">
        <v>82</v>
      </c>
      <c r="AV176" s="13" t="s">
        <v>82</v>
      </c>
      <c r="AW176" s="13" t="s">
        <v>30</v>
      </c>
      <c r="AX176" s="13" t="s">
        <v>73</v>
      </c>
      <c r="AY176" s="245" t="s">
        <v>152</v>
      </c>
    </row>
    <row r="177" s="13" customFormat="1">
      <c r="A177" s="13"/>
      <c r="B177" s="234"/>
      <c r="C177" s="235"/>
      <c r="D177" s="236" t="s">
        <v>161</v>
      </c>
      <c r="E177" s="237" t="s">
        <v>1</v>
      </c>
      <c r="F177" s="238" t="s">
        <v>1137</v>
      </c>
      <c r="G177" s="235"/>
      <c r="H177" s="239">
        <v>23.765999999999998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161</v>
      </c>
      <c r="AU177" s="245" t="s">
        <v>82</v>
      </c>
      <c r="AV177" s="13" t="s">
        <v>82</v>
      </c>
      <c r="AW177" s="13" t="s">
        <v>30</v>
      </c>
      <c r="AX177" s="13" t="s">
        <v>73</v>
      </c>
      <c r="AY177" s="245" t="s">
        <v>152</v>
      </c>
    </row>
    <row r="178" s="13" customFormat="1">
      <c r="A178" s="13"/>
      <c r="B178" s="234"/>
      <c r="C178" s="235"/>
      <c r="D178" s="236" t="s">
        <v>161</v>
      </c>
      <c r="E178" s="237" t="s">
        <v>1</v>
      </c>
      <c r="F178" s="238" t="s">
        <v>1138</v>
      </c>
      <c r="G178" s="235"/>
      <c r="H178" s="239">
        <v>6.0899999999999999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161</v>
      </c>
      <c r="AU178" s="245" t="s">
        <v>82</v>
      </c>
      <c r="AV178" s="13" t="s">
        <v>82</v>
      </c>
      <c r="AW178" s="13" t="s">
        <v>30</v>
      </c>
      <c r="AX178" s="13" t="s">
        <v>73</v>
      </c>
      <c r="AY178" s="245" t="s">
        <v>152</v>
      </c>
    </row>
    <row r="179" s="13" customFormat="1">
      <c r="A179" s="13"/>
      <c r="B179" s="234"/>
      <c r="C179" s="235"/>
      <c r="D179" s="236" t="s">
        <v>161</v>
      </c>
      <c r="E179" s="237" t="s">
        <v>1</v>
      </c>
      <c r="F179" s="238" t="s">
        <v>1139</v>
      </c>
      <c r="G179" s="235"/>
      <c r="H179" s="239">
        <v>7.0679999999999996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161</v>
      </c>
      <c r="AU179" s="245" t="s">
        <v>82</v>
      </c>
      <c r="AV179" s="13" t="s">
        <v>82</v>
      </c>
      <c r="AW179" s="13" t="s">
        <v>30</v>
      </c>
      <c r="AX179" s="13" t="s">
        <v>73</v>
      </c>
      <c r="AY179" s="245" t="s">
        <v>152</v>
      </c>
    </row>
    <row r="180" s="13" customFormat="1">
      <c r="A180" s="13"/>
      <c r="B180" s="234"/>
      <c r="C180" s="235"/>
      <c r="D180" s="236" t="s">
        <v>161</v>
      </c>
      <c r="E180" s="237" t="s">
        <v>1</v>
      </c>
      <c r="F180" s="238" t="s">
        <v>1140</v>
      </c>
      <c r="G180" s="235"/>
      <c r="H180" s="239">
        <v>6.2160000000000002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161</v>
      </c>
      <c r="AU180" s="245" t="s">
        <v>82</v>
      </c>
      <c r="AV180" s="13" t="s">
        <v>82</v>
      </c>
      <c r="AW180" s="13" t="s">
        <v>30</v>
      </c>
      <c r="AX180" s="13" t="s">
        <v>73</v>
      </c>
      <c r="AY180" s="245" t="s">
        <v>152</v>
      </c>
    </row>
    <row r="181" s="13" customFormat="1">
      <c r="A181" s="13"/>
      <c r="B181" s="234"/>
      <c r="C181" s="235"/>
      <c r="D181" s="236" t="s">
        <v>161</v>
      </c>
      <c r="E181" s="237" t="s">
        <v>1</v>
      </c>
      <c r="F181" s="238" t="s">
        <v>1141</v>
      </c>
      <c r="G181" s="235"/>
      <c r="H181" s="239">
        <v>7.2839999999999998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161</v>
      </c>
      <c r="AU181" s="245" t="s">
        <v>82</v>
      </c>
      <c r="AV181" s="13" t="s">
        <v>82</v>
      </c>
      <c r="AW181" s="13" t="s">
        <v>30</v>
      </c>
      <c r="AX181" s="13" t="s">
        <v>73</v>
      </c>
      <c r="AY181" s="245" t="s">
        <v>152</v>
      </c>
    </row>
    <row r="182" s="13" customFormat="1">
      <c r="A182" s="13"/>
      <c r="B182" s="234"/>
      <c r="C182" s="235"/>
      <c r="D182" s="236" t="s">
        <v>161</v>
      </c>
      <c r="E182" s="237" t="s">
        <v>1</v>
      </c>
      <c r="F182" s="238" t="s">
        <v>1142</v>
      </c>
      <c r="G182" s="235"/>
      <c r="H182" s="239">
        <v>4.1399999999999997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161</v>
      </c>
      <c r="AU182" s="245" t="s">
        <v>82</v>
      </c>
      <c r="AV182" s="13" t="s">
        <v>82</v>
      </c>
      <c r="AW182" s="13" t="s">
        <v>30</v>
      </c>
      <c r="AX182" s="13" t="s">
        <v>73</v>
      </c>
      <c r="AY182" s="245" t="s">
        <v>152</v>
      </c>
    </row>
    <row r="183" s="13" customFormat="1">
      <c r="A183" s="13"/>
      <c r="B183" s="234"/>
      <c r="C183" s="235"/>
      <c r="D183" s="236" t="s">
        <v>161</v>
      </c>
      <c r="E183" s="237" t="s">
        <v>1</v>
      </c>
      <c r="F183" s="238" t="s">
        <v>1143</v>
      </c>
      <c r="G183" s="235"/>
      <c r="H183" s="239">
        <v>22.771999999999998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161</v>
      </c>
      <c r="AU183" s="245" t="s">
        <v>82</v>
      </c>
      <c r="AV183" s="13" t="s">
        <v>82</v>
      </c>
      <c r="AW183" s="13" t="s">
        <v>30</v>
      </c>
      <c r="AX183" s="13" t="s">
        <v>73</v>
      </c>
      <c r="AY183" s="245" t="s">
        <v>152</v>
      </c>
    </row>
    <row r="184" s="16" customFormat="1">
      <c r="A184" s="16"/>
      <c r="B184" s="270"/>
      <c r="C184" s="271"/>
      <c r="D184" s="236" t="s">
        <v>161</v>
      </c>
      <c r="E184" s="272" t="s">
        <v>1</v>
      </c>
      <c r="F184" s="273" t="s">
        <v>384</v>
      </c>
      <c r="G184" s="271"/>
      <c r="H184" s="274">
        <v>111.58499999999999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0" t="s">
        <v>161</v>
      </c>
      <c r="AU184" s="280" t="s">
        <v>82</v>
      </c>
      <c r="AV184" s="16" t="s">
        <v>172</v>
      </c>
      <c r="AW184" s="16" t="s">
        <v>30</v>
      </c>
      <c r="AX184" s="16" t="s">
        <v>73</v>
      </c>
      <c r="AY184" s="280" t="s">
        <v>152</v>
      </c>
    </row>
    <row r="185" s="14" customFormat="1">
      <c r="A185" s="14"/>
      <c r="B185" s="246"/>
      <c r="C185" s="247"/>
      <c r="D185" s="236" t="s">
        <v>161</v>
      </c>
      <c r="E185" s="248" t="s">
        <v>1</v>
      </c>
      <c r="F185" s="249" t="s">
        <v>163</v>
      </c>
      <c r="G185" s="247"/>
      <c r="H185" s="250">
        <v>117.288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161</v>
      </c>
      <c r="AU185" s="256" t="s">
        <v>82</v>
      </c>
      <c r="AV185" s="14" t="s">
        <v>160</v>
      </c>
      <c r="AW185" s="14" t="s">
        <v>30</v>
      </c>
      <c r="AX185" s="14" t="s">
        <v>80</v>
      </c>
      <c r="AY185" s="256" t="s">
        <v>152</v>
      </c>
    </row>
    <row r="186" s="2" customFormat="1" ht="16.5" customHeight="1">
      <c r="A186" s="39"/>
      <c r="B186" s="40"/>
      <c r="C186" s="220" t="s">
        <v>215</v>
      </c>
      <c r="D186" s="220" t="s">
        <v>156</v>
      </c>
      <c r="E186" s="221" t="s">
        <v>403</v>
      </c>
      <c r="F186" s="222" t="s">
        <v>404</v>
      </c>
      <c r="G186" s="223" t="s">
        <v>159</v>
      </c>
      <c r="H186" s="224">
        <v>5.7030000000000003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160</v>
      </c>
      <c r="AT186" s="232" t="s">
        <v>156</v>
      </c>
      <c r="AU186" s="232" t="s">
        <v>82</v>
      </c>
      <c r="AY186" s="18" t="s">
        <v>152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160</v>
      </c>
      <c r="BM186" s="232" t="s">
        <v>8</v>
      </c>
    </row>
    <row r="187" s="13" customFormat="1">
      <c r="A187" s="13"/>
      <c r="B187" s="234"/>
      <c r="C187" s="235"/>
      <c r="D187" s="236" t="s">
        <v>161</v>
      </c>
      <c r="E187" s="237" t="s">
        <v>1</v>
      </c>
      <c r="F187" s="238" t="s">
        <v>1134</v>
      </c>
      <c r="G187" s="235"/>
      <c r="H187" s="239">
        <v>5.7030000000000003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161</v>
      </c>
      <c r="AU187" s="245" t="s">
        <v>82</v>
      </c>
      <c r="AV187" s="13" t="s">
        <v>82</v>
      </c>
      <c r="AW187" s="13" t="s">
        <v>30</v>
      </c>
      <c r="AX187" s="13" t="s">
        <v>73</v>
      </c>
      <c r="AY187" s="245" t="s">
        <v>152</v>
      </c>
    </row>
    <row r="188" s="14" customFormat="1">
      <c r="A188" s="14"/>
      <c r="B188" s="246"/>
      <c r="C188" s="247"/>
      <c r="D188" s="236" t="s">
        <v>161</v>
      </c>
      <c r="E188" s="248" t="s">
        <v>1</v>
      </c>
      <c r="F188" s="249" t="s">
        <v>163</v>
      </c>
      <c r="G188" s="247"/>
      <c r="H188" s="250">
        <v>5.7030000000000003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161</v>
      </c>
      <c r="AU188" s="256" t="s">
        <v>82</v>
      </c>
      <c r="AV188" s="14" t="s">
        <v>160</v>
      </c>
      <c r="AW188" s="14" t="s">
        <v>30</v>
      </c>
      <c r="AX188" s="14" t="s">
        <v>80</v>
      </c>
      <c r="AY188" s="256" t="s">
        <v>152</v>
      </c>
    </row>
    <row r="189" s="2" customFormat="1" ht="24.15" customHeight="1">
      <c r="A189" s="39"/>
      <c r="B189" s="40"/>
      <c r="C189" s="220" t="s">
        <v>80</v>
      </c>
      <c r="D189" s="220" t="s">
        <v>156</v>
      </c>
      <c r="E189" s="221" t="s">
        <v>407</v>
      </c>
      <c r="F189" s="222" t="s">
        <v>408</v>
      </c>
      <c r="G189" s="223" t="s">
        <v>275</v>
      </c>
      <c r="H189" s="224">
        <v>10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160</v>
      </c>
      <c r="AT189" s="232" t="s">
        <v>156</v>
      </c>
      <c r="AU189" s="232" t="s">
        <v>82</v>
      </c>
      <c r="AY189" s="18" t="s">
        <v>152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160</v>
      </c>
      <c r="BM189" s="232" t="s">
        <v>206</v>
      </c>
    </row>
    <row r="190" s="13" customFormat="1">
      <c r="A190" s="13"/>
      <c r="B190" s="234"/>
      <c r="C190" s="235"/>
      <c r="D190" s="236" t="s">
        <v>161</v>
      </c>
      <c r="E190" s="237" t="s">
        <v>1</v>
      </c>
      <c r="F190" s="238" t="s">
        <v>409</v>
      </c>
      <c r="G190" s="235"/>
      <c r="H190" s="239">
        <v>10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161</v>
      </c>
      <c r="AU190" s="245" t="s">
        <v>82</v>
      </c>
      <c r="AV190" s="13" t="s">
        <v>82</v>
      </c>
      <c r="AW190" s="13" t="s">
        <v>30</v>
      </c>
      <c r="AX190" s="13" t="s">
        <v>73</v>
      </c>
      <c r="AY190" s="245" t="s">
        <v>152</v>
      </c>
    </row>
    <row r="191" s="14" customFormat="1">
      <c r="A191" s="14"/>
      <c r="B191" s="246"/>
      <c r="C191" s="247"/>
      <c r="D191" s="236" t="s">
        <v>161</v>
      </c>
      <c r="E191" s="248" t="s">
        <v>1</v>
      </c>
      <c r="F191" s="249" t="s">
        <v>163</v>
      </c>
      <c r="G191" s="247"/>
      <c r="H191" s="250">
        <v>10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161</v>
      </c>
      <c r="AU191" s="256" t="s">
        <v>82</v>
      </c>
      <c r="AV191" s="14" t="s">
        <v>160</v>
      </c>
      <c r="AW191" s="14" t="s">
        <v>30</v>
      </c>
      <c r="AX191" s="14" t="s">
        <v>80</v>
      </c>
      <c r="AY191" s="256" t="s">
        <v>152</v>
      </c>
    </row>
    <row r="192" s="2" customFormat="1" ht="16.5" customHeight="1">
      <c r="A192" s="39"/>
      <c r="B192" s="40"/>
      <c r="C192" s="220" t="s">
        <v>82</v>
      </c>
      <c r="D192" s="220" t="s">
        <v>156</v>
      </c>
      <c r="E192" s="221" t="s">
        <v>412</v>
      </c>
      <c r="F192" s="222" t="s">
        <v>413</v>
      </c>
      <c r="G192" s="223" t="s">
        <v>159</v>
      </c>
      <c r="H192" s="224">
        <v>75.819999999999993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160</v>
      </c>
      <c r="AT192" s="232" t="s">
        <v>156</v>
      </c>
      <c r="AU192" s="232" t="s">
        <v>82</v>
      </c>
      <c r="AY192" s="18" t="s">
        <v>152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160</v>
      </c>
      <c r="BM192" s="232" t="s">
        <v>210</v>
      </c>
    </row>
    <row r="193" s="13" customFormat="1">
      <c r="A193" s="13"/>
      <c r="B193" s="234"/>
      <c r="C193" s="235"/>
      <c r="D193" s="236" t="s">
        <v>161</v>
      </c>
      <c r="E193" s="237" t="s">
        <v>1</v>
      </c>
      <c r="F193" s="238" t="s">
        <v>1144</v>
      </c>
      <c r="G193" s="235"/>
      <c r="H193" s="239">
        <v>75.819999999999993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161</v>
      </c>
      <c r="AU193" s="245" t="s">
        <v>82</v>
      </c>
      <c r="AV193" s="13" t="s">
        <v>82</v>
      </c>
      <c r="AW193" s="13" t="s">
        <v>30</v>
      </c>
      <c r="AX193" s="13" t="s">
        <v>73</v>
      </c>
      <c r="AY193" s="245" t="s">
        <v>152</v>
      </c>
    </row>
    <row r="194" s="14" customFormat="1">
      <c r="A194" s="14"/>
      <c r="B194" s="246"/>
      <c r="C194" s="247"/>
      <c r="D194" s="236" t="s">
        <v>161</v>
      </c>
      <c r="E194" s="248" t="s">
        <v>1</v>
      </c>
      <c r="F194" s="249" t="s">
        <v>163</v>
      </c>
      <c r="G194" s="247"/>
      <c r="H194" s="250">
        <v>75.819999999999993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161</v>
      </c>
      <c r="AU194" s="256" t="s">
        <v>82</v>
      </c>
      <c r="AV194" s="14" t="s">
        <v>160</v>
      </c>
      <c r="AW194" s="14" t="s">
        <v>30</v>
      </c>
      <c r="AX194" s="14" t="s">
        <v>80</v>
      </c>
      <c r="AY194" s="256" t="s">
        <v>152</v>
      </c>
    </row>
    <row r="195" s="2" customFormat="1" ht="21.75" customHeight="1">
      <c r="A195" s="39"/>
      <c r="B195" s="40"/>
      <c r="C195" s="220" t="s">
        <v>172</v>
      </c>
      <c r="D195" s="220" t="s">
        <v>156</v>
      </c>
      <c r="E195" s="221" t="s">
        <v>415</v>
      </c>
      <c r="F195" s="222" t="s">
        <v>416</v>
      </c>
      <c r="G195" s="223" t="s">
        <v>159</v>
      </c>
      <c r="H195" s="224">
        <v>75.819999999999993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160</v>
      </c>
      <c r="AT195" s="232" t="s">
        <v>156</v>
      </c>
      <c r="AU195" s="232" t="s">
        <v>82</v>
      </c>
      <c r="AY195" s="18" t="s">
        <v>152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160</v>
      </c>
      <c r="BM195" s="232" t="s">
        <v>215</v>
      </c>
    </row>
    <row r="196" s="2" customFormat="1" ht="24.15" customHeight="1">
      <c r="A196" s="39"/>
      <c r="B196" s="40"/>
      <c r="C196" s="220" t="s">
        <v>272</v>
      </c>
      <c r="D196" s="220" t="s">
        <v>156</v>
      </c>
      <c r="E196" s="221" t="s">
        <v>422</v>
      </c>
      <c r="F196" s="222" t="s">
        <v>423</v>
      </c>
      <c r="G196" s="223" t="s">
        <v>175</v>
      </c>
      <c r="H196" s="224">
        <v>0.45600000000000002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160</v>
      </c>
      <c r="AT196" s="232" t="s">
        <v>156</v>
      </c>
      <c r="AU196" s="232" t="s">
        <v>82</v>
      </c>
      <c r="AY196" s="18" t="s">
        <v>152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160</v>
      </c>
      <c r="BM196" s="232" t="s">
        <v>221</v>
      </c>
    </row>
    <row r="197" s="13" customFormat="1">
      <c r="A197" s="13"/>
      <c r="B197" s="234"/>
      <c r="C197" s="235"/>
      <c r="D197" s="236" t="s">
        <v>161</v>
      </c>
      <c r="E197" s="237" t="s">
        <v>1</v>
      </c>
      <c r="F197" s="238" t="s">
        <v>1145</v>
      </c>
      <c r="G197" s="235"/>
      <c r="H197" s="239">
        <v>0.125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161</v>
      </c>
      <c r="AU197" s="245" t="s">
        <v>82</v>
      </c>
      <c r="AV197" s="13" t="s">
        <v>82</v>
      </c>
      <c r="AW197" s="13" t="s">
        <v>30</v>
      </c>
      <c r="AX197" s="13" t="s">
        <v>73</v>
      </c>
      <c r="AY197" s="245" t="s">
        <v>152</v>
      </c>
    </row>
    <row r="198" s="13" customFormat="1">
      <c r="A198" s="13"/>
      <c r="B198" s="234"/>
      <c r="C198" s="235"/>
      <c r="D198" s="236" t="s">
        <v>161</v>
      </c>
      <c r="E198" s="237" t="s">
        <v>1</v>
      </c>
      <c r="F198" s="238" t="s">
        <v>1146</v>
      </c>
      <c r="G198" s="235"/>
      <c r="H198" s="239">
        <v>0.124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161</v>
      </c>
      <c r="AU198" s="245" t="s">
        <v>82</v>
      </c>
      <c r="AV198" s="13" t="s">
        <v>82</v>
      </c>
      <c r="AW198" s="13" t="s">
        <v>30</v>
      </c>
      <c r="AX198" s="13" t="s">
        <v>73</v>
      </c>
      <c r="AY198" s="245" t="s">
        <v>152</v>
      </c>
    </row>
    <row r="199" s="13" customFormat="1">
      <c r="A199" s="13"/>
      <c r="B199" s="234"/>
      <c r="C199" s="235"/>
      <c r="D199" s="236" t="s">
        <v>161</v>
      </c>
      <c r="E199" s="237" t="s">
        <v>1</v>
      </c>
      <c r="F199" s="238" t="s">
        <v>1147</v>
      </c>
      <c r="G199" s="235"/>
      <c r="H199" s="239">
        <v>0.20699999999999999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161</v>
      </c>
      <c r="AU199" s="245" t="s">
        <v>82</v>
      </c>
      <c r="AV199" s="13" t="s">
        <v>82</v>
      </c>
      <c r="AW199" s="13" t="s">
        <v>30</v>
      </c>
      <c r="AX199" s="13" t="s">
        <v>73</v>
      </c>
      <c r="AY199" s="245" t="s">
        <v>152</v>
      </c>
    </row>
    <row r="200" s="14" customFormat="1">
      <c r="A200" s="14"/>
      <c r="B200" s="246"/>
      <c r="C200" s="247"/>
      <c r="D200" s="236" t="s">
        <v>161</v>
      </c>
      <c r="E200" s="248" t="s">
        <v>1</v>
      </c>
      <c r="F200" s="249" t="s">
        <v>163</v>
      </c>
      <c r="G200" s="247"/>
      <c r="H200" s="250">
        <v>0.45600000000000002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161</v>
      </c>
      <c r="AU200" s="256" t="s">
        <v>82</v>
      </c>
      <c r="AV200" s="14" t="s">
        <v>160</v>
      </c>
      <c r="AW200" s="14" t="s">
        <v>30</v>
      </c>
      <c r="AX200" s="14" t="s">
        <v>80</v>
      </c>
      <c r="AY200" s="256" t="s">
        <v>152</v>
      </c>
    </row>
    <row r="201" s="2" customFormat="1" ht="21.75" customHeight="1">
      <c r="A201" s="39"/>
      <c r="B201" s="40"/>
      <c r="C201" s="220" t="s">
        <v>221</v>
      </c>
      <c r="D201" s="220" t="s">
        <v>156</v>
      </c>
      <c r="E201" s="221" t="s">
        <v>438</v>
      </c>
      <c r="F201" s="222" t="s">
        <v>439</v>
      </c>
      <c r="G201" s="223" t="s">
        <v>275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160</v>
      </c>
      <c r="AT201" s="232" t="s">
        <v>156</v>
      </c>
      <c r="AU201" s="232" t="s">
        <v>82</v>
      </c>
      <c r="AY201" s="18" t="s">
        <v>152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160</v>
      </c>
      <c r="BM201" s="232" t="s">
        <v>218</v>
      </c>
    </row>
    <row r="202" s="13" customFormat="1">
      <c r="A202" s="13"/>
      <c r="B202" s="234"/>
      <c r="C202" s="235"/>
      <c r="D202" s="236" t="s">
        <v>161</v>
      </c>
      <c r="E202" s="237" t="s">
        <v>1</v>
      </c>
      <c r="F202" s="238" t="s">
        <v>1148</v>
      </c>
      <c r="G202" s="235"/>
      <c r="H202" s="239">
        <v>1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161</v>
      </c>
      <c r="AU202" s="245" t="s">
        <v>82</v>
      </c>
      <c r="AV202" s="13" t="s">
        <v>82</v>
      </c>
      <c r="AW202" s="13" t="s">
        <v>30</v>
      </c>
      <c r="AX202" s="13" t="s">
        <v>73</v>
      </c>
      <c r="AY202" s="245" t="s">
        <v>152</v>
      </c>
    </row>
    <row r="203" s="14" customFormat="1">
      <c r="A203" s="14"/>
      <c r="B203" s="246"/>
      <c r="C203" s="247"/>
      <c r="D203" s="236" t="s">
        <v>161</v>
      </c>
      <c r="E203" s="248" t="s">
        <v>1</v>
      </c>
      <c r="F203" s="249" t="s">
        <v>163</v>
      </c>
      <c r="G203" s="247"/>
      <c r="H203" s="250">
        <v>1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161</v>
      </c>
      <c r="AU203" s="256" t="s">
        <v>82</v>
      </c>
      <c r="AV203" s="14" t="s">
        <v>160</v>
      </c>
      <c r="AW203" s="14" t="s">
        <v>30</v>
      </c>
      <c r="AX203" s="14" t="s">
        <v>80</v>
      </c>
      <c r="AY203" s="256" t="s">
        <v>152</v>
      </c>
    </row>
    <row r="204" s="2" customFormat="1" ht="33" customHeight="1">
      <c r="A204" s="39"/>
      <c r="B204" s="40"/>
      <c r="C204" s="281" t="s">
        <v>7</v>
      </c>
      <c r="D204" s="281" t="s">
        <v>443</v>
      </c>
      <c r="E204" s="282" t="s">
        <v>444</v>
      </c>
      <c r="F204" s="283" t="s">
        <v>445</v>
      </c>
      <c r="G204" s="284" t="s">
        <v>275</v>
      </c>
      <c r="H204" s="285">
        <v>1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176</v>
      </c>
      <c r="AT204" s="232" t="s">
        <v>443</v>
      </c>
      <c r="AU204" s="232" t="s">
        <v>82</v>
      </c>
      <c r="AY204" s="18" t="s">
        <v>152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160</v>
      </c>
      <c r="BM204" s="232" t="s">
        <v>233</v>
      </c>
    </row>
    <row r="205" s="12" customFormat="1" ht="22.8" customHeight="1">
      <c r="A205" s="12"/>
      <c r="B205" s="204"/>
      <c r="C205" s="205"/>
      <c r="D205" s="206" t="s">
        <v>72</v>
      </c>
      <c r="E205" s="218" t="s">
        <v>164</v>
      </c>
      <c r="F205" s="218" t="s">
        <v>165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SUM(P206:P211)</f>
        <v>0</v>
      </c>
      <c r="Q205" s="212"/>
      <c r="R205" s="213">
        <f>SUM(R206:R211)</f>
        <v>0</v>
      </c>
      <c r="S205" s="212"/>
      <c r="T205" s="214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80</v>
      </c>
      <c r="AT205" s="216" t="s">
        <v>72</v>
      </c>
      <c r="AU205" s="216" t="s">
        <v>80</v>
      </c>
      <c r="AY205" s="215" t="s">
        <v>152</v>
      </c>
      <c r="BK205" s="217">
        <f>SUM(BK206:BK211)</f>
        <v>0</v>
      </c>
    </row>
    <row r="206" s="2" customFormat="1" ht="16.5" customHeight="1">
      <c r="A206" s="39"/>
      <c r="B206" s="40"/>
      <c r="C206" s="220" t="s">
        <v>218</v>
      </c>
      <c r="D206" s="220" t="s">
        <v>156</v>
      </c>
      <c r="E206" s="221" t="s">
        <v>446</v>
      </c>
      <c r="F206" s="222" t="s">
        <v>447</v>
      </c>
      <c r="G206" s="223" t="s">
        <v>168</v>
      </c>
      <c r="H206" s="224">
        <v>50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160</v>
      </c>
      <c r="AT206" s="232" t="s">
        <v>156</v>
      </c>
      <c r="AU206" s="232" t="s">
        <v>82</v>
      </c>
      <c r="AY206" s="18" t="s">
        <v>152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160</v>
      </c>
      <c r="BM206" s="232" t="s">
        <v>237</v>
      </c>
    </row>
    <row r="207" s="2" customFormat="1" ht="24.15" customHeight="1">
      <c r="A207" s="39"/>
      <c r="B207" s="40"/>
      <c r="C207" s="220" t="s">
        <v>548</v>
      </c>
      <c r="D207" s="220" t="s">
        <v>156</v>
      </c>
      <c r="E207" s="221" t="s">
        <v>1149</v>
      </c>
      <c r="F207" s="222" t="s">
        <v>1150</v>
      </c>
      <c r="G207" s="223" t="s">
        <v>657</v>
      </c>
      <c r="H207" s="224">
        <v>1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160</v>
      </c>
      <c r="AT207" s="232" t="s">
        <v>156</v>
      </c>
      <c r="AU207" s="232" t="s">
        <v>82</v>
      </c>
      <c r="AY207" s="18" t="s">
        <v>152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160</v>
      </c>
      <c r="BM207" s="232" t="s">
        <v>207</v>
      </c>
    </row>
    <row r="208" s="2" customFormat="1" ht="16.5" customHeight="1">
      <c r="A208" s="39"/>
      <c r="B208" s="40"/>
      <c r="C208" s="220" t="s">
        <v>709</v>
      </c>
      <c r="D208" s="220" t="s">
        <v>156</v>
      </c>
      <c r="E208" s="221" t="s">
        <v>1151</v>
      </c>
      <c r="F208" s="222" t="s">
        <v>1152</v>
      </c>
      <c r="G208" s="223" t="s">
        <v>657</v>
      </c>
      <c r="H208" s="224">
        <v>1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160</v>
      </c>
      <c r="AT208" s="232" t="s">
        <v>156</v>
      </c>
      <c r="AU208" s="232" t="s">
        <v>82</v>
      </c>
      <c r="AY208" s="18" t="s">
        <v>152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160</v>
      </c>
      <c r="BM208" s="232" t="s">
        <v>234</v>
      </c>
    </row>
    <row r="209" s="2" customFormat="1" ht="24.15" customHeight="1">
      <c r="A209" s="39"/>
      <c r="B209" s="40"/>
      <c r="C209" s="220" t="s">
        <v>524</v>
      </c>
      <c r="D209" s="220" t="s">
        <v>156</v>
      </c>
      <c r="E209" s="221" t="s">
        <v>448</v>
      </c>
      <c r="F209" s="222" t="s">
        <v>449</v>
      </c>
      <c r="G209" s="223" t="s">
        <v>159</v>
      </c>
      <c r="H209" s="224">
        <v>192.33199999999999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160</v>
      </c>
      <c r="AT209" s="232" t="s">
        <v>156</v>
      </c>
      <c r="AU209" s="232" t="s">
        <v>82</v>
      </c>
      <c r="AY209" s="18" t="s">
        <v>152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160</v>
      </c>
      <c r="BM209" s="232" t="s">
        <v>247</v>
      </c>
    </row>
    <row r="210" s="13" customFormat="1">
      <c r="A210" s="13"/>
      <c r="B210" s="234"/>
      <c r="C210" s="235"/>
      <c r="D210" s="236" t="s">
        <v>161</v>
      </c>
      <c r="E210" s="237" t="s">
        <v>1</v>
      </c>
      <c r="F210" s="238" t="s">
        <v>1153</v>
      </c>
      <c r="G210" s="235"/>
      <c r="H210" s="239">
        <v>192.33199999999999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161</v>
      </c>
      <c r="AU210" s="245" t="s">
        <v>82</v>
      </c>
      <c r="AV210" s="13" t="s">
        <v>82</v>
      </c>
      <c r="AW210" s="13" t="s">
        <v>30</v>
      </c>
      <c r="AX210" s="13" t="s">
        <v>73</v>
      </c>
      <c r="AY210" s="245" t="s">
        <v>152</v>
      </c>
    </row>
    <row r="211" s="14" customFormat="1">
      <c r="A211" s="14"/>
      <c r="B211" s="246"/>
      <c r="C211" s="247"/>
      <c r="D211" s="236" t="s">
        <v>161</v>
      </c>
      <c r="E211" s="248" t="s">
        <v>1</v>
      </c>
      <c r="F211" s="249" t="s">
        <v>163</v>
      </c>
      <c r="G211" s="247"/>
      <c r="H211" s="250">
        <v>192.33199999999999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161</v>
      </c>
      <c r="AU211" s="256" t="s">
        <v>82</v>
      </c>
      <c r="AV211" s="14" t="s">
        <v>160</v>
      </c>
      <c r="AW211" s="14" t="s">
        <v>30</v>
      </c>
      <c r="AX211" s="14" t="s">
        <v>80</v>
      </c>
      <c r="AY211" s="256" t="s">
        <v>152</v>
      </c>
    </row>
    <row r="212" s="12" customFormat="1" ht="22.8" customHeight="1">
      <c r="A212" s="12"/>
      <c r="B212" s="204"/>
      <c r="C212" s="205"/>
      <c r="D212" s="206" t="s">
        <v>72</v>
      </c>
      <c r="E212" s="218" t="s">
        <v>451</v>
      </c>
      <c r="F212" s="218" t="s">
        <v>452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P213</f>
        <v>0</v>
      </c>
      <c r="Q212" s="212"/>
      <c r="R212" s="213">
        <f>R213</f>
        <v>0</v>
      </c>
      <c r="S212" s="212"/>
      <c r="T212" s="214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80</v>
      </c>
      <c r="AT212" s="216" t="s">
        <v>72</v>
      </c>
      <c r="AU212" s="216" t="s">
        <v>80</v>
      </c>
      <c r="AY212" s="215" t="s">
        <v>152</v>
      </c>
      <c r="BK212" s="217">
        <f>BK213</f>
        <v>0</v>
      </c>
    </row>
    <row r="213" s="2" customFormat="1" ht="16.5" customHeight="1">
      <c r="A213" s="39"/>
      <c r="B213" s="40"/>
      <c r="C213" s="220" t="s">
        <v>233</v>
      </c>
      <c r="D213" s="220" t="s">
        <v>156</v>
      </c>
      <c r="E213" s="221" t="s">
        <v>454</v>
      </c>
      <c r="F213" s="222" t="s">
        <v>455</v>
      </c>
      <c r="G213" s="223" t="s">
        <v>228</v>
      </c>
      <c r="H213" s="224">
        <v>6.3090000000000002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160</v>
      </c>
      <c r="AT213" s="232" t="s">
        <v>156</v>
      </c>
      <c r="AU213" s="232" t="s">
        <v>82</v>
      </c>
      <c r="AY213" s="18" t="s">
        <v>152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160</v>
      </c>
      <c r="BM213" s="232" t="s">
        <v>254</v>
      </c>
    </row>
    <row r="214" s="12" customFormat="1" ht="25.92" customHeight="1">
      <c r="A214" s="12"/>
      <c r="B214" s="204"/>
      <c r="C214" s="205"/>
      <c r="D214" s="206" t="s">
        <v>72</v>
      </c>
      <c r="E214" s="207" t="s">
        <v>248</v>
      </c>
      <c r="F214" s="207" t="s">
        <v>249</v>
      </c>
      <c r="G214" s="205"/>
      <c r="H214" s="205"/>
      <c r="I214" s="208"/>
      <c r="J214" s="209">
        <f>BK214</f>
        <v>0</v>
      </c>
      <c r="K214" s="205"/>
      <c r="L214" s="210"/>
      <c r="M214" s="211"/>
      <c r="N214" s="212"/>
      <c r="O214" s="212"/>
      <c r="P214" s="213">
        <f>P215+P217+P230+P232+P234+P236+P323+P338+P365+P370+P375+P443+P448</f>
        <v>0</v>
      </c>
      <c r="Q214" s="212"/>
      <c r="R214" s="213">
        <f>R215+R217+R230+R232+R234+R236+R323+R338+R365+R370+R375+R443+R448</f>
        <v>0</v>
      </c>
      <c r="S214" s="212"/>
      <c r="T214" s="214">
        <f>T215+T217+T230+T232+T234+T236+T323+T338+T365+T370+T375+T443+T448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5" t="s">
        <v>82</v>
      </c>
      <c r="AT214" s="216" t="s">
        <v>72</v>
      </c>
      <c r="AU214" s="216" t="s">
        <v>73</v>
      </c>
      <c r="AY214" s="215" t="s">
        <v>152</v>
      </c>
      <c r="BK214" s="217">
        <f>BK215+BK217+BK230+BK232+BK234+BK236+BK323+BK338+BK365+BK370+BK375+BK443+BK448</f>
        <v>0</v>
      </c>
    </row>
    <row r="215" s="12" customFormat="1" ht="22.8" customHeight="1">
      <c r="A215" s="12"/>
      <c r="B215" s="204"/>
      <c r="C215" s="205"/>
      <c r="D215" s="206" t="s">
        <v>72</v>
      </c>
      <c r="E215" s="218" t="s">
        <v>512</v>
      </c>
      <c r="F215" s="218" t="s">
        <v>513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P216</f>
        <v>0</v>
      </c>
      <c r="Q215" s="212"/>
      <c r="R215" s="213">
        <f>R216</f>
        <v>0</v>
      </c>
      <c r="S215" s="212"/>
      <c r="T215" s="214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82</v>
      </c>
      <c r="AT215" s="216" t="s">
        <v>72</v>
      </c>
      <c r="AU215" s="216" t="s">
        <v>80</v>
      </c>
      <c r="AY215" s="215" t="s">
        <v>152</v>
      </c>
      <c r="BK215" s="217">
        <f>BK216</f>
        <v>0</v>
      </c>
    </row>
    <row r="216" s="2" customFormat="1" ht="16.5" customHeight="1">
      <c r="A216" s="39"/>
      <c r="B216" s="40"/>
      <c r="C216" s="220" t="s">
        <v>529</v>
      </c>
      <c r="D216" s="220" t="s">
        <v>156</v>
      </c>
      <c r="E216" s="221" t="s">
        <v>515</v>
      </c>
      <c r="F216" s="222" t="s">
        <v>516</v>
      </c>
      <c r="G216" s="223" t="s">
        <v>168</v>
      </c>
      <c r="H216" s="224">
        <v>10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210</v>
      </c>
      <c r="AT216" s="232" t="s">
        <v>156</v>
      </c>
      <c r="AU216" s="232" t="s">
        <v>82</v>
      </c>
      <c r="AY216" s="18" t="s">
        <v>152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210</v>
      </c>
      <c r="BM216" s="232" t="s">
        <v>269</v>
      </c>
    </row>
    <row r="217" s="12" customFormat="1" ht="22.8" customHeight="1">
      <c r="A217" s="12"/>
      <c r="B217" s="204"/>
      <c r="C217" s="205"/>
      <c r="D217" s="206" t="s">
        <v>72</v>
      </c>
      <c r="E217" s="218" t="s">
        <v>517</v>
      </c>
      <c r="F217" s="218" t="s">
        <v>518</v>
      </c>
      <c r="G217" s="205"/>
      <c r="H217" s="205"/>
      <c r="I217" s="208"/>
      <c r="J217" s="219">
        <f>BK217</f>
        <v>0</v>
      </c>
      <c r="K217" s="205"/>
      <c r="L217" s="210"/>
      <c r="M217" s="211"/>
      <c r="N217" s="212"/>
      <c r="O217" s="212"/>
      <c r="P217" s="213">
        <f>SUM(P218:P229)</f>
        <v>0</v>
      </c>
      <c r="Q217" s="212"/>
      <c r="R217" s="213">
        <f>SUM(R218:R229)</f>
        <v>0</v>
      </c>
      <c r="S217" s="212"/>
      <c r="T217" s="214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5" t="s">
        <v>82</v>
      </c>
      <c r="AT217" s="216" t="s">
        <v>72</v>
      </c>
      <c r="AU217" s="216" t="s">
        <v>80</v>
      </c>
      <c r="AY217" s="215" t="s">
        <v>152</v>
      </c>
      <c r="BK217" s="217">
        <f>SUM(BK218:BK229)</f>
        <v>0</v>
      </c>
    </row>
    <row r="218" s="2" customFormat="1" ht="24.15" customHeight="1">
      <c r="A218" s="39"/>
      <c r="B218" s="40"/>
      <c r="C218" s="220" t="s">
        <v>237</v>
      </c>
      <c r="D218" s="220" t="s">
        <v>156</v>
      </c>
      <c r="E218" s="221" t="s">
        <v>519</v>
      </c>
      <c r="F218" s="222" t="s">
        <v>520</v>
      </c>
      <c r="G218" s="223" t="s">
        <v>521</v>
      </c>
      <c r="H218" s="224">
        <v>6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210</v>
      </c>
      <c r="AT218" s="232" t="s">
        <v>156</v>
      </c>
      <c r="AU218" s="232" t="s">
        <v>82</v>
      </c>
      <c r="AY218" s="18" t="s">
        <v>152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210</v>
      </c>
      <c r="BM218" s="232" t="s">
        <v>276</v>
      </c>
    </row>
    <row r="219" s="2" customFormat="1" ht="24.15" customHeight="1">
      <c r="A219" s="39"/>
      <c r="B219" s="40"/>
      <c r="C219" s="220" t="s">
        <v>536</v>
      </c>
      <c r="D219" s="220" t="s">
        <v>156</v>
      </c>
      <c r="E219" s="221" t="s">
        <v>522</v>
      </c>
      <c r="F219" s="222" t="s">
        <v>523</v>
      </c>
      <c r="G219" s="223" t="s">
        <v>521</v>
      </c>
      <c r="H219" s="224">
        <v>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210</v>
      </c>
      <c r="AT219" s="232" t="s">
        <v>156</v>
      </c>
      <c r="AU219" s="232" t="s">
        <v>82</v>
      </c>
      <c r="AY219" s="18" t="s">
        <v>152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210</v>
      </c>
      <c r="BM219" s="232" t="s">
        <v>280</v>
      </c>
    </row>
    <row r="220" s="2" customFormat="1" ht="33" customHeight="1">
      <c r="A220" s="39"/>
      <c r="B220" s="40"/>
      <c r="C220" s="220" t="s">
        <v>207</v>
      </c>
      <c r="D220" s="220" t="s">
        <v>156</v>
      </c>
      <c r="E220" s="221" t="s">
        <v>525</v>
      </c>
      <c r="F220" s="222" t="s">
        <v>526</v>
      </c>
      <c r="G220" s="223" t="s">
        <v>521</v>
      </c>
      <c r="H220" s="224">
        <v>2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210</v>
      </c>
      <c r="AT220" s="232" t="s">
        <v>156</v>
      </c>
      <c r="AU220" s="232" t="s">
        <v>82</v>
      </c>
      <c r="AY220" s="18" t="s">
        <v>152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210</v>
      </c>
      <c r="BM220" s="232" t="s">
        <v>285</v>
      </c>
    </row>
    <row r="221" s="2" customFormat="1" ht="24.15" customHeight="1">
      <c r="A221" s="39"/>
      <c r="B221" s="40"/>
      <c r="C221" s="220" t="s">
        <v>229</v>
      </c>
      <c r="D221" s="220" t="s">
        <v>156</v>
      </c>
      <c r="E221" s="221" t="s">
        <v>527</v>
      </c>
      <c r="F221" s="222" t="s">
        <v>528</v>
      </c>
      <c r="G221" s="223" t="s">
        <v>521</v>
      </c>
      <c r="H221" s="224">
        <v>2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210</v>
      </c>
      <c r="AT221" s="232" t="s">
        <v>156</v>
      </c>
      <c r="AU221" s="232" t="s">
        <v>82</v>
      </c>
      <c r="AY221" s="18" t="s">
        <v>152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210</v>
      </c>
      <c r="BM221" s="232" t="s">
        <v>289</v>
      </c>
    </row>
    <row r="222" s="2" customFormat="1" ht="24.15" customHeight="1">
      <c r="A222" s="39"/>
      <c r="B222" s="40"/>
      <c r="C222" s="220" t="s">
        <v>234</v>
      </c>
      <c r="D222" s="220" t="s">
        <v>156</v>
      </c>
      <c r="E222" s="221" t="s">
        <v>530</v>
      </c>
      <c r="F222" s="222" t="s">
        <v>531</v>
      </c>
      <c r="G222" s="223" t="s">
        <v>521</v>
      </c>
      <c r="H222" s="224">
        <v>4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210</v>
      </c>
      <c r="AT222" s="232" t="s">
        <v>156</v>
      </c>
      <c r="AU222" s="232" t="s">
        <v>82</v>
      </c>
      <c r="AY222" s="18" t="s">
        <v>152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210</v>
      </c>
      <c r="BM222" s="232" t="s">
        <v>297</v>
      </c>
    </row>
    <row r="223" s="2" customFormat="1" ht="24.15" customHeight="1">
      <c r="A223" s="39"/>
      <c r="B223" s="40"/>
      <c r="C223" s="220" t="s">
        <v>169</v>
      </c>
      <c r="D223" s="220" t="s">
        <v>156</v>
      </c>
      <c r="E223" s="221" t="s">
        <v>533</v>
      </c>
      <c r="F223" s="222" t="s">
        <v>534</v>
      </c>
      <c r="G223" s="223" t="s">
        <v>521</v>
      </c>
      <c r="H223" s="224">
        <v>4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210</v>
      </c>
      <c r="AT223" s="232" t="s">
        <v>156</v>
      </c>
      <c r="AU223" s="232" t="s">
        <v>82</v>
      </c>
      <c r="AY223" s="18" t="s">
        <v>152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80</v>
      </c>
      <c r="BK223" s="233">
        <f>ROUND(I223*H223,2)</f>
        <v>0</v>
      </c>
      <c r="BL223" s="18" t="s">
        <v>210</v>
      </c>
      <c r="BM223" s="232" t="s">
        <v>301</v>
      </c>
    </row>
    <row r="224" s="2" customFormat="1" ht="24.15" customHeight="1">
      <c r="A224" s="39"/>
      <c r="B224" s="40"/>
      <c r="C224" s="220" t="s">
        <v>247</v>
      </c>
      <c r="D224" s="220" t="s">
        <v>156</v>
      </c>
      <c r="E224" s="221" t="s">
        <v>537</v>
      </c>
      <c r="F224" s="222" t="s">
        <v>538</v>
      </c>
      <c r="G224" s="223" t="s">
        <v>521</v>
      </c>
      <c r="H224" s="224">
        <v>1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210</v>
      </c>
      <c r="AT224" s="232" t="s">
        <v>156</v>
      </c>
      <c r="AU224" s="232" t="s">
        <v>82</v>
      </c>
      <c r="AY224" s="18" t="s">
        <v>152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210</v>
      </c>
      <c r="BM224" s="232" t="s">
        <v>309</v>
      </c>
    </row>
    <row r="225" s="2" customFormat="1" ht="24.15" customHeight="1">
      <c r="A225" s="39"/>
      <c r="B225" s="40"/>
      <c r="C225" s="220" t="s">
        <v>335</v>
      </c>
      <c r="D225" s="220" t="s">
        <v>156</v>
      </c>
      <c r="E225" s="221" t="s">
        <v>540</v>
      </c>
      <c r="F225" s="222" t="s">
        <v>541</v>
      </c>
      <c r="G225" s="223" t="s">
        <v>159</v>
      </c>
      <c r="H225" s="224">
        <v>11.93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210</v>
      </c>
      <c r="AT225" s="232" t="s">
        <v>156</v>
      </c>
      <c r="AU225" s="232" t="s">
        <v>82</v>
      </c>
      <c r="AY225" s="18" t="s">
        <v>152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210</v>
      </c>
      <c r="BM225" s="232" t="s">
        <v>315</v>
      </c>
    </row>
    <row r="226" s="13" customFormat="1">
      <c r="A226" s="13"/>
      <c r="B226" s="234"/>
      <c r="C226" s="235"/>
      <c r="D226" s="236" t="s">
        <v>161</v>
      </c>
      <c r="E226" s="237" t="s">
        <v>1</v>
      </c>
      <c r="F226" s="238" t="s">
        <v>924</v>
      </c>
      <c r="G226" s="235"/>
      <c r="H226" s="239">
        <v>5.9500000000000002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161</v>
      </c>
      <c r="AU226" s="245" t="s">
        <v>82</v>
      </c>
      <c r="AV226" s="13" t="s">
        <v>82</v>
      </c>
      <c r="AW226" s="13" t="s">
        <v>30</v>
      </c>
      <c r="AX226" s="13" t="s">
        <v>73</v>
      </c>
      <c r="AY226" s="245" t="s">
        <v>152</v>
      </c>
    </row>
    <row r="227" s="13" customFormat="1">
      <c r="A227" s="13"/>
      <c r="B227" s="234"/>
      <c r="C227" s="235"/>
      <c r="D227" s="236" t="s">
        <v>161</v>
      </c>
      <c r="E227" s="237" t="s">
        <v>1</v>
      </c>
      <c r="F227" s="238" t="s">
        <v>925</v>
      </c>
      <c r="G227" s="235"/>
      <c r="H227" s="239">
        <v>5.9800000000000004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161</v>
      </c>
      <c r="AU227" s="245" t="s">
        <v>82</v>
      </c>
      <c r="AV227" s="13" t="s">
        <v>82</v>
      </c>
      <c r="AW227" s="13" t="s">
        <v>30</v>
      </c>
      <c r="AX227" s="13" t="s">
        <v>73</v>
      </c>
      <c r="AY227" s="245" t="s">
        <v>152</v>
      </c>
    </row>
    <row r="228" s="14" customFormat="1">
      <c r="A228" s="14"/>
      <c r="B228" s="246"/>
      <c r="C228" s="247"/>
      <c r="D228" s="236" t="s">
        <v>161</v>
      </c>
      <c r="E228" s="248" t="s">
        <v>1</v>
      </c>
      <c r="F228" s="249" t="s">
        <v>163</v>
      </c>
      <c r="G228" s="247"/>
      <c r="H228" s="250">
        <v>11.93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161</v>
      </c>
      <c r="AU228" s="256" t="s">
        <v>82</v>
      </c>
      <c r="AV228" s="14" t="s">
        <v>160</v>
      </c>
      <c r="AW228" s="14" t="s">
        <v>30</v>
      </c>
      <c r="AX228" s="14" t="s">
        <v>80</v>
      </c>
      <c r="AY228" s="256" t="s">
        <v>152</v>
      </c>
    </row>
    <row r="229" s="2" customFormat="1" ht="24.15" customHeight="1">
      <c r="A229" s="39"/>
      <c r="B229" s="40"/>
      <c r="C229" s="220" t="s">
        <v>453</v>
      </c>
      <c r="D229" s="220" t="s">
        <v>156</v>
      </c>
      <c r="E229" s="221" t="s">
        <v>546</v>
      </c>
      <c r="F229" s="222" t="s">
        <v>1154</v>
      </c>
      <c r="G229" s="223" t="s">
        <v>521</v>
      </c>
      <c r="H229" s="224">
        <v>1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210</v>
      </c>
      <c r="AT229" s="232" t="s">
        <v>156</v>
      </c>
      <c r="AU229" s="232" t="s">
        <v>82</v>
      </c>
      <c r="AY229" s="18" t="s">
        <v>152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80</v>
      </c>
      <c r="BK229" s="233">
        <f>ROUND(I229*H229,2)</f>
        <v>0</v>
      </c>
      <c r="BL229" s="18" t="s">
        <v>210</v>
      </c>
      <c r="BM229" s="232" t="s">
        <v>322</v>
      </c>
    </row>
    <row r="230" s="12" customFormat="1" ht="22.8" customHeight="1">
      <c r="A230" s="12"/>
      <c r="B230" s="204"/>
      <c r="C230" s="205"/>
      <c r="D230" s="206" t="s">
        <v>72</v>
      </c>
      <c r="E230" s="218" t="s">
        <v>549</v>
      </c>
      <c r="F230" s="218" t="s">
        <v>550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P231</f>
        <v>0</v>
      </c>
      <c r="Q230" s="212"/>
      <c r="R230" s="213">
        <f>R231</f>
        <v>0</v>
      </c>
      <c r="S230" s="212"/>
      <c r="T230" s="214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82</v>
      </c>
      <c r="AT230" s="216" t="s">
        <v>72</v>
      </c>
      <c r="AU230" s="216" t="s">
        <v>80</v>
      </c>
      <c r="AY230" s="215" t="s">
        <v>152</v>
      </c>
      <c r="BK230" s="217">
        <f>BK231</f>
        <v>0</v>
      </c>
    </row>
    <row r="231" s="2" customFormat="1" ht="16.5" customHeight="1">
      <c r="A231" s="39"/>
      <c r="B231" s="40"/>
      <c r="C231" s="220" t="s">
        <v>254</v>
      </c>
      <c r="D231" s="220" t="s">
        <v>156</v>
      </c>
      <c r="E231" s="221" t="s">
        <v>552</v>
      </c>
      <c r="F231" s="222" t="s">
        <v>553</v>
      </c>
      <c r="G231" s="223" t="s">
        <v>168</v>
      </c>
      <c r="H231" s="224">
        <v>10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210</v>
      </c>
      <c r="AT231" s="232" t="s">
        <v>156</v>
      </c>
      <c r="AU231" s="232" t="s">
        <v>82</v>
      </c>
      <c r="AY231" s="18" t="s">
        <v>152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210</v>
      </c>
      <c r="BM231" s="232" t="s">
        <v>338</v>
      </c>
    </row>
    <row r="232" s="12" customFormat="1" ht="22.8" customHeight="1">
      <c r="A232" s="12"/>
      <c r="B232" s="204"/>
      <c r="C232" s="205"/>
      <c r="D232" s="206" t="s">
        <v>72</v>
      </c>
      <c r="E232" s="218" t="s">
        <v>555</v>
      </c>
      <c r="F232" s="218" t="s">
        <v>556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P233</f>
        <v>0</v>
      </c>
      <c r="Q232" s="212"/>
      <c r="R232" s="213">
        <f>R233</f>
        <v>0</v>
      </c>
      <c r="S232" s="212"/>
      <c r="T232" s="214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5" t="s">
        <v>82</v>
      </c>
      <c r="AT232" s="216" t="s">
        <v>72</v>
      </c>
      <c r="AU232" s="216" t="s">
        <v>80</v>
      </c>
      <c r="AY232" s="215" t="s">
        <v>152</v>
      </c>
      <c r="BK232" s="217">
        <f>BK233</f>
        <v>0</v>
      </c>
    </row>
    <row r="233" s="2" customFormat="1" ht="16.5" customHeight="1">
      <c r="A233" s="39"/>
      <c r="B233" s="40"/>
      <c r="C233" s="220" t="s">
        <v>155</v>
      </c>
      <c r="D233" s="220" t="s">
        <v>156</v>
      </c>
      <c r="E233" s="221" t="s">
        <v>558</v>
      </c>
      <c r="F233" s="222" t="s">
        <v>559</v>
      </c>
      <c r="G233" s="223" t="s">
        <v>168</v>
      </c>
      <c r="H233" s="224">
        <v>10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210</v>
      </c>
      <c r="AT233" s="232" t="s">
        <v>156</v>
      </c>
      <c r="AU233" s="232" t="s">
        <v>82</v>
      </c>
      <c r="AY233" s="18" t="s">
        <v>152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210</v>
      </c>
      <c r="BM233" s="232" t="s">
        <v>467</v>
      </c>
    </row>
    <row r="234" s="12" customFormat="1" ht="22.8" customHeight="1">
      <c r="A234" s="12"/>
      <c r="B234" s="204"/>
      <c r="C234" s="205"/>
      <c r="D234" s="206" t="s">
        <v>72</v>
      </c>
      <c r="E234" s="218" t="s">
        <v>561</v>
      </c>
      <c r="F234" s="218" t="s">
        <v>108</v>
      </c>
      <c r="G234" s="205"/>
      <c r="H234" s="205"/>
      <c r="I234" s="208"/>
      <c r="J234" s="219">
        <f>BK234</f>
        <v>0</v>
      </c>
      <c r="K234" s="205"/>
      <c r="L234" s="210"/>
      <c r="M234" s="211"/>
      <c r="N234" s="212"/>
      <c r="O234" s="212"/>
      <c r="P234" s="213">
        <f>P235</f>
        <v>0</v>
      </c>
      <c r="Q234" s="212"/>
      <c r="R234" s="213">
        <f>R235</f>
        <v>0</v>
      </c>
      <c r="S234" s="212"/>
      <c r="T234" s="214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5" t="s">
        <v>82</v>
      </c>
      <c r="AT234" s="216" t="s">
        <v>72</v>
      </c>
      <c r="AU234" s="216" t="s">
        <v>80</v>
      </c>
      <c r="AY234" s="215" t="s">
        <v>152</v>
      </c>
      <c r="BK234" s="217">
        <f>BK235</f>
        <v>0</v>
      </c>
    </row>
    <row r="235" s="2" customFormat="1" ht="16.5" customHeight="1">
      <c r="A235" s="39"/>
      <c r="B235" s="40"/>
      <c r="C235" s="220" t="s">
        <v>269</v>
      </c>
      <c r="D235" s="220" t="s">
        <v>156</v>
      </c>
      <c r="E235" s="221" t="s">
        <v>563</v>
      </c>
      <c r="F235" s="222" t="s">
        <v>564</v>
      </c>
      <c r="G235" s="223" t="s">
        <v>168</v>
      </c>
      <c r="H235" s="224">
        <v>10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210</v>
      </c>
      <c r="AT235" s="232" t="s">
        <v>156</v>
      </c>
      <c r="AU235" s="232" t="s">
        <v>82</v>
      </c>
      <c r="AY235" s="18" t="s">
        <v>152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210</v>
      </c>
      <c r="BM235" s="232" t="s">
        <v>470</v>
      </c>
    </row>
    <row r="236" s="12" customFormat="1" ht="22.8" customHeight="1">
      <c r="A236" s="12"/>
      <c r="B236" s="204"/>
      <c r="C236" s="205"/>
      <c r="D236" s="206" t="s">
        <v>72</v>
      </c>
      <c r="E236" s="218" t="s">
        <v>565</v>
      </c>
      <c r="F236" s="218" t="s">
        <v>566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SUM(P237:P322)</f>
        <v>0</v>
      </c>
      <c r="Q236" s="212"/>
      <c r="R236" s="213">
        <f>SUM(R237:R322)</f>
        <v>0</v>
      </c>
      <c r="S236" s="212"/>
      <c r="T236" s="214">
        <f>SUM(T237:T322)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5" t="s">
        <v>82</v>
      </c>
      <c r="AT236" s="216" t="s">
        <v>72</v>
      </c>
      <c r="AU236" s="216" t="s">
        <v>80</v>
      </c>
      <c r="AY236" s="215" t="s">
        <v>152</v>
      </c>
      <c r="BK236" s="217">
        <f>SUM(BK237:BK322)</f>
        <v>0</v>
      </c>
    </row>
    <row r="237" s="2" customFormat="1" ht="21.75" customHeight="1">
      <c r="A237" s="39"/>
      <c r="B237" s="40"/>
      <c r="C237" s="220" t="s">
        <v>762</v>
      </c>
      <c r="D237" s="220" t="s">
        <v>156</v>
      </c>
      <c r="E237" s="221" t="s">
        <v>577</v>
      </c>
      <c r="F237" s="222" t="s">
        <v>578</v>
      </c>
      <c r="G237" s="223" t="s">
        <v>159</v>
      </c>
      <c r="H237" s="224">
        <v>74.786000000000001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210</v>
      </c>
      <c r="AT237" s="232" t="s">
        <v>156</v>
      </c>
      <c r="AU237" s="232" t="s">
        <v>82</v>
      </c>
      <c r="AY237" s="18" t="s">
        <v>152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210</v>
      </c>
      <c r="BM237" s="232" t="s">
        <v>475</v>
      </c>
    </row>
    <row r="238" s="13" customFormat="1">
      <c r="A238" s="13"/>
      <c r="B238" s="234"/>
      <c r="C238" s="235"/>
      <c r="D238" s="236" t="s">
        <v>161</v>
      </c>
      <c r="E238" s="237" t="s">
        <v>1</v>
      </c>
      <c r="F238" s="238" t="s">
        <v>1155</v>
      </c>
      <c r="G238" s="235"/>
      <c r="H238" s="239">
        <v>74.786000000000001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161</v>
      </c>
      <c r="AU238" s="245" t="s">
        <v>82</v>
      </c>
      <c r="AV238" s="13" t="s">
        <v>82</v>
      </c>
      <c r="AW238" s="13" t="s">
        <v>30</v>
      </c>
      <c r="AX238" s="13" t="s">
        <v>73</v>
      </c>
      <c r="AY238" s="245" t="s">
        <v>152</v>
      </c>
    </row>
    <row r="239" s="14" customFormat="1">
      <c r="A239" s="14"/>
      <c r="B239" s="246"/>
      <c r="C239" s="247"/>
      <c r="D239" s="236" t="s">
        <v>161</v>
      </c>
      <c r="E239" s="248" t="s">
        <v>1</v>
      </c>
      <c r="F239" s="249" t="s">
        <v>163</v>
      </c>
      <c r="G239" s="247"/>
      <c r="H239" s="250">
        <v>74.786000000000001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161</v>
      </c>
      <c r="AU239" s="256" t="s">
        <v>82</v>
      </c>
      <c r="AV239" s="14" t="s">
        <v>160</v>
      </c>
      <c r="AW239" s="14" t="s">
        <v>30</v>
      </c>
      <c r="AX239" s="14" t="s">
        <v>80</v>
      </c>
      <c r="AY239" s="256" t="s">
        <v>152</v>
      </c>
    </row>
    <row r="240" s="2" customFormat="1" ht="16.5" customHeight="1">
      <c r="A240" s="39"/>
      <c r="B240" s="40"/>
      <c r="C240" s="220" t="s">
        <v>276</v>
      </c>
      <c r="D240" s="220" t="s">
        <v>156</v>
      </c>
      <c r="E240" s="221" t="s">
        <v>587</v>
      </c>
      <c r="F240" s="222" t="s">
        <v>588</v>
      </c>
      <c r="G240" s="223" t="s">
        <v>232</v>
      </c>
      <c r="H240" s="224">
        <v>8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210</v>
      </c>
      <c r="AT240" s="232" t="s">
        <v>156</v>
      </c>
      <c r="AU240" s="232" t="s">
        <v>82</v>
      </c>
      <c r="AY240" s="18" t="s">
        <v>152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210</v>
      </c>
      <c r="BM240" s="232" t="s">
        <v>480</v>
      </c>
    </row>
    <row r="241" s="13" customFormat="1">
      <c r="A241" s="13"/>
      <c r="B241" s="234"/>
      <c r="C241" s="235"/>
      <c r="D241" s="236" t="s">
        <v>161</v>
      </c>
      <c r="E241" s="237" t="s">
        <v>1</v>
      </c>
      <c r="F241" s="238" t="s">
        <v>1156</v>
      </c>
      <c r="G241" s="235"/>
      <c r="H241" s="239">
        <v>4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161</v>
      </c>
      <c r="AU241" s="245" t="s">
        <v>82</v>
      </c>
      <c r="AV241" s="13" t="s">
        <v>82</v>
      </c>
      <c r="AW241" s="13" t="s">
        <v>30</v>
      </c>
      <c r="AX241" s="13" t="s">
        <v>73</v>
      </c>
      <c r="AY241" s="245" t="s">
        <v>152</v>
      </c>
    </row>
    <row r="242" s="13" customFormat="1">
      <c r="A242" s="13"/>
      <c r="B242" s="234"/>
      <c r="C242" s="235"/>
      <c r="D242" s="236" t="s">
        <v>161</v>
      </c>
      <c r="E242" s="237" t="s">
        <v>1</v>
      </c>
      <c r="F242" s="238" t="s">
        <v>1157</v>
      </c>
      <c r="G242" s="235"/>
      <c r="H242" s="239">
        <v>4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161</v>
      </c>
      <c r="AU242" s="245" t="s">
        <v>82</v>
      </c>
      <c r="AV242" s="13" t="s">
        <v>82</v>
      </c>
      <c r="AW242" s="13" t="s">
        <v>30</v>
      </c>
      <c r="AX242" s="13" t="s">
        <v>73</v>
      </c>
      <c r="AY242" s="245" t="s">
        <v>152</v>
      </c>
    </row>
    <row r="243" s="14" customFormat="1">
      <c r="A243" s="14"/>
      <c r="B243" s="246"/>
      <c r="C243" s="247"/>
      <c r="D243" s="236" t="s">
        <v>161</v>
      </c>
      <c r="E243" s="248" t="s">
        <v>1</v>
      </c>
      <c r="F243" s="249" t="s">
        <v>163</v>
      </c>
      <c r="G243" s="247"/>
      <c r="H243" s="250">
        <v>8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161</v>
      </c>
      <c r="AU243" s="256" t="s">
        <v>82</v>
      </c>
      <c r="AV243" s="14" t="s">
        <v>160</v>
      </c>
      <c r="AW243" s="14" t="s">
        <v>30</v>
      </c>
      <c r="AX243" s="14" t="s">
        <v>80</v>
      </c>
      <c r="AY243" s="256" t="s">
        <v>152</v>
      </c>
    </row>
    <row r="244" s="2" customFormat="1" ht="33" customHeight="1">
      <c r="A244" s="39"/>
      <c r="B244" s="40"/>
      <c r="C244" s="220" t="s">
        <v>397</v>
      </c>
      <c r="D244" s="220" t="s">
        <v>156</v>
      </c>
      <c r="E244" s="221" t="s">
        <v>581</v>
      </c>
      <c r="F244" s="222" t="s">
        <v>582</v>
      </c>
      <c r="G244" s="223" t="s">
        <v>159</v>
      </c>
      <c r="H244" s="224">
        <v>7.9199999999999999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38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210</v>
      </c>
      <c r="AT244" s="232" t="s">
        <v>156</v>
      </c>
      <c r="AU244" s="232" t="s">
        <v>82</v>
      </c>
      <c r="AY244" s="18" t="s">
        <v>152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80</v>
      </c>
      <c r="BK244" s="233">
        <f>ROUND(I244*H244,2)</f>
        <v>0</v>
      </c>
      <c r="BL244" s="18" t="s">
        <v>210</v>
      </c>
      <c r="BM244" s="232" t="s">
        <v>485</v>
      </c>
    </row>
    <row r="245" s="13" customFormat="1">
      <c r="A245" s="13"/>
      <c r="B245" s="234"/>
      <c r="C245" s="235"/>
      <c r="D245" s="236" t="s">
        <v>161</v>
      </c>
      <c r="E245" s="237" t="s">
        <v>1</v>
      </c>
      <c r="F245" s="238" t="s">
        <v>1158</v>
      </c>
      <c r="G245" s="235"/>
      <c r="H245" s="239">
        <v>0.93600000000000005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161</v>
      </c>
      <c r="AU245" s="245" t="s">
        <v>82</v>
      </c>
      <c r="AV245" s="13" t="s">
        <v>82</v>
      </c>
      <c r="AW245" s="13" t="s">
        <v>30</v>
      </c>
      <c r="AX245" s="13" t="s">
        <v>73</v>
      </c>
      <c r="AY245" s="245" t="s">
        <v>152</v>
      </c>
    </row>
    <row r="246" s="13" customFormat="1">
      <c r="A246" s="13"/>
      <c r="B246" s="234"/>
      <c r="C246" s="235"/>
      <c r="D246" s="236" t="s">
        <v>161</v>
      </c>
      <c r="E246" s="237" t="s">
        <v>1</v>
      </c>
      <c r="F246" s="238" t="s">
        <v>1159</v>
      </c>
      <c r="G246" s="235"/>
      <c r="H246" s="239">
        <v>0.95999999999999996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161</v>
      </c>
      <c r="AU246" s="245" t="s">
        <v>82</v>
      </c>
      <c r="AV246" s="13" t="s">
        <v>82</v>
      </c>
      <c r="AW246" s="13" t="s">
        <v>30</v>
      </c>
      <c r="AX246" s="13" t="s">
        <v>73</v>
      </c>
      <c r="AY246" s="245" t="s">
        <v>152</v>
      </c>
    </row>
    <row r="247" s="13" customFormat="1">
      <c r="A247" s="13"/>
      <c r="B247" s="234"/>
      <c r="C247" s="235"/>
      <c r="D247" s="236" t="s">
        <v>161</v>
      </c>
      <c r="E247" s="237" t="s">
        <v>1</v>
      </c>
      <c r="F247" s="238" t="s">
        <v>1160</v>
      </c>
      <c r="G247" s="235"/>
      <c r="H247" s="239">
        <v>3.3839999999999999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161</v>
      </c>
      <c r="AU247" s="245" t="s">
        <v>82</v>
      </c>
      <c r="AV247" s="13" t="s">
        <v>82</v>
      </c>
      <c r="AW247" s="13" t="s">
        <v>30</v>
      </c>
      <c r="AX247" s="13" t="s">
        <v>73</v>
      </c>
      <c r="AY247" s="245" t="s">
        <v>152</v>
      </c>
    </row>
    <row r="248" s="13" customFormat="1">
      <c r="A248" s="13"/>
      <c r="B248" s="234"/>
      <c r="C248" s="235"/>
      <c r="D248" s="236" t="s">
        <v>161</v>
      </c>
      <c r="E248" s="237" t="s">
        <v>1</v>
      </c>
      <c r="F248" s="238" t="s">
        <v>1161</v>
      </c>
      <c r="G248" s="235"/>
      <c r="H248" s="239">
        <v>2.6400000000000001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161</v>
      </c>
      <c r="AU248" s="245" t="s">
        <v>82</v>
      </c>
      <c r="AV248" s="13" t="s">
        <v>82</v>
      </c>
      <c r="AW248" s="13" t="s">
        <v>30</v>
      </c>
      <c r="AX248" s="13" t="s">
        <v>73</v>
      </c>
      <c r="AY248" s="245" t="s">
        <v>152</v>
      </c>
    </row>
    <row r="249" s="14" customFormat="1">
      <c r="A249" s="14"/>
      <c r="B249" s="246"/>
      <c r="C249" s="247"/>
      <c r="D249" s="236" t="s">
        <v>161</v>
      </c>
      <c r="E249" s="248" t="s">
        <v>1</v>
      </c>
      <c r="F249" s="249" t="s">
        <v>163</v>
      </c>
      <c r="G249" s="247"/>
      <c r="H249" s="250">
        <v>7.9199999999999999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161</v>
      </c>
      <c r="AU249" s="256" t="s">
        <v>82</v>
      </c>
      <c r="AV249" s="14" t="s">
        <v>160</v>
      </c>
      <c r="AW249" s="14" t="s">
        <v>30</v>
      </c>
      <c r="AX249" s="14" t="s">
        <v>80</v>
      </c>
      <c r="AY249" s="256" t="s">
        <v>152</v>
      </c>
    </row>
    <row r="250" s="2" customFormat="1" ht="37.8" customHeight="1">
      <c r="A250" s="39"/>
      <c r="B250" s="40"/>
      <c r="C250" s="220" t="s">
        <v>280</v>
      </c>
      <c r="D250" s="220" t="s">
        <v>156</v>
      </c>
      <c r="E250" s="221" t="s">
        <v>935</v>
      </c>
      <c r="F250" s="222" t="s">
        <v>936</v>
      </c>
      <c r="G250" s="223" t="s">
        <v>159</v>
      </c>
      <c r="H250" s="224">
        <v>5.3129999999999997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210</v>
      </c>
      <c r="AT250" s="232" t="s">
        <v>156</v>
      </c>
      <c r="AU250" s="232" t="s">
        <v>82</v>
      </c>
      <c r="AY250" s="18" t="s">
        <v>152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80</v>
      </c>
      <c r="BK250" s="233">
        <f>ROUND(I250*H250,2)</f>
        <v>0</v>
      </c>
      <c r="BL250" s="18" t="s">
        <v>210</v>
      </c>
      <c r="BM250" s="232" t="s">
        <v>488</v>
      </c>
    </row>
    <row r="251" s="13" customFormat="1">
      <c r="A251" s="13"/>
      <c r="B251" s="234"/>
      <c r="C251" s="235"/>
      <c r="D251" s="236" t="s">
        <v>161</v>
      </c>
      <c r="E251" s="237" t="s">
        <v>1</v>
      </c>
      <c r="F251" s="238" t="s">
        <v>1162</v>
      </c>
      <c r="G251" s="235"/>
      <c r="H251" s="239">
        <v>5.3129999999999997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161</v>
      </c>
      <c r="AU251" s="245" t="s">
        <v>82</v>
      </c>
      <c r="AV251" s="13" t="s">
        <v>82</v>
      </c>
      <c r="AW251" s="13" t="s">
        <v>30</v>
      </c>
      <c r="AX251" s="13" t="s">
        <v>73</v>
      </c>
      <c r="AY251" s="245" t="s">
        <v>152</v>
      </c>
    </row>
    <row r="252" s="14" customFormat="1">
      <c r="A252" s="14"/>
      <c r="B252" s="246"/>
      <c r="C252" s="247"/>
      <c r="D252" s="236" t="s">
        <v>161</v>
      </c>
      <c r="E252" s="248" t="s">
        <v>1</v>
      </c>
      <c r="F252" s="249" t="s">
        <v>163</v>
      </c>
      <c r="G252" s="247"/>
      <c r="H252" s="250">
        <v>5.3129999999999997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161</v>
      </c>
      <c r="AU252" s="256" t="s">
        <v>82</v>
      </c>
      <c r="AV252" s="14" t="s">
        <v>160</v>
      </c>
      <c r="AW252" s="14" t="s">
        <v>30</v>
      </c>
      <c r="AX252" s="14" t="s">
        <v>80</v>
      </c>
      <c r="AY252" s="256" t="s">
        <v>152</v>
      </c>
    </row>
    <row r="253" s="2" customFormat="1" ht="24.15" customHeight="1">
      <c r="A253" s="39"/>
      <c r="B253" s="40"/>
      <c r="C253" s="220" t="s">
        <v>285</v>
      </c>
      <c r="D253" s="220" t="s">
        <v>156</v>
      </c>
      <c r="E253" s="221" t="s">
        <v>593</v>
      </c>
      <c r="F253" s="222" t="s">
        <v>594</v>
      </c>
      <c r="G253" s="223" t="s">
        <v>159</v>
      </c>
      <c r="H253" s="224">
        <v>35.732999999999997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210</v>
      </c>
      <c r="AT253" s="232" t="s">
        <v>156</v>
      </c>
      <c r="AU253" s="232" t="s">
        <v>82</v>
      </c>
      <c r="AY253" s="18" t="s">
        <v>152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80</v>
      </c>
      <c r="BK253" s="233">
        <f>ROUND(I253*H253,2)</f>
        <v>0</v>
      </c>
      <c r="BL253" s="18" t="s">
        <v>210</v>
      </c>
      <c r="BM253" s="232" t="s">
        <v>494</v>
      </c>
    </row>
    <row r="254" s="13" customFormat="1">
      <c r="A254" s="13"/>
      <c r="B254" s="234"/>
      <c r="C254" s="235"/>
      <c r="D254" s="236" t="s">
        <v>161</v>
      </c>
      <c r="E254" s="237" t="s">
        <v>1</v>
      </c>
      <c r="F254" s="238" t="s">
        <v>1163</v>
      </c>
      <c r="G254" s="235"/>
      <c r="H254" s="239">
        <v>23.52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161</v>
      </c>
      <c r="AU254" s="245" t="s">
        <v>82</v>
      </c>
      <c r="AV254" s="13" t="s">
        <v>82</v>
      </c>
      <c r="AW254" s="13" t="s">
        <v>30</v>
      </c>
      <c r="AX254" s="13" t="s">
        <v>73</v>
      </c>
      <c r="AY254" s="245" t="s">
        <v>152</v>
      </c>
    </row>
    <row r="255" s="13" customFormat="1">
      <c r="A255" s="13"/>
      <c r="B255" s="234"/>
      <c r="C255" s="235"/>
      <c r="D255" s="236" t="s">
        <v>161</v>
      </c>
      <c r="E255" s="237" t="s">
        <v>1</v>
      </c>
      <c r="F255" s="238" t="s">
        <v>1164</v>
      </c>
      <c r="G255" s="235"/>
      <c r="H255" s="239">
        <v>7.2569999999999997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161</v>
      </c>
      <c r="AU255" s="245" t="s">
        <v>82</v>
      </c>
      <c r="AV255" s="13" t="s">
        <v>82</v>
      </c>
      <c r="AW255" s="13" t="s">
        <v>30</v>
      </c>
      <c r="AX255" s="13" t="s">
        <v>73</v>
      </c>
      <c r="AY255" s="245" t="s">
        <v>152</v>
      </c>
    </row>
    <row r="256" s="13" customFormat="1">
      <c r="A256" s="13"/>
      <c r="B256" s="234"/>
      <c r="C256" s="235"/>
      <c r="D256" s="236" t="s">
        <v>161</v>
      </c>
      <c r="E256" s="237" t="s">
        <v>1</v>
      </c>
      <c r="F256" s="238" t="s">
        <v>1165</v>
      </c>
      <c r="G256" s="235"/>
      <c r="H256" s="239">
        <v>4.9560000000000004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161</v>
      </c>
      <c r="AU256" s="245" t="s">
        <v>82</v>
      </c>
      <c r="AV256" s="13" t="s">
        <v>82</v>
      </c>
      <c r="AW256" s="13" t="s">
        <v>30</v>
      </c>
      <c r="AX256" s="13" t="s">
        <v>73</v>
      </c>
      <c r="AY256" s="245" t="s">
        <v>152</v>
      </c>
    </row>
    <row r="257" s="14" customFormat="1">
      <c r="A257" s="14"/>
      <c r="B257" s="246"/>
      <c r="C257" s="247"/>
      <c r="D257" s="236" t="s">
        <v>161</v>
      </c>
      <c r="E257" s="248" t="s">
        <v>1</v>
      </c>
      <c r="F257" s="249" t="s">
        <v>163</v>
      </c>
      <c r="G257" s="247"/>
      <c r="H257" s="250">
        <v>35.732999999999997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161</v>
      </c>
      <c r="AU257" s="256" t="s">
        <v>82</v>
      </c>
      <c r="AV257" s="14" t="s">
        <v>160</v>
      </c>
      <c r="AW257" s="14" t="s">
        <v>30</v>
      </c>
      <c r="AX257" s="14" t="s">
        <v>80</v>
      </c>
      <c r="AY257" s="256" t="s">
        <v>152</v>
      </c>
    </row>
    <row r="258" s="2" customFormat="1" ht="37.8" customHeight="1">
      <c r="A258" s="39"/>
      <c r="B258" s="40"/>
      <c r="C258" s="220" t="s">
        <v>780</v>
      </c>
      <c r="D258" s="220" t="s">
        <v>156</v>
      </c>
      <c r="E258" s="221" t="s">
        <v>599</v>
      </c>
      <c r="F258" s="222" t="s">
        <v>600</v>
      </c>
      <c r="G258" s="223" t="s">
        <v>159</v>
      </c>
      <c r="H258" s="224">
        <v>16.940000000000001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210</v>
      </c>
      <c r="AT258" s="232" t="s">
        <v>156</v>
      </c>
      <c r="AU258" s="232" t="s">
        <v>82</v>
      </c>
      <c r="AY258" s="18" t="s">
        <v>152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80</v>
      </c>
      <c r="BK258" s="233">
        <f>ROUND(I258*H258,2)</f>
        <v>0</v>
      </c>
      <c r="BL258" s="18" t="s">
        <v>210</v>
      </c>
      <c r="BM258" s="232" t="s">
        <v>363</v>
      </c>
    </row>
    <row r="259" s="13" customFormat="1">
      <c r="A259" s="13"/>
      <c r="B259" s="234"/>
      <c r="C259" s="235"/>
      <c r="D259" s="236" t="s">
        <v>161</v>
      </c>
      <c r="E259" s="237" t="s">
        <v>1</v>
      </c>
      <c r="F259" s="238" t="s">
        <v>1166</v>
      </c>
      <c r="G259" s="235"/>
      <c r="H259" s="239">
        <v>6.0830000000000002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161</v>
      </c>
      <c r="AU259" s="245" t="s">
        <v>82</v>
      </c>
      <c r="AV259" s="13" t="s">
        <v>82</v>
      </c>
      <c r="AW259" s="13" t="s">
        <v>30</v>
      </c>
      <c r="AX259" s="13" t="s">
        <v>73</v>
      </c>
      <c r="AY259" s="245" t="s">
        <v>152</v>
      </c>
    </row>
    <row r="260" s="13" customFormat="1">
      <c r="A260" s="13"/>
      <c r="B260" s="234"/>
      <c r="C260" s="235"/>
      <c r="D260" s="236" t="s">
        <v>161</v>
      </c>
      <c r="E260" s="237" t="s">
        <v>1</v>
      </c>
      <c r="F260" s="238" t="s">
        <v>1167</v>
      </c>
      <c r="G260" s="235"/>
      <c r="H260" s="239">
        <v>10.856999999999999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161</v>
      </c>
      <c r="AU260" s="245" t="s">
        <v>82</v>
      </c>
      <c r="AV260" s="13" t="s">
        <v>82</v>
      </c>
      <c r="AW260" s="13" t="s">
        <v>30</v>
      </c>
      <c r="AX260" s="13" t="s">
        <v>73</v>
      </c>
      <c r="AY260" s="245" t="s">
        <v>152</v>
      </c>
    </row>
    <row r="261" s="14" customFormat="1">
      <c r="A261" s="14"/>
      <c r="B261" s="246"/>
      <c r="C261" s="247"/>
      <c r="D261" s="236" t="s">
        <v>161</v>
      </c>
      <c r="E261" s="248" t="s">
        <v>1</v>
      </c>
      <c r="F261" s="249" t="s">
        <v>163</v>
      </c>
      <c r="G261" s="247"/>
      <c r="H261" s="250">
        <v>16.940000000000001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161</v>
      </c>
      <c r="AU261" s="256" t="s">
        <v>82</v>
      </c>
      <c r="AV261" s="14" t="s">
        <v>160</v>
      </c>
      <c r="AW261" s="14" t="s">
        <v>30</v>
      </c>
      <c r="AX261" s="14" t="s">
        <v>80</v>
      </c>
      <c r="AY261" s="256" t="s">
        <v>152</v>
      </c>
    </row>
    <row r="262" s="2" customFormat="1" ht="24.15" customHeight="1">
      <c r="A262" s="39"/>
      <c r="B262" s="40"/>
      <c r="C262" s="220" t="s">
        <v>289</v>
      </c>
      <c r="D262" s="220" t="s">
        <v>156</v>
      </c>
      <c r="E262" s="221" t="s">
        <v>605</v>
      </c>
      <c r="F262" s="222" t="s">
        <v>606</v>
      </c>
      <c r="G262" s="223" t="s">
        <v>159</v>
      </c>
      <c r="H262" s="224">
        <v>12.09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210</v>
      </c>
      <c r="AT262" s="232" t="s">
        <v>156</v>
      </c>
      <c r="AU262" s="232" t="s">
        <v>82</v>
      </c>
      <c r="AY262" s="18" t="s">
        <v>152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210</v>
      </c>
      <c r="BM262" s="232" t="s">
        <v>456</v>
      </c>
    </row>
    <row r="263" s="13" customFormat="1">
      <c r="A263" s="13"/>
      <c r="B263" s="234"/>
      <c r="C263" s="235"/>
      <c r="D263" s="236" t="s">
        <v>161</v>
      </c>
      <c r="E263" s="237" t="s">
        <v>1</v>
      </c>
      <c r="F263" s="238" t="s">
        <v>1168</v>
      </c>
      <c r="G263" s="235"/>
      <c r="H263" s="239">
        <v>2.3700000000000001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161</v>
      </c>
      <c r="AU263" s="245" t="s">
        <v>82</v>
      </c>
      <c r="AV263" s="13" t="s">
        <v>82</v>
      </c>
      <c r="AW263" s="13" t="s">
        <v>30</v>
      </c>
      <c r="AX263" s="13" t="s">
        <v>73</v>
      </c>
      <c r="AY263" s="245" t="s">
        <v>152</v>
      </c>
    </row>
    <row r="264" s="13" customFormat="1">
      <c r="A264" s="13"/>
      <c r="B264" s="234"/>
      <c r="C264" s="235"/>
      <c r="D264" s="236" t="s">
        <v>161</v>
      </c>
      <c r="E264" s="237" t="s">
        <v>1</v>
      </c>
      <c r="F264" s="238" t="s">
        <v>1169</v>
      </c>
      <c r="G264" s="235"/>
      <c r="H264" s="239">
        <v>2.48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161</v>
      </c>
      <c r="AU264" s="245" t="s">
        <v>82</v>
      </c>
      <c r="AV264" s="13" t="s">
        <v>82</v>
      </c>
      <c r="AW264" s="13" t="s">
        <v>30</v>
      </c>
      <c r="AX264" s="13" t="s">
        <v>73</v>
      </c>
      <c r="AY264" s="245" t="s">
        <v>152</v>
      </c>
    </row>
    <row r="265" s="13" customFormat="1">
      <c r="A265" s="13"/>
      <c r="B265" s="234"/>
      <c r="C265" s="235"/>
      <c r="D265" s="236" t="s">
        <v>161</v>
      </c>
      <c r="E265" s="237" t="s">
        <v>1</v>
      </c>
      <c r="F265" s="238" t="s">
        <v>1170</v>
      </c>
      <c r="G265" s="235"/>
      <c r="H265" s="239">
        <v>5.79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161</v>
      </c>
      <c r="AU265" s="245" t="s">
        <v>82</v>
      </c>
      <c r="AV265" s="13" t="s">
        <v>82</v>
      </c>
      <c r="AW265" s="13" t="s">
        <v>30</v>
      </c>
      <c r="AX265" s="13" t="s">
        <v>73</v>
      </c>
      <c r="AY265" s="245" t="s">
        <v>152</v>
      </c>
    </row>
    <row r="266" s="13" customFormat="1">
      <c r="A266" s="13"/>
      <c r="B266" s="234"/>
      <c r="C266" s="235"/>
      <c r="D266" s="236" t="s">
        <v>161</v>
      </c>
      <c r="E266" s="237" t="s">
        <v>1</v>
      </c>
      <c r="F266" s="238" t="s">
        <v>1171</v>
      </c>
      <c r="G266" s="235"/>
      <c r="H266" s="239">
        <v>1.45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161</v>
      </c>
      <c r="AU266" s="245" t="s">
        <v>82</v>
      </c>
      <c r="AV266" s="13" t="s">
        <v>82</v>
      </c>
      <c r="AW266" s="13" t="s">
        <v>30</v>
      </c>
      <c r="AX266" s="13" t="s">
        <v>73</v>
      </c>
      <c r="AY266" s="245" t="s">
        <v>152</v>
      </c>
    </row>
    <row r="267" s="14" customFormat="1">
      <c r="A267" s="14"/>
      <c r="B267" s="246"/>
      <c r="C267" s="247"/>
      <c r="D267" s="236" t="s">
        <v>161</v>
      </c>
      <c r="E267" s="248" t="s">
        <v>1</v>
      </c>
      <c r="F267" s="249" t="s">
        <v>163</v>
      </c>
      <c r="G267" s="247"/>
      <c r="H267" s="250">
        <v>12.09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161</v>
      </c>
      <c r="AU267" s="256" t="s">
        <v>82</v>
      </c>
      <c r="AV267" s="14" t="s">
        <v>160</v>
      </c>
      <c r="AW267" s="14" t="s">
        <v>30</v>
      </c>
      <c r="AX267" s="14" t="s">
        <v>80</v>
      </c>
      <c r="AY267" s="256" t="s">
        <v>152</v>
      </c>
    </row>
    <row r="268" s="2" customFormat="1" ht="33" customHeight="1">
      <c r="A268" s="39"/>
      <c r="B268" s="40"/>
      <c r="C268" s="220" t="s">
        <v>771</v>
      </c>
      <c r="D268" s="220" t="s">
        <v>156</v>
      </c>
      <c r="E268" s="221" t="s">
        <v>611</v>
      </c>
      <c r="F268" s="222" t="s">
        <v>612</v>
      </c>
      <c r="G268" s="223" t="s">
        <v>159</v>
      </c>
      <c r="H268" s="224">
        <v>8.5199999999999996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210</v>
      </c>
      <c r="AT268" s="232" t="s">
        <v>156</v>
      </c>
      <c r="AU268" s="232" t="s">
        <v>82</v>
      </c>
      <c r="AY268" s="18" t="s">
        <v>152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80</v>
      </c>
      <c r="BK268" s="233">
        <f>ROUND(I268*H268,2)</f>
        <v>0</v>
      </c>
      <c r="BL268" s="18" t="s">
        <v>210</v>
      </c>
      <c r="BM268" s="232" t="s">
        <v>464</v>
      </c>
    </row>
    <row r="269" s="13" customFormat="1">
      <c r="A269" s="13"/>
      <c r="B269" s="234"/>
      <c r="C269" s="235"/>
      <c r="D269" s="236" t="s">
        <v>161</v>
      </c>
      <c r="E269" s="237" t="s">
        <v>1</v>
      </c>
      <c r="F269" s="238" t="s">
        <v>1172</v>
      </c>
      <c r="G269" s="235"/>
      <c r="H269" s="239">
        <v>8.5199999999999996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161</v>
      </c>
      <c r="AU269" s="245" t="s">
        <v>82</v>
      </c>
      <c r="AV269" s="13" t="s">
        <v>82</v>
      </c>
      <c r="AW269" s="13" t="s">
        <v>30</v>
      </c>
      <c r="AX269" s="13" t="s">
        <v>73</v>
      </c>
      <c r="AY269" s="245" t="s">
        <v>152</v>
      </c>
    </row>
    <row r="270" s="14" customFormat="1">
      <c r="A270" s="14"/>
      <c r="B270" s="246"/>
      <c r="C270" s="247"/>
      <c r="D270" s="236" t="s">
        <v>161</v>
      </c>
      <c r="E270" s="248" t="s">
        <v>1</v>
      </c>
      <c r="F270" s="249" t="s">
        <v>163</v>
      </c>
      <c r="G270" s="247"/>
      <c r="H270" s="250">
        <v>8.5199999999999996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161</v>
      </c>
      <c r="AU270" s="256" t="s">
        <v>82</v>
      </c>
      <c r="AV270" s="14" t="s">
        <v>160</v>
      </c>
      <c r="AW270" s="14" t="s">
        <v>30</v>
      </c>
      <c r="AX270" s="14" t="s">
        <v>80</v>
      </c>
      <c r="AY270" s="256" t="s">
        <v>152</v>
      </c>
    </row>
    <row r="271" s="2" customFormat="1" ht="16.5" customHeight="1">
      <c r="A271" s="39"/>
      <c r="B271" s="40"/>
      <c r="C271" s="220" t="s">
        <v>428</v>
      </c>
      <c r="D271" s="220" t="s">
        <v>156</v>
      </c>
      <c r="E271" s="221" t="s">
        <v>1173</v>
      </c>
      <c r="F271" s="222" t="s">
        <v>1174</v>
      </c>
      <c r="G271" s="223" t="s">
        <v>159</v>
      </c>
      <c r="H271" s="224">
        <v>23.800000000000001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38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210</v>
      </c>
      <c r="AT271" s="232" t="s">
        <v>156</v>
      </c>
      <c r="AU271" s="232" t="s">
        <v>82</v>
      </c>
      <c r="AY271" s="18" t="s">
        <v>152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80</v>
      </c>
      <c r="BK271" s="233">
        <f>ROUND(I271*H271,2)</f>
        <v>0</v>
      </c>
      <c r="BL271" s="18" t="s">
        <v>210</v>
      </c>
      <c r="BM271" s="232" t="s">
        <v>472</v>
      </c>
    </row>
    <row r="272" s="15" customFormat="1">
      <c r="A272" s="15"/>
      <c r="B272" s="257"/>
      <c r="C272" s="258"/>
      <c r="D272" s="236" t="s">
        <v>161</v>
      </c>
      <c r="E272" s="259" t="s">
        <v>1</v>
      </c>
      <c r="F272" s="260" t="s">
        <v>1175</v>
      </c>
      <c r="G272" s="258"/>
      <c r="H272" s="259" t="s">
        <v>1</v>
      </c>
      <c r="I272" s="261"/>
      <c r="J272" s="258"/>
      <c r="K272" s="258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161</v>
      </c>
      <c r="AU272" s="266" t="s">
        <v>82</v>
      </c>
      <c r="AV272" s="15" t="s">
        <v>80</v>
      </c>
      <c r="AW272" s="15" t="s">
        <v>30</v>
      </c>
      <c r="AX272" s="15" t="s">
        <v>73</v>
      </c>
      <c r="AY272" s="266" t="s">
        <v>152</v>
      </c>
    </row>
    <row r="273" s="13" customFormat="1">
      <c r="A273" s="13"/>
      <c r="B273" s="234"/>
      <c r="C273" s="235"/>
      <c r="D273" s="236" t="s">
        <v>161</v>
      </c>
      <c r="E273" s="237" t="s">
        <v>1</v>
      </c>
      <c r="F273" s="238" t="s">
        <v>1176</v>
      </c>
      <c r="G273" s="235"/>
      <c r="H273" s="239">
        <v>7.1900000000000004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161</v>
      </c>
      <c r="AU273" s="245" t="s">
        <v>82</v>
      </c>
      <c r="AV273" s="13" t="s">
        <v>82</v>
      </c>
      <c r="AW273" s="13" t="s">
        <v>30</v>
      </c>
      <c r="AX273" s="13" t="s">
        <v>73</v>
      </c>
      <c r="AY273" s="245" t="s">
        <v>152</v>
      </c>
    </row>
    <row r="274" s="13" customFormat="1">
      <c r="A274" s="13"/>
      <c r="B274" s="234"/>
      <c r="C274" s="235"/>
      <c r="D274" s="236" t="s">
        <v>161</v>
      </c>
      <c r="E274" s="237" t="s">
        <v>1</v>
      </c>
      <c r="F274" s="238" t="s">
        <v>1177</v>
      </c>
      <c r="G274" s="235"/>
      <c r="H274" s="239">
        <v>8.6600000000000001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161</v>
      </c>
      <c r="AU274" s="245" t="s">
        <v>82</v>
      </c>
      <c r="AV274" s="13" t="s">
        <v>82</v>
      </c>
      <c r="AW274" s="13" t="s">
        <v>30</v>
      </c>
      <c r="AX274" s="13" t="s">
        <v>73</v>
      </c>
      <c r="AY274" s="245" t="s">
        <v>152</v>
      </c>
    </row>
    <row r="275" s="13" customFormat="1">
      <c r="A275" s="13"/>
      <c r="B275" s="234"/>
      <c r="C275" s="235"/>
      <c r="D275" s="236" t="s">
        <v>161</v>
      </c>
      <c r="E275" s="237" t="s">
        <v>1</v>
      </c>
      <c r="F275" s="238" t="s">
        <v>1178</v>
      </c>
      <c r="G275" s="235"/>
      <c r="H275" s="239">
        <v>7.9500000000000002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161</v>
      </c>
      <c r="AU275" s="245" t="s">
        <v>82</v>
      </c>
      <c r="AV275" s="13" t="s">
        <v>82</v>
      </c>
      <c r="AW275" s="13" t="s">
        <v>30</v>
      </c>
      <c r="AX275" s="13" t="s">
        <v>73</v>
      </c>
      <c r="AY275" s="245" t="s">
        <v>152</v>
      </c>
    </row>
    <row r="276" s="14" customFormat="1">
      <c r="A276" s="14"/>
      <c r="B276" s="246"/>
      <c r="C276" s="247"/>
      <c r="D276" s="236" t="s">
        <v>161</v>
      </c>
      <c r="E276" s="248" t="s">
        <v>1</v>
      </c>
      <c r="F276" s="249" t="s">
        <v>163</v>
      </c>
      <c r="G276" s="247"/>
      <c r="H276" s="250">
        <v>23.800000000000001</v>
      </c>
      <c r="I276" s="251"/>
      <c r="J276" s="247"/>
      <c r="K276" s="247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161</v>
      </c>
      <c r="AU276" s="256" t="s">
        <v>82</v>
      </c>
      <c r="AV276" s="14" t="s">
        <v>160</v>
      </c>
      <c r="AW276" s="14" t="s">
        <v>30</v>
      </c>
      <c r="AX276" s="14" t="s">
        <v>80</v>
      </c>
      <c r="AY276" s="256" t="s">
        <v>152</v>
      </c>
    </row>
    <row r="277" s="2" customFormat="1" ht="16.5" customHeight="1">
      <c r="A277" s="39"/>
      <c r="B277" s="40"/>
      <c r="C277" s="281" t="s">
        <v>431</v>
      </c>
      <c r="D277" s="281" t="s">
        <v>443</v>
      </c>
      <c r="E277" s="282" t="s">
        <v>1179</v>
      </c>
      <c r="F277" s="283" t="s">
        <v>1180</v>
      </c>
      <c r="G277" s="284" t="s">
        <v>159</v>
      </c>
      <c r="H277" s="285">
        <v>25</v>
      </c>
      <c r="I277" s="286"/>
      <c r="J277" s="287">
        <f>ROUND(I277*H277,2)</f>
        <v>0</v>
      </c>
      <c r="K277" s="288"/>
      <c r="L277" s="289"/>
      <c r="M277" s="290" t="s">
        <v>1</v>
      </c>
      <c r="N277" s="291" t="s">
        <v>38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247</v>
      </c>
      <c r="AT277" s="232" t="s">
        <v>443</v>
      </c>
      <c r="AU277" s="232" t="s">
        <v>82</v>
      </c>
      <c r="AY277" s="18" t="s">
        <v>152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80</v>
      </c>
      <c r="BK277" s="233">
        <f>ROUND(I277*H277,2)</f>
        <v>0</v>
      </c>
      <c r="BL277" s="18" t="s">
        <v>210</v>
      </c>
      <c r="BM277" s="232" t="s">
        <v>482</v>
      </c>
    </row>
    <row r="278" s="13" customFormat="1">
      <c r="A278" s="13"/>
      <c r="B278" s="234"/>
      <c r="C278" s="235"/>
      <c r="D278" s="236" t="s">
        <v>161</v>
      </c>
      <c r="E278" s="237" t="s">
        <v>1</v>
      </c>
      <c r="F278" s="238" t="s">
        <v>1181</v>
      </c>
      <c r="G278" s="235"/>
      <c r="H278" s="239">
        <v>25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161</v>
      </c>
      <c r="AU278" s="245" t="s">
        <v>82</v>
      </c>
      <c r="AV278" s="13" t="s">
        <v>82</v>
      </c>
      <c r="AW278" s="13" t="s">
        <v>30</v>
      </c>
      <c r="AX278" s="13" t="s">
        <v>73</v>
      </c>
      <c r="AY278" s="245" t="s">
        <v>152</v>
      </c>
    </row>
    <row r="279" s="14" customFormat="1">
      <c r="A279" s="14"/>
      <c r="B279" s="246"/>
      <c r="C279" s="247"/>
      <c r="D279" s="236" t="s">
        <v>161</v>
      </c>
      <c r="E279" s="248" t="s">
        <v>1</v>
      </c>
      <c r="F279" s="249" t="s">
        <v>163</v>
      </c>
      <c r="G279" s="247"/>
      <c r="H279" s="250">
        <v>25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161</v>
      </c>
      <c r="AU279" s="256" t="s">
        <v>82</v>
      </c>
      <c r="AV279" s="14" t="s">
        <v>160</v>
      </c>
      <c r="AW279" s="14" t="s">
        <v>30</v>
      </c>
      <c r="AX279" s="14" t="s">
        <v>80</v>
      </c>
      <c r="AY279" s="256" t="s">
        <v>152</v>
      </c>
    </row>
    <row r="280" s="2" customFormat="1" ht="16.5" customHeight="1">
      <c r="A280" s="39"/>
      <c r="B280" s="40"/>
      <c r="C280" s="220" t="s">
        <v>297</v>
      </c>
      <c r="D280" s="220" t="s">
        <v>156</v>
      </c>
      <c r="E280" s="221" t="s">
        <v>615</v>
      </c>
      <c r="F280" s="222" t="s">
        <v>616</v>
      </c>
      <c r="G280" s="223" t="s">
        <v>159</v>
      </c>
      <c r="H280" s="224">
        <v>44.409999999999997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38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210</v>
      </c>
      <c r="AT280" s="232" t="s">
        <v>156</v>
      </c>
      <c r="AU280" s="232" t="s">
        <v>82</v>
      </c>
      <c r="AY280" s="18" t="s">
        <v>152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80</v>
      </c>
      <c r="BK280" s="233">
        <f>ROUND(I280*H280,2)</f>
        <v>0</v>
      </c>
      <c r="BL280" s="18" t="s">
        <v>210</v>
      </c>
      <c r="BM280" s="232" t="s">
        <v>435</v>
      </c>
    </row>
    <row r="281" s="2" customFormat="1" ht="16.5" customHeight="1">
      <c r="A281" s="39"/>
      <c r="B281" s="40"/>
      <c r="C281" s="220" t="s">
        <v>960</v>
      </c>
      <c r="D281" s="220" t="s">
        <v>156</v>
      </c>
      <c r="E281" s="221" t="s">
        <v>1182</v>
      </c>
      <c r="F281" s="222" t="s">
        <v>1183</v>
      </c>
      <c r="G281" s="223" t="s">
        <v>159</v>
      </c>
      <c r="H281" s="224">
        <v>44.409999999999997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210</v>
      </c>
      <c r="AT281" s="232" t="s">
        <v>156</v>
      </c>
      <c r="AU281" s="232" t="s">
        <v>82</v>
      </c>
      <c r="AY281" s="18" t="s">
        <v>152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210</v>
      </c>
      <c r="BM281" s="232" t="s">
        <v>498</v>
      </c>
    </row>
    <row r="282" s="15" customFormat="1">
      <c r="A282" s="15"/>
      <c r="B282" s="257"/>
      <c r="C282" s="258"/>
      <c r="D282" s="236" t="s">
        <v>161</v>
      </c>
      <c r="E282" s="259" t="s">
        <v>1</v>
      </c>
      <c r="F282" s="260" t="s">
        <v>1175</v>
      </c>
      <c r="G282" s="258"/>
      <c r="H282" s="259" t="s">
        <v>1</v>
      </c>
      <c r="I282" s="261"/>
      <c r="J282" s="258"/>
      <c r="K282" s="258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161</v>
      </c>
      <c r="AU282" s="266" t="s">
        <v>82</v>
      </c>
      <c r="AV282" s="15" t="s">
        <v>80</v>
      </c>
      <c r="AW282" s="15" t="s">
        <v>30</v>
      </c>
      <c r="AX282" s="15" t="s">
        <v>73</v>
      </c>
      <c r="AY282" s="266" t="s">
        <v>152</v>
      </c>
    </row>
    <row r="283" s="13" customFormat="1">
      <c r="A283" s="13"/>
      <c r="B283" s="234"/>
      <c r="C283" s="235"/>
      <c r="D283" s="236" t="s">
        <v>161</v>
      </c>
      <c r="E283" s="237" t="s">
        <v>1</v>
      </c>
      <c r="F283" s="238" t="s">
        <v>1176</v>
      </c>
      <c r="G283" s="235"/>
      <c r="H283" s="239">
        <v>7.1900000000000004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161</v>
      </c>
      <c r="AU283" s="245" t="s">
        <v>82</v>
      </c>
      <c r="AV283" s="13" t="s">
        <v>82</v>
      </c>
      <c r="AW283" s="13" t="s">
        <v>30</v>
      </c>
      <c r="AX283" s="13" t="s">
        <v>73</v>
      </c>
      <c r="AY283" s="245" t="s">
        <v>152</v>
      </c>
    </row>
    <row r="284" s="13" customFormat="1">
      <c r="A284" s="13"/>
      <c r="B284" s="234"/>
      <c r="C284" s="235"/>
      <c r="D284" s="236" t="s">
        <v>161</v>
      </c>
      <c r="E284" s="237" t="s">
        <v>1</v>
      </c>
      <c r="F284" s="238" t="s">
        <v>1177</v>
      </c>
      <c r="G284" s="235"/>
      <c r="H284" s="239">
        <v>8.6600000000000001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161</v>
      </c>
      <c r="AU284" s="245" t="s">
        <v>82</v>
      </c>
      <c r="AV284" s="13" t="s">
        <v>82</v>
      </c>
      <c r="AW284" s="13" t="s">
        <v>30</v>
      </c>
      <c r="AX284" s="13" t="s">
        <v>73</v>
      </c>
      <c r="AY284" s="245" t="s">
        <v>152</v>
      </c>
    </row>
    <row r="285" s="13" customFormat="1">
      <c r="A285" s="13"/>
      <c r="B285" s="234"/>
      <c r="C285" s="235"/>
      <c r="D285" s="236" t="s">
        <v>161</v>
      </c>
      <c r="E285" s="237" t="s">
        <v>1</v>
      </c>
      <c r="F285" s="238" t="s">
        <v>1178</v>
      </c>
      <c r="G285" s="235"/>
      <c r="H285" s="239">
        <v>7.9500000000000002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161</v>
      </c>
      <c r="AU285" s="245" t="s">
        <v>82</v>
      </c>
      <c r="AV285" s="13" t="s">
        <v>82</v>
      </c>
      <c r="AW285" s="13" t="s">
        <v>30</v>
      </c>
      <c r="AX285" s="13" t="s">
        <v>73</v>
      </c>
      <c r="AY285" s="245" t="s">
        <v>152</v>
      </c>
    </row>
    <row r="286" s="16" customFormat="1">
      <c r="A286" s="16"/>
      <c r="B286" s="270"/>
      <c r="C286" s="271"/>
      <c r="D286" s="236" t="s">
        <v>161</v>
      </c>
      <c r="E286" s="272" t="s">
        <v>1</v>
      </c>
      <c r="F286" s="273" t="s">
        <v>384</v>
      </c>
      <c r="G286" s="271"/>
      <c r="H286" s="274">
        <v>23.800000000000001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0" t="s">
        <v>161</v>
      </c>
      <c r="AU286" s="280" t="s">
        <v>82</v>
      </c>
      <c r="AV286" s="16" t="s">
        <v>172</v>
      </c>
      <c r="AW286" s="16" t="s">
        <v>30</v>
      </c>
      <c r="AX286" s="16" t="s">
        <v>73</v>
      </c>
      <c r="AY286" s="280" t="s">
        <v>152</v>
      </c>
    </row>
    <row r="287" s="13" customFormat="1">
      <c r="A287" s="13"/>
      <c r="B287" s="234"/>
      <c r="C287" s="235"/>
      <c r="D287" s="236" t="s">
        <v>161</v>
      </c>
      <c r="E287" s="237" t="s">
        <v>1</v>
      </c>
      <c r="F287" s="238" t="s">
        <v>1168</v>
      </c>
      <c r="G287" s="235"/>
      <c r="H287" s="239">
        <v>2.3700000000000001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161</v>
      </c>
      <c r="AU287" s="245" t="s">
        <v>82</v>
      </c>
      <c r="AV287" s="13" t="s">
        <v>82</v>
      </c>
      <c r="AW287" s="13" t="s">
        <v>30</v>
      </c>
      <c r="AX287" s="13" t="s">
        <v>73</v>
      </c>
      <c r="AY287" s="245" t="s">
        <v>152</v>
      </c>
    </row>
    <row r="288" s="13" customFormat="1">
      <c r="A288" s="13"/>
      <c r="B288" s="234"/>
      <c r="C288" s="235"/>
      <c r="D288" s="236" t="s">
        <v>161</v>
      </c>
      <c r="E288" s="237" t="s">
        <v>1</v>
      </c>
      <c r="F288" s="238" t="s">
        <v>1169</v>
      </c>
      <c r="G288" s="235"/>
      <c r="H288" s="239">
        <v>2.48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161</v>
      </c>
      <c r="AU288" s="245" t="s">
        <v>82</v>
      </c>
      <c r="AV288" s="13" t="s">
        <v>82</v>
      </c>
      <c r="AW288" s="13" t="s">
        <v>30</v>
      </c>
      <c r="AX288" s="13" t="s">
        <v>73</v>
      </c>
      <c r="AY288" s="245" t="s">
        <v>152</v>
      </c>
    </row>
    <row r="289" s="13" customFormat="1">
      <c r="A289" s="13"/>
      <c r="B289" s="234"/>
      <c r="C289" s="235"/>
      <c r="D289" s="236" t="s">
        <v>161</v>
      </c>
      <c r="E289" s="237" t="s">
        <v>1</v>
      </c>
      <c r="F289" s="238" t="s">
        <v>1170</v>
      </c>
      <c r="G289" s="235"/>
      <c r="H289" s="239">
        <v>5.79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161</v>
      </c>
      <c r="AU289" s="245" t="s">
        <v>82</v>
      </c>
      <c r="AV289" s="13" t="s">
        <v>82</v>
      </c>
      <c r="AW289" s="13" t="s">
        <v>30</v>
      </c>
      <c r="AX289" s="13" t="s">
        <v>73</v>
      </c>
      <c r="AY289" s="245" t="s">
        <v>152</v>
      </c>
    </row>
    <row r="290" s="13" customFormat="1">
      <c r="A290" s="13"/>
      <c r="B290" s="234"/>
      <c r="C290" s="235"/>
      <c r="D290" s="236" t="s">
        <v>161</v>
      </c>
      <c r="E290" s="237" t="s">
        <v>1</v>
      </c>
      <c r="F290" s="238" t="s">
        <v>1171</v>
      </c>
      <c r="G290" s="235"/>
      <c r="H290" s="239">
        <v>1.45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161</v>
      </c>
      <c r="AU290" s="245" t="s">
        <v>82</v>
      </c>
      <c r="AV290" s="13" t="s">
        <v>82</v>
      </c>
      <c r="AW290" s="13" t="s">
        <v>30</v>
      </c>
      <c r="AX290" s="13" t="s">
        <v>73</v>
      </c>
      <c r="AY290" s="245" t="s">
        <v>152</v>
      </c>
    </row>
    <row r="291" s="13" customFormat="1">
      <c r="A291" s="13"/>
      <c r="B291" s="234"/>
      <c r="C291" s="235"/>
      <c r="D291" s="236" t="s">
        <v>161</v>
      </c>
      <c r="E291" s="237" t="s">
        <v>1</v>
      </c>
      <c r="F291" s="238" t="s">
        <v>1172</v>
      </c>
      <c r="G291" s="235"/>
      <c r="H291" s="239">
        <v>8.5199999999999996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161</v>
      </c>
      <c r="AU291" s="245" t="s">
        <v>82</v>
      </c>
      <c r="AV291" s="13" t="s">
        <v>82</v>
      </c>
      <c r="AW291" s="13" t="s">
        <v>30</v>
      </c>
      <c r="AX291" s="13" t="s">
        <v>73</v>
      </c>
      <c r="AY291" s="245" t="s">
        <v>152</v>
      </c>
    </row>
    <row r="292" s="16" customFormat="1">
      <c r="A292" s="16"/>
      <c r="B292" s="270"/>
      <c r="C292" s="271"/>
      <c r="D292" s="236" t="s">
        <v>161</v>
      </c>
      <c r="E292" s="272" t="s">
        <v>1</v>
      </c>
      <c r="F292" s="273" t="s">
        <v>384</v>
      </c>
      <c r="G292" s="271"/>
      <c r="H292" s="274">
        <v>20.609999999999999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0" t="s">
        <v>161</v>
      </c>
      <c r="AU292" s="280" t="s">
        <v>82</v>
      </c>
      <c r="AV292" s="16" t="s">
        <v>172</v>
      </c>
      <c r="AW292" s="16" t="s">
        <v>30</v>
      </c>
      <c r="AX292" s="16" t="s">
        <v>73</v>
      </c>
      <c r="AY292" s="280" t="s">
        <v>152</v>
      </c>
    </row>
    <row r="293" s="14" customFormat="1">
      <c r="A293" s="14"/>
      <c r="B293" s="246"/>
      <c r="C293" s="247"/>
      <c r="D293" s="236" t="s">
        <v>161</v>
      </c>
      <c r="E293" s="248" t="s">
        <v>1</v>
      </c>
      <c r="F293" s="249" t="s">
        <v>163</v>
      </c>
      <c r="G293" s="247"/>
      <c r="H293" s="250">
        <v>44.409999999999997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161</v>
      </c>
      <c r="AU293" s="256" t="s">
        <v>82</v>
      </c>
      <c r="AV293" s="14" t="s">
        <v>160</v>
      </c>
      <c r="AW293" s="14" t="s">
        <v>30</v>
      </c>
      <c r="AX293" s="14" t="s">
        <v>80</v>
      </c>
      <c r="AY293" s="256" t="s">
        <v>152</v>
      </c>
    </row>
    <row r="294" s="2" customFormat="1" ht="24.15" customHeight="1">
      <c r="A294" s="39"/>
      <c r="B294" s="40"/>
      <c r="C294" s="281" t="s">
        <v>532</v>
      </c>
      <c r="D294" s="281" t="s">
        <v>443</v>
      </c>
      <c r="E294" s="282" t="s">
        <v>1184</v>
      </c>
      <c r="F294" s="283" t="s">
        <v>1185</v>
      </c>
      <c r="G294" s="284" t="s">
        <v>159</v>
      </c>
      <c r="H294" s="285">
        <v>50</v>
      </c>
      <c r="I294" s="286"/>
      <c r="J294" s="287">
        <f>ROUND(I294*H294,2)</f>
        <v>0</v>
      </c>
      <c r="K294" s="288"/>
      <c r="L294" s="289"/>
      <c r="M294" s="290" t="s">
        <v>1</v>
      </c>
      <c r="N294" s="291" t="s">
        <v>38</v>
      </c>
      <c r="O294" s="92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247</v>
      </c>
      <c r="AT294" s="232" t="s">
        <v>443</v>
      </c>
      <c r="AU294" s="232" t="s">
        <v>82</v>
      </c>
      <c r="AY294" s="18" t="s">
        <v>152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80</v>
      </c>
      <c r="BK294" s="233">
        <f>ROUND(I294*H294,2)</f>
        <v>0</v>
      </c>
      <c r="BL294" s="18" t="s">
        <v>210</v>
      </c>
      <c r="BM294" s="232" t="s">
        <v>505</v>
      </c>
    </row>
    <row r="295" s="13" customFormat="1">
      <c r="A295" s="13"/>
      <c r="B295" s="234"/>
      <c r="C295" s="235"/>
      <c r="D295" s="236" t="s">
        <v>161</v>
      </c>
      <c r="E295" s="237" t="s">
        <v>1</v>
      </c>
      <c r="F295" s="238" t="s">
        <v>1186</v>
      </c>
      <c r="G295" s="235"/>
      <c r="H295" s="239">
        <v>50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161</v>
      </c>
      <c r="AU295" s="245" t="s">
        <v>82</v>
      </c>
      <c r="AV295" s="13" t="s">
        <v>82</v>
      </c>
      <c r="AW295" s="13" t="s">
        <v>30</v>
      </c>
      <c r="AX295" s="13" t="s">
        <v>73</v>
      </c>
      <c r="AY295" s="245" t="s">
        <v>152</v>
      </c>
    </row>
    <row r="296" s="14" customFormat="1">
      <c r="A296" s="14"/>
      <c r="B296" s="246"/>
      <c r="C296" s="247"/>
      <c r="D296" s="236" t="s">
        <v>161</v>
      </c>
      <c r="E296" s="248" t="s">
        <v>1</v>
      </c>
      <c r="F296" s="249" t="s">
        <v>163</v>
      </c>
      <c r="G296" s="247"/>
      <c r="H296" s="250">
        <v>50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161</v>
      </c>
      <c r="AU296" s="256" t="s">
        <v>82</v>
      </c>
      <c r="AV296" s="14" t="s">
        <v>160</v>
      </c>
      <c r="AW296" s="14" t="s">
        <v>30</v>
      </c>
      <c r="AX296" s="14" t="s">
        <v>80</v>
      </c>
      <c r="AY296" s="256" t="s">
        <v>152</v>
      </c>
    </row>
    <row r="297" s="2" customFormat="1" ht="21.75" customHeight="1">
      <c r="A297" s="39"/>
      <c r="B297" s="40"/>
      <c r="C297" s="220" t="s">
        <v>968</v>
      </c>
      <c r="D297" s="220" t="s">
        <v>156</v>
      </c>
      <c r="E297" s="221" t="s">
        <v>1187</v>
      </c>
      <c r="F297" s="222" t="s">
        <v>1188</v>
      </c>
      <c r="G297" s="223" t="s">
        <v>159</v>
      </c>
      <c r="H297" s="224">
        <v>44.409999999999997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38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210</v>
      </c>
      <c r="AT297" s="232" t="s">
        <v>156</v>
      </c>
      <c r="AU297" s="232" t="s">
        <v>82</v>
      </c>
      <c r="AY297" s="18" t="s">
        <v>152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80</v>
      </c>
      <c r="BK297" s="233">
        <f>ROUND(I297*H297,2)</f>
        <v>0</v>
      </c>
      <c r="BL297" s="18" t="s">
        <v>210</v>
      </c>
      <c r="BM297" s="232" t="s">
        <v>425</v>
      </c>
    </row>
    <row r="298" s="15" customFormat="1">
      <c r="A298" s="15"/>
      <c r="B298" s="257"/>
      <c r="C298" s="258"/>
      <c r="D298" s="236" t="s">
        <v>161</v>
      </c>
      <c r="E298" s="259" t="s">
        <v>1</v>
      </c>
      <c r="F298" s="260" t="s">
        <v>1175</v>
      </c>
      <c r="G298" s="258"/>
      <c r="H298" s="259" t="s">
        <v>1</v>
      </c>
      <c r="I298" s="261"/>
      <c r="J298" s="258"/>
      <c r="K298" s="258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161</v>
      </c>
      <c r="AU298" s="266" t="s">
        <v>82</v>
      </c>
      <c r="AV298" s="15" t="s">
        <v>80</v>
      </c>
      <c r="AW298" s="15" t="s">
        <v>30</v>
      </c>
      <c r="AX298" s="15" t="s">
        <v>73</v>
      </c>
      <c r="AY298" s="266" t="s">
        <v>152</v>
      </c>
    </row>
    <row r="299" s="13" customFormat="1">
      <c r="A299" s="13"/>
      <c r="B299" s="234"/>
      <c r="C299" s="235"/>
      <c r="D299" s="236" t="s">
        <v>161</v>
      </c>
      <c r="E299" s="237" t="s">
        <v>1</v>
      </c>
      <c r="F299" s="238" t="s">
        <v>1176</v>
      </c>
      <c r="G299" s="235"/>
      <c r="H299" s="239">
        <v>7.1900000000000004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161</v>
      </c>
      <c r="AU299" s="245" t="s">
        <v>82</v>
      </c>
      <c r="AV299" s="13" t="s">
        <v>82</v>
      </c>
      <c r="AW299" s="13" t="s">
        <v>30</v>
      </c>
      <c r="AX299" s="13" t="s">
        <v>73</v>
      </c>
      <c r="AY299" s="245" t="s">
        <v>152</v>
      </c>
    </row>
    <row r="300" s="13" customFormat="1">
      <c r="A300" s="13"/>
      <c r="B300" s="234"/>
      <c r="C300" s="235"/>
      <c r="D300" s="236" t="s">
        <v>161</v>
      </c>
      <c r="E300" s="237" t="s">
        <v>1</v>
      </c>
      <c r="F300" s="238" t="s">
        <v>1177</v>
      </c>
      <c r="G300" s="235"/>
      <c r="H300" s="239">
        <v>8.6600000000000001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161</v>
      </c>
      <c r="AU300" s="245" t="s">
        <v>82</v>
      </c>
      <c r="AV300" s="13" t="s">
        <v>82</v>
      </c>
      <c r="AW300" s="13" t="s">
        <v>30</v>
      </c>
      <c r="AX300" s="13" t="s">
        <v>73</v>
      </c>
      <c r="AY300" s="245" t="s">
        <v>152</v>
      </c>
    </row>
    <row r="301" s="13" customFormat="1">
      <c r="A301" s="13"/>
      <c r="B301" s="234"/>
      <c r="C301" s="235"/>
      <c r="D301" s="236" t="s">
        <v>161</v>
      </c>
      <c r="E301" s="237" t="s">
        <v>1</v>
      </c>
      <c r="F301" s="238" t="s">
        <v>1178</v>
      </c>
      <c r="G301" s="235"/>
      <c r="H301" s="239">
        <v>7.9500000000000002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161</v>
      </c>
      <c r="AU301" s="245" t="s">
        <v>82</v>
      </c>
      <c r="AV301" s="13" t="s">
        <v>82</v>
      </c>
      <c r="AW301" s="13" t="s">
        <v>30</v>
      </c>
      <c r="AX301" s="13" t="s">
        <v>73</v>
      </c>
      <c r="AY301" s="245" t="s">
        <v>152</v>
      </c>
    </row>
    <row r="302" s="16" customFormat="1">
      <c r="A302" s="16"/>
      <c r="B302" s="270"/>
      <c r="C302" s="271"/>
      <c r="D302" s="236" t="s">
        <v>161</v>
      </c>
      <c r="E302" s="272" t="s">
        <v>1</v>
      </c>
      <c r="F302" s="273" t="s">
        <v>384</v>
      </c>
      <c r="G302" s="271"/>
      <c r="H302" s="274">
        <v>23.800000000000001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0" t="s">
        <v>161</v>
      </c>
      <c r="AU302" s="280" t="s">
        <v>82</v>
      </c>
      <c r="AV302" s="16" t="s">
        <v>172</v>
      </c>
      <c r="AW302" s="16" t="s">
        <v>30</v>
      </c>
      <c r="AX302" s="16" t="s">
        <v>73</v>
      </c>
      <c r="AY302" s="280" t="s">
        <v>152</v>
      </c>
    </row>
    <row r="303" s="13" customFormat="1">
      <c r="A303" s="13"/>
      <c r="B303" s="234"/>
      <c r="C303" s="235"/>
      <c r="D303" s="236" t="s">
        <v>161</v>
      </c>
      <c r="E303" s="237" t="s">
        <v>1</v>
      </c>
      <c r="F303" s="238" t="s">
        <v>1168</v>
      </c>
      <c r="G303" s="235"/>
      <c r="H303" s="239">
        <v>2.3700000000000001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161</v>
      </c>
      <c r="AU303" s="245" t="s">
        <v>82</v>
      </c>
      <c r="AV303" s="13" t="s">
        <v>82</v>
      </c>
      <c r="AW303" s="13" t="s">
        <v>30</v>
      </c>
      <c r="AX303" s="13" t="s">
        <v>73</v>
      </c>
      <c r="AY303" s="245" t="s">
        <v>152</v>
      </c>
    </row>
    <row r="304" s="13" customFormat="1">
      <c r="A304" s="13"/>
      <c r="B304" s="234"/>
      <c r="C304" s="235"/>
      <c r="D304" s="236" t="s">
        <v>161</v>
      </c>
      <c r="E304" s="237" t="s">
        <v>1</v>
      </c>
      <c r="F304" s="238" t="s">
        <v>1169</v>
      </c>
      <c r="G304" s="235"/>
      <c r="H304" s="239">
        <v>2.48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161</v>
      </c>
      <c r="AU304" s="245" t="s">
        <v>82</v>
      </c>
      <c r="AV304" s="13" t="s">
        <v>82</v>
      </c>
      <c r="AW304" s="13" t="s">
        <v>30</v>
      </c>
      <c r="AX304" s="13" t="s">
        <v>73</v>
      </c>
      <c r="AY304" s="245" t="s">
        <v>152</v>
      </c>
    </row>
    <row r="305" s="13" customFormat="1">
      <c r="A305" s="13"/>
      <c r="B305" s="234"/>
      <c r="C305" s="235"/>
      <c r="D305" s="236" t="s">
        <v>161</v>
      </c>
      <c r="E305" s="237" t="s">
        <v>1</v>
      </c>
      <c r="F305" s="238" t="s">
        <v>1170</v>
      </c>
      <c r="G305" s="235"/>
      <c r="H305" s="239">
        <v>5.79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161</v>
      </c>
      <c r="AU305" s="245" t="s">
        <v>82</v>
      </c>
      <c r="AV305" s="13" t="s">
        <v>82</v>
      </c>
      <c r="AW305" s="13" t="s">
        <v>30</v>
      </c>
      <c r="AX305" s="13" t="s">
        <v>73</v>
      </c>
      <c r="AY305" s="245" t="s">
        <v>152</v>
      </c>
    </row>
    <row r="306" s="13" customFormat="1">
      <c r="A306" s="13"/>
      <c r="B306" s="234"/>
      <c r="C306" s="235"/>
      <c r="D306" s="236" t="s">
        <v>161</v>
      </c>
      <c r="E306" s="237" t="s">
        <v>1</v>
      </c>
      <c r="F306" s="238" t="s">
        <v>1171</v>
      </c>
      <c r="G306" s="235"/>
      <c r="H306" s="239">
        <v>1.45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161</v>
      </c>
      <c r="AU306" s="245" t="s">
        <v>82</v>
      </c>
      <c r="AV306" s="13" t="s">
        <v>82</v>
      </c>
      <c r="AW306" s="13" t="s">
        <v>30</v>
      </c>
      <c r="AX306" s="13" t="s">
        <v>73</v>
      </c>
      <c r="AY306" s="245" t="s">
        <v>152</v>
      </c>
    </row>
    <row r="307" s="13" customFormat="1">
      <c r="A307" s="13"/>
      <c r="B307" s="234"/>
      <c r="C307" s="235"/>
      <c r="D307" s="236" t="s">
        <v>161</v>
      </c>
      <c r="E307" s="237" t="s">
        <v>1</v>
      </c>
      <c r="F307" s="238" t="s">
        <v>1172</v>
      </c>
      <c r="G307" s="235"/>
      <c r="H307" s="239">
        <v>8.5199999999999996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161</v>
      </c>
      <c r="AU307" s="245" t="s">
        <v>82</v>
      </c>
      <c r="AV307" s="13" t="s">
        <v>82</v>
      </c>
      <c r="AW307" s="13" t="s">
        <v>30</v>
      </c>
      <c r="AX307" s="13" t="s">
        <v>73</v>
      </c>
      <c r="AY307" s="245" t="s">
        <v>152</v>
      </c>
    </row>
    <row r="308" s="16" customFormat="1">
      <c r="A308" s="16"/>
      <c r="B308" s="270"/>
      <c r="C308" s="271"/>
      <c r="D308" s="236" t="s">
        <v>161</v>
      </c>
      <c r="E308" s="272" t="s">
        <v>1</v>
      </c>
      <c r="F308" s="273" t="s">
        <v>384</v>
      </c>
      <c r="G308" s="271"/>
      <c r="H308" s="274">
        <v>20.609999999999999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0" t="s">
        <v>161</v>
      </c>
      <c r="AU308" s="280" t="s">
        <v>82</v>
      </c>
      <c r="AV308" s="16" t="s">
        <v>172</v>
      </c>
      <c r="AW308" s="16" t="s">
        <v>30</v>
      </c>
      <c r="AX308" s="16" t="s">
        <v>73</v>
      </c>
      <c r="AY308" s="280" t="s">
        <v>152</v>
      </c>
    </row>
    <row r="309" s="14" customFormat="1">
      <c r="A309" s="14"/>
      <c r="B309" s="246"/>
      <c r="C309" s="247"/>
      <c r="D309" s="236" t="s">
        <v>161</v>
      </c>
      <c r="E309" s="248" t="s">
        <v>1</v>
      </c>
      <c r="F309" s="249" t="s">
        <v>163</v>
      </c>
      <c r="G309" s="247"/>
      <c r="H309" s="250">
        <v>44.409999999999997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161</v>
      </c>
      <c r="AU309" s="256" t="s">
        <v>82</v>
      </c>
      <c r="AV309" s="14" t="s">
        <v>160</v>
      </c>
      <c r="AW309" s="14" t="s">
        <v>30</v>
      </c>
      <c r="AX309" s="14" t="s">
        <v>80</v>
      </c>
      <c r="AY309" s="256" t="s">
        <v>152</v>
      </c>
    </row>
    <row r="310" s="2" customFormat="1" ht="24.15" customHeight="1">
      <c r="A310" s="39"/>
      <c r="B310" s="40"/>
      <c r="C310" s="281" t="s">
        <v>535</v>
      </c>
      <c r="D310" s="281" t="s">
        <v>443</v>
      </c>
      <c r="E310" s="282" t="s">
        <v>1189</v>
      </c>
      <c r="F310" s="283" t="s">
        <v>1190</v>
      </c>
      <c r="G310" s="284" t="s">
        <v>159</v>
      </c>
      <c r="H310" s="285">
        <v>46.649000000000001</v>
      </c>
      <c r="I310" s="286"/>
      <c r="J310" s="287">
        <f>ROUND(I310*H310,2)</f>
        <v>0</v>
      </c>
      <c r="K310" s="288"/>
      <c r="L310" s="289"/>
      <c r="M310" s="290" t="s">
        <v>1</v>
      </c>
      <c r="N310" s="291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247</v>
      </c>
      <c r="AT310" s="232" t="s">
        <v>443</v>
      </c>
      <c r="AU310" s="232" t="s">
        <v>82</v>
      </c>
      <c r="AY310" s="18" t="s">
        <v>152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80</v>
      </c>
      <c r="BK310" s="233">
        <f>ROUND(I310*H310,2)</f>
        <v>0</v>
      </c>
      <c r="BL310" s="18" t="s">
        <v>210</v>
      </c>
      <c r="BM310" s="232" t="s">
        <v>431</v>
      </c>
    </row>
    <row r="311" s="13" customFormat="1">
      <c r="A311" s="13"/>
      <c r="B311" s="234"/>
      <c r="C311" s="235"/>
      <c r="D311" s="236" t="s">
        <v>161</v>
      </c>
      <c r="E311" s="237" t="s">
        <v>1</v>
      </c>
      <c r="F311" s="238" t="s">
        <v>1191</v>
      </c>
      <c r="G311" s="235"/>
      <c r="H311" s="239">
        <v>46.649000000000001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161</v>
      </c>
      <c r="AU311" s="245" t="s">
        <v>82</v>
      </c>
      <c r="AV311" s="13" t="s">
        <v>82</v>
      </c>
      <c r="AW311" s="13" t="s">
        <v>30</v>
      </c>
      <c r="AX311" s="13" t="s">
        <v>73</v>
      </c>
      <c r="AY311" s="245" t="s">
        <v>152</v>
      </c>
    </row>
    <row r="312" s="14" customFormat="1">
      <c r="A312" s="14"/>
      <c r="B312" s="246"/>
      <c r="C312" s="247"/>
      <c r="D312" s="236" t="s">
        <v>161</v>
      </c>
      <c r="E312" s="248" t="s">
        <v>1</v>
      </c>
      <c r="F312" s="249" t="s">
        <v>163</v>
      </c>
      <c r="G312" s="247"/>
      <c r="H312" s="250">
        <v>46.649000000000001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161</v>
      </c>
      <c r="AU312" s="256" t="s">
        <v>82</v>
      </c>
      <c r="AV312" s="14" t="s">
        <v>160</v>
      </c>
      <c r="AW312" s="14" t="s">
        <v>30</v>
      </c>
      <c r="AX312" s="14" t="s">
        <v>80</v>
      </c>
      <c r="AY312" s="256" t="s">
        <v>152</v>
      </c>
    </row>
    <row r="313" s="2" customFormat="1" ht="21.75" customHeight="1">
      <c r="A313" s="39"/>
      <c r="B313" s="40"/>
      <c r="C313" s="220" t="s">
        <v>803</v>
      </c>
      <c r="D313" s="220" t="s">
        <v>156</v>
      </c>
      <c r="E313" s="221" t="s">
        <v>618</v>
      </c>
      <c r="F313" s="222" t="s">
        <v>619</v>
      </c>
      <c r="G313" s="223" t="s">
        <v>232</v>
      </c>
      <c r="H313" s="224">
        <v>4.2000000000000002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38</v>
      </c>
      <c r="O313" s="92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210</v>
      </c>
      <c r="AT313" s="232" t="s">
        <v>156</v>
      </c>
      <c r="AU313" s="232" t="s">
        <v>82</v>
      </c>
      <c r="AY313" s="18" t="s">
        <v>152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80</v>
      </c>
      <c r="BK313" s="233">
        <f>ROUND(I313*H313,2)</f>
        <v>0</v>
      </c>
      <c r="BL313" s="18" t="s">
        <v>210</v>
      </c>
      <c r="BM313" s="232" t="s">
        <v>532</v>
      </c>
    </row>
    <row r="314" s="13" customFormat="1">
      <c r="A314" s="13"/>
      <c r="B314" s="234"/>
      <c r="C314" s="235"/>
      <c r="D314" s="236" t="s">
        <v>161</v>
      </c>
      <c r="E314" s="237" t="s">
        <v>1</v>
      </c>
      <c r="F314" s="238" t="s">
        <v>951</v>
      </c>
      <c r="G314" s="235"/>
      <c r="H314" s="239">
        <v>4.2000000000000002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161</v>
      </c>
      <c r="AU314" s="245" t="s">
        <v>82</v>
      </c>
      <c r="AV314" s="13" t="s">
        <v>82</v>
      </c>
      <c r="AW314" s="13" t="s">
        <v>30</v>
      </c>
      <c r="AX314" s="13" t="s">
        <v>73</v>
      </c>
      <c r="AY314" s="245" t="s">
        <v>152</v>
      </c>
    </row>
    <row r="315" s="14" customFormat="1">
      <c r="A315" s="14"/>
      <c r="B315" s="246"/>
      <c r="C315" s="247"/>
      <c r="D315" s="236" t="s">
        <v>161</v>
      </c>
      <c r="E315" s="248" t="s">
        <v>1</v>
      </c>
      <c r="F315" s="249" t="s">
        <v>163</v>
      </c>
      <c r="G315" s="247"/>
      <c r="H315" s="250">
        <v>4.2000000000000002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161</v>
      </c>
      <c r="AU315" s="256" t="s">
        <v>82</v>
      </c>
      <c r="AV315" s="14" t="s">
        <v>160</v>
      </c>
      <c r="AW315" s="14" t="s">
        <v>30</v>
      </c>
      <c r="AX315" s="14" t="s">
        <v>80</v>
      </c>
      <c r="AY315" s="256" t="s">
        <v>152</v>
      </c>
    </row>
    <row r="316" s="2" customFormat="1" ht="24.15" customHeight="1">
      <c r="A316" s="39"/>
      <c r="B316" s="40"/>
      <c r="C316" s="220" t="s">
        <v>301</v>
      </c>
      <c r="D316" s="220" t="s">
        <v>156</v>
      </c>
      <c r="E316" s="221" t="s">
        <v>622</v>
      </c>
      <c r="F316" s="222" t="s">
        <v>623</v>
      </c>
      <c r="G316" s="223" t="s">
        <v>275</v>
      </c>
      <c r="H316" s="224">
        <v>2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38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210</v>
      </c>
      <c r="AT316" s="232" t="s">
        <v>156</v>
      </c>
      <c r="AU316" s="232" t="s">
        <v>82</v>
      </c>
      <c r="AY316" s="18" t="s">
        <v>152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80</v>
      </c>
      <c r="BK316" s="233">
        <f>ROUND(I316*H316,2)</f>
        <v>0</v>
      </c>
      <c r="BL316" s="18" t="s">
        <v>210</v>
      </c>
      <c r="BM316" s="232" t="s">
        <v>535</v>
      </c>
    </row>
    <row r="317" s="2" customFormat="1" ht="16.5" customHeight="1">
      <c r="A317" s="39"/>
      <c r="B317" s="40"/>
      <c r="C317" s="281" t="s">
        <v>576</v>
      </c>
      <c r="D317" s="281" t="s">
        <v>443</v>
      </c>
      <c r="E317" s="282" t="s">
        <v>626</v>
      </c>
      <c r="F317" s="283" t="s">
        <v>627</v>
      </c>
      <c r="G317" s="284" t="s">
        <v>275</v>
      </c>
      <c r="H317" s="285">
        <v>2</v>
      </c>
      <c r="I317" s="286"/>
      <c r="J317" s="287">
        <f>ROUND(I317*H317,2)</f>
        <v>0</v>
      </c>
      <c r="K317" s="288"/>
      <c r="L317" s="289"/>
      <c r="M317" s="290" t="s">
        <v>1</v>
      </c>
      <c r="N317" s="291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247</v>
      </c>
      <c r="AT317" s="232" t="s">
        <v>443</v>
      </c>
      <c r="AU317" s="232" t="s">
        <v>82</v>
      </c>
      <c r="AY317" s="18" t="s">
        <v>152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80</v>
      </c>
      <c r="BK317" s="233">
        <f>ROUND(I317*H317,2)</f>
        <v>0</v>
      </c>
      <c r="BL317" s="18" t="s">
        <v>210</v>
      </c>
      <c r="BM317" s="232" t="s">
        <v>539</v>
      </c>
    </row>
    <row r="318" s="2" customFormat="1" ht="24.15" customHeight="1">
      <c r="A318" s="39"/>
      <c r="B318" s="40"/>
      <c r="C318" s="220" t="s">
        <v>978</v>
      </c>
      <c r="D318" s="220" t="s">
        <v>156</v>
      </c>
      <c r="E318" s="221" t="s">
        <v>629</v>
      </c>
      <c r="F318" s="222" t="s">
        <v>630</v>
      </c>
      <c r="G318" s="223" t="s">
        <v>275</v>
      </c>
      <c r="H318" s="224">
        <v>1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38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210</v>
      </c>
      <c r="AT318" s="232" t="s">
        <v>156</v>
      </c>
      <c r="AU318" s="232" t="s">
        <v>82</v>
      </c>
      <c r="AY318" s="18" t="s">
        <v>152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80</v>
      </c>
      <c r="BK318" s="233">
        <f>ROUND(I318*H318,2)</f>
        <v>0</v>
      </c>
      <c r="BL318" s="18" t="s">
        <v>210</v>
      </c>
      <c r="BM318" s="232" t="s">
        <v>542</v>
      </c>
    </row>
    <row r="319" s="2" customFormat="1" ht="16.5" customHeight="1">
      <c r="A319" s="39"/>
      <c r="B319" s="40"/>
      <c r="C319" s="281" t="s">
        <v>539</v>
      </c>
      <c r="D319" s="281" t="s">
        <v>443</v>
      </c>
      <c r="E319" s="282" t="s">
        <v>633</v>
      </c>
      <c r="F319" s="283" t="s">
        <v>634</v>
      </c>
      <c r="G319" s="284" t="s">
        <v>275</v>
      </c>
      <c r="H319" s="285">
        <v>1</v>
      </c>
      <c r="I319" s="286"/>
      <c r="J319" s="287">
        <f>ROUND(I319*H319,2)</f>
        <v>0</v>
      </c>
      <c r="K319" s="288"/>
      <c r="L319" s="289"/>
      <c r="M319" s="290" t="s">
        <v>1</v>
      </c>
      <c r="N319" s="291" t="s">
        <v>38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247</v>
      </c>
      <c r="AT319" s="232" t="s">
        <v>443</v>
      </c>
      <c r="AU319" s="232" t="s">
        <v>82</v>
      </c>
      <c r="AY319" s="18" t="s">
        <v>152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80</v>
      </c>
      <c r="BK319" s="233">
        <f>ROUND(I319*H319,2)</f>
        <v>0</v>
      </c>
      <c r="BL319" s="18" t="s">
        <v>210</v>
      </c>
      <c r="BM319" s="232" t="s">
        <v>548</v>
      </c>
    </row>
    <row r="320" s="2" customFormat="1" ht="16.5" customHeight="1">
      <c r="A320" s="39"/>
      <c r="B320" s="40"/>
      <c r="C320" s="220" t="s">
        <v>309</v>
      </c>
      <c r="D320" s="220" t="s">
        <v>156</v>
      </c>
      <c r="E320" s="221" t="s">
        <v>636</v>
      </c>
      <c r="F320" s="222" t="s">
        <v>637</v>
      </c>
      <c r="G320" s="223" t="s">
        <v>275</v>
      </c>
      <c r="H320" s="224">
        <v>8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38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210</v>
      </c>
      <c r="AT320" s="232" t="s">
        <v>156</v>
      </c>
      <c r="AU320" s="232" t="s">
        <v>82</v>
      </c>
      <c r="AY320" s="18" t="s">
        <v>152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80</v>
      </c>
      <c r="BK320" s="233">
        <f>ROUND(I320*H320,2)</f>
        <v>0</v>
      </c>
      <c r="BL320" s="18" t="s">
        <v>210</v>
      </c>
      <c r="BM320" s="232" t="s">
        <v>554</v>
      </c>
    </row>
    <row r="321" s="2" customFormat="1" ht="24.15" customHeight="1">
      <c r="A321" s="39"/>
      <c r="B321" s="40"/>
      <c r="C321" s="281" t="s">
        <v>580</v>
      </c>
      <c r="D321" s="281" t="s">
        <v>443</v>
      </c>
      <c r="E321" s="282" t="s">
        <v>640</v>
      </c>
      <c r="F321" s="283" t="s">
        <v>641</v>
      </c>
      <c r="G321" s="284" t="s">
        <v>275</v>
      </c>
      <c r="H321" s="285">
        <v>8</v>
      </c>
      <c r="I321" s="286"/>
      <c r="J321" s="287">
        <f>ROUND(I321*H321,2)</f>
        <v>0</v>
      </c>
      <c r="K321" s="288"/>
      <c r="L321" s="289"/>
      <c r="M321" s="290" t="s">
        <v>1</v>
      </c>
      <c r="N321" s="291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247</v>
      </c>
      <c r="AT321" s="232" t="s">
        <v>443</v>
      </c>
      <c r="AU321" s="232" t="s">
        <v>82</v>
      </c>
      <c r="AY321" s="18" t="s">
        <v>152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80</v>
      </c>
      <c r="BK321" s="233">
        <f>ROUND(I321*H321,2)</f>
        <v>0</v>
      </c>
      <c r="BL321" s="18" t="s">
        <v>210</v>
      </c>
      <c r="BM321" s="232" t="s">
        <v>560</v>
      </c>
    </row>
    <row r="322" s="2" customFormat="1" ht="24.15" customHeight="1">
      <c r="A322" s="39"/>
      <c r="B322" s="40"/>
      <c r="C322" s="220" t="s">
        <v>554</v>
      </c>
      <c r="D322" s="220" t="s">
        <v>156</v>
      </c>
      <c r="E322" s="221" t="s">
        <v>652</v>
      </c>
      <c r="F322" s="222" t="s">
        <v>653</v>
      </c>
      <c r="G322" s="223" t="s">
        <v>228</v>
      </c>
      <c r="H322" s="224">
        <v>2.669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210</v>
      </c>
      <c r="AT322" s="232" t="s">
        <v>156</v>
      </c>
      <c r="AU322" s="232" t="s">
        <v>82</v>
      </c>
      <c r="AY322" s="18" t="s">
        <v>152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80</v>
      </c>
      <c r="BK322" s="233">
        <f>ROUND(I322*H322,2)</f>
        <v>0</v>
      </c>
      <c r="BL322" s="18" t="s">
        <v>210</v>
      </c>
      <c r="BM322" s="232" t="s">
        <v>453</v>
      </c>
    </row>
    <row r="323" s="12" customFormat="1" ht="22.8" customHeight="1">
      <c r="A323" s="12"/>
      <c r="B323" s="204"/>
      <c r="C323" s="205"/>
      <c r="D323" s="206" t="s">
        <v>72</v>
      </c>
      <c r="E323" s="218" t="s">
        <v>270</v>
      </c>
      <c r="F323" s="218" t="s">
        <v>271</v>
      </c>
      <c r="G323" s="205"/>
      <c r="H323" s="205"/>
      <c r="I323" s="208"/>
      <c r="J323" s="219">
        <f>BK323</f>
        <v>0</v>
      </c>
      <c r="K323" s="205"/>
      <c r="L323" s="210"/>
      <c r="M323" s="211"/>
      <c r="N323" s="212"/>
      <c r="O323" s="212"/>
      <c r="P323" s="213">
        <f>SUM(P324:P337)</f>
        <v>0</v>
      </c>
      <c r="Q323" s="212"/>
      <c r="R323" s="213">
        <f>SUM(R324:R337)</f>
        <v>0</v>
      </c>
      <c r="S323" s="212"/>
      <c r="T323" s="214">
        <f>SUM(T324:T337)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5" t="s">
        <v>82</v>
      </c>
      <c r="AT323" s="216" t="s">
        <v>72</v>
      </c>
      <c r="AU323" s="216" t="s">
        <v>80</v>
      </c>
      <c r="AY323" s="215" t="s">
        <v>152</v>
      </c>
      <c r="BK323" s="217">
        <f>SUM(BK324:BK337)</f>
        <v>0</v>
      </c>
    </row>
    <row r="324" s="2" customFormat="1" ht="24.15" customHeight="1">
      <c r="A324" s="39"/>
      <c r="B324" s="40"/>
      <c r="C324" s="220" t="s">
        <v>315</v>
      </c>
      <c r="D324" s="220" t="s">
        <v>156</v>
      </c>
      <c r="E324" s="221" t="s">
        <v>659</v>
      </c>
      <c r="F324" s="222" t="s">
        <v>660</v>
      </c>
      <c r="G324" s="223" t="s">
        <v>275</v>
      </c>
      <c r="H324" s="224">
        <v>6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38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210</v>
      </c>
      <c r="AT324" s="232" t="s">
        <v>156</v>
      </c>
      <c r="AU324" s="232" t="s">
        <v>82</v>
      </c>
      <c r="AY324" s="18" t="s">
        <v>152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80</v>
      </c>
      <c r="BK324" s="233">
        <f>ROUND(I324*H324,2)</f>
        <v>0</v>
      </c>
      <c r="BL324" s="18" t="s">
        <v>210</v>
      </c>
      <c r="BM324" s="232" t="s">
        <v>514</v>
      </c>
    </row>
    <row r="325" s="15" customFormat="1">
      <c r="A325" s="15"/>
      <c r="B325" s="257"/>
      <c r="C325" s="258"/>
      <c r="D325" s="236" t="s">
        <v>161</v>
      </c>
      <c r="E325" s="259" t="s">
        <v>1</v>
      </c>
      <c r="F325" s="260" t="s">
        <v>662</v>
      </c>
      <c r="G325" s="258"/>
      <c r="H325" s="259" t="s">
        <v>1</v>
      </c>
      <c r="I325" s="261"/>
      <c r="J325" s="258"/>
      <c r="K325" s="258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161</v>
      </c>
      <c r="AU325" s="266" t="s">
        <v>82</v>
      </c>
      <c r="AV325" s="15" t="s">
        <v>80</v>
      </c>
      <c r="AW325" s="15" t="s">
        <v>30</v>
      </c>
      <c r="AX325" s="15" t="s">
        <v>73</v>
      </c>
      <c r="AY325" s="266" t="s">
        <v>152</v>
      </c>
    </row>
    <row r="326" s="13" customFormat="1">
      <c r="A326" s="13"/>
      <c r="B326" s="234"/>
      <c r="C326" s="235"/>
      <c r="D326" s="236" t="s">
        <v>161</v>
      </c>
      <c r="E326" s="237" t="s">
        <v>1</v>
      </c>
      <c r="F326" s="238" t="s">
        <v>1192</v>
      </c>
      <c r="G326" s="235"/>
      <c r="H326" s="239">
        <v>1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161</v>
      </c>
      <c r="AU326" s="245" t="s">
        <v>82</v>
      </c>
      <c r="AV326" s="13" t="s">
        <v>82</v>
      </c>
      <c r="AW326" s="13" t="s">
        <v>30</v>
      </c>
      <c r="AX326" s="13" t="s">
        <v>73</v>
      </c>
      <c r="AY326" s="245" t="s">
        <v>152</v>
      </c>
    </row>
    <row r="327" s="13" customFormat="1">
      <c r="A327" s="13"/>
      <c r="B327" s="234"/>
      <c r="C327" s="235"/>
      <c r="D327" s="236" t="s">
        <v>161</v>
      </c>
      <c r="E327" s="237" t="s">
        <v>1</v>
      </c>
      <c r="F327" s="238" t="s">
        <v>1193</v>
      </c>
      <c r="G327" s="235"/>
      <c r="H327" s="239">
        <v>2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161</v>
      </c>
      <c r="AU327" s="245" t="s">
        <v>82</v>
      </c>
      <c r="AV327" s="13" t="s">
        <v>82</v>
      </c>
      <c r="AW327" s="13" t="s">
        <v>30</v>
      </c>
      <c r="AX327" s="13" t="s">
        <v>73</v>
      </c>
      <c r="AY327" s="245" t="s">
        <v>152</v>
      </c>
    </row>
    <row r="328" s="13" customFormat="1">
      <c r="A328" s="13"/>
      <c r="B328" s="234"/>
      <c r="C328" s="235"/>
      <c r="D328" s="236" t="s">
        <v>161</v>
      </c>
      <c r="E328" s="237" t="s">
        <v>1</v>
      </c>
      <c r="F328" s="238" t="s">
        <v>1194</v>
      </c>
      <c r="G328" s="235"/>
      <c r="H328" s="239">
        <v>2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161</v>
      </c>
      <c r="AU328" s="245" t="s">
        <v>82</v>
      </c>
      <c r="AV328" s="13" t="s">
        <v>82</v>
      </c>
      <c r="AW328" s="13" t="s">
        <v>30</v>
      </c>
      <c r="AX328" s="13" t="s">
        <v>73</v>
      </c>
      <c r="AY328" s="245" t="s">
        <v>152</v>
      </c>
    </row>
    <row r="329" s="16" customFormat="1">
      <c r="A329" s="16"/>
      <c r="B329" s="270"/>
      <c r="C329" s="271"/>
      <c r="D329" s="236" t="s">
        <v>161</v>
      </c>
      <c r="E329" s="272" t="s">
        <v>1</v>
      </c>
      <c r="F329" s="273" t="s">
        <v>384</v>
      </c>
      <c r="G329" s="271"/>
      <c r="H329" s="274">
        <v>5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80" t="s">
        <v>161</v>
      </c>
      <c r="AU329" s="280" t="s">
        <v>82</v>
      </c>
      <c r="AV329" s="16" t="s">
        <v>172</v>
      </c>
      <c r="AW329" s="16" t="s">
        <v>30</v>
      </c>
      <c r="AX329" s="16" t="s">
        <v>73</v>
      </c>
      <c r="AY329" s="280" t="s">
        <v>152</v>
      </c>
    </row>
    <row r="330" s="13" customFormat="1">
      <c r="A330" s="13"/>
      <c r="B330" s="234"/>
      <c r="C330" s="235"/>
      <c r="D330" s="236" t="s">
        <v>161</v>
      </c>
      <c r="E330" s="237" t="s">
        <v>1</v>
      </c>
      <c r="F330" s="238" t="s">
        <v>1195</v>
      </c>
      <c r="G330" s="235"/>
      <c r="H330" s="239">
        <v>1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161</v>
      </c>
      <c r="AU330" s="245" t="s">
        <v>82</v>
      </c>
      <c r="AV330" s="13" t="s">
        <v>82</v>
      </c>
      <c r="AW330" s="13" t="s">
        <v>30</v>
      </c>
      <c r="AX330" s="13" t="s">
        <v>73</v>
      </c>
      <c r="AY330" s="245" t="s">
        <v>152</v>
      </c>
    </row>
    <row r="331" s="16" customFormat="1">
      <c r="A331" s="16"/>
      <c r="B331" s="270"/>
      <c r="C331" s="271"/>
      <c r="D331" s="236" t="s">
        <v>161</v>
      </c>
      <c r="E331" s="272" t="s">
        <v>1</v>
      </c>
      <c r="F331" s="273" t="s">
        <v>384</v>
      </c>
      <c r="G331" s="271"/>
      <c r="H331" s="274">
        <v>1</v>
      </c>
      <c r="I331" s="275"/>
      <c r="J331" s="271"/>
      <c r="K331" s="271"/>
      <c r="L331" s="276"/>
      <c r="M331" s="277"/>
      <c r="N331" s="278"/>
      <c r="O331" s="278"/>
      <c r="P331" s="278"/>
      <c r="Q331" s="278"/>
      <c r="R331" s="278"/>
      <c r="S331" s="278"/>
      <c r="T331" s="279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80" t="s">
        <v>161</v>
      </c>
      <c r="AU331" s="280" t="s">
        <v>82</v>
      </c>
      <c r="AV331" s="16" t="s">
        <v>172</v>
      </c>
      <c r="AW331" s="16" t="s">
        <v>30</v>
      </c>
      <c r="AX331" s="16" t="s">
        <v>73</v>
      </c>
      <c r="AY331" s="280" t="s">
        <v>152</v>
      </c>
    </row>
    <row r="332" s="14" customFormat="1">
      <c r="A332" s="14"/>
      <c r="B332" s="246"/>
      <c r="C332" s="247"/>
      <c r="D332" s="236" t="s">
        <v>161</v>
      </c>
      <c r="E332" s="248" t="s">
        <v>1</v>
      </c>
      <c r="F332" s="249" t="s">
        <v>163</v>
      </c>
      <c r="G332" s="247"/>
      <c r="H332" s="250">
        <v>6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161</v>
      </c>
      <c r="AU332" s="256" t="s">
        <v>82</v>
      </c>
      <c r="AV332" s="14" t="s">
        <v>160</v>
      </c>
      <c r="AW332" s="14" t="s">
        <v>30</v>
      </c>
      <c r="AX332" s="14" t="s">
        <v>80</v>
      </c>
      <c r="AY332" s="256" t="s">
        <v>152</v>
      </c>
    </row>
    <row r="333" s="2" customFormat="1" ht="24.15" customHeight="1">
      <c r="A333" s="39"/>
      <c r="B333" s="40"/>
      <c r="C333" s="281" t="s">
        <v>572</v>
      </c>
      <c r="D333" s="281" t="s">
        <v>443</v>
      </c>
      <c r="E333" s="282" t="s">
        <v>666</v>
      </c>
      <c r="F333" s="283" t="s">
        <v>667</v>
      </c>
      <c r="G333" s="284" t="s">
        <v>275</v>
      </c>
      <c r="H333" s="285">
        <v>1</v>
      </c>
      <c r="I333" s="286"/>
      <c r="J333" s="287">
        <f>ROUND(I333*H333,2)</f>
        <v>0</v>
      </c>
      <c r="K333" s="288"/>
      <c r="L333" s="289"/>
      <c r="M333" s="290" t="s">
        <v>1</v>
      </c>
      <c r="N333" s="291" t="s">
        <v>38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247</v>
      </c>
      <c r="AT333" s="232" t="s">
        <v>443</v>
      </c>
      <c r="AU333" s="232" t="s">
        <v>82</v>
      </c>
      <c r="AY333" s="18" t="s">
        <v>152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80</v>
      </c>
      <c r="BK333" s="233">
        <f>ROUND(I333*H333,2)</f>
        <v>0</v>
      </c>
      <c r="BL333" s="18" t="s">
        <v>210</v>
      </c>
      <c r="BM333" s="232" t="s">
        <v>551</v>
      </c>
    </row>
    <row r="334" s="2" customFormat="1" ht="24.15" customHeight="1">
      <c r="A334" s="39"/>
      <c r="B334" s="40"/>
      <c r="C334" s="281" t="s">
        <v>322</v>
      </c>
      <c r="D334" s="281" t="s">
        <v>443</v>
      </c>
      <c r="E334" s="282" t="s">
        <v>672</v>
      </c>
      <c r="F334" s="283" t="s">
        <v>673</v>
      </c>
      <c r="G334" s="284" t="s">
        <v>275</v>
      </c>
      <c r="H334" s="285">
        <v>2</v>
      </c>
      <c r="I334" s="286"/>
      <c r="J334" s="287">
        <f>ROUND(I334*H334,2)</f>
        <v>0</v>
      </c>
      <c r="K334" s="288"/>
      <c r="L334" s="289"/>
      <c r="M334" s="290" t="s">
        <v>1</v>
      </c>
      <c r="N334" s="291" t="s">
        <v>38</v>
      </c>
      <c r="O334" s="92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2" t="s">
        <v>247</v>
      </c>
      <c r="AT334" s="232" t="s">
        <v>443</v>
      </c>
      <c r="AU334" s="232" t="s">
        <v>82</v>
      </c>
      <c r="AY334" s="18" t="s">
        <v>152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8" t="s">
        <v>80</v>
      </c>
      <c r="BK334" s="233">
        <f>ROUND(I334*H334,2)</f>
        <v>0</v>
      </c>
      <c r="BL334" s="18" t="s">
        <v>210</v>
      </c>
      <c r="BM334" s="232" t="s">
        <v>557</v>
      </c>
    </row>
    <row r="335" s="2" customFormat="1" ht="24.15" customHeight="1">
      <c r="A335" s="39"/>
      <c r="B335" s="40"/>
      <c r="C335" s="281" t="s">
        <v>795</v>
      </c>
      <c r="D335" s="281" t="s">
        <v>443</v>
      </c>
      <c r="E335" s="282" t="s">
        <v>678</v>
      </c>
      <c r="F335" s="283" t="s">
        <v>679</v>
      </c>
      <c r="G335" s="284" t="s">
        <v>275</v>
      </c>
      <c r="H335" s="285">
        <v>2</v>
      </c>
      <c r="I335" s="286"/>
      <c r="J335" s="287">
        <f>ROUND(I335*H335,2)</f>
        <v>0</v>
      </c>
      <c r="K335" s="288"/>
      <c r="L335" s="289"/>
      <c r="M335" s="290" t="s">
        <v>1</v>
      </c>
      <c r="N335" s="291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247</v>
      </c>
      <c r="AT335" s="232" t="s">
        <v>443</v>
      </c>
      <c r="AU335" s="232" t="s">
        <v>82</v>
      </c>
      <c r="AY335" s="18" t="s">
        <v>152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210</v>
      </c>
      <c r="BM335" s="232" t="s">
        <v>562</v>
      </c>
    </row>
    <row r="336" s="2" customFormat="1" ht="24.15" customHeight="1">
      <c r="A336" s="39"/>
      <c r="B336" s="40"/>
      <c r="C336" s="281" t="s">
        <v>610</v>
      </c>
      <c r="D336" s="281" t="s">
        <v>443</v>
      </c>
      <c r="E336" s="282" t="s">
        <v>958</v>
      </c>
      <c r="F336" s="283" t="s">
        <v>959</v>
      </c>
      <c r="G336" s="284" t="s">
        <v>275</v>
      </c>
      <c r="H336" s="285">
        <v>1</v>
      </c>
      <c r="I336" s="286"/>
      <c r="J336" s="287">
        <f>ROUND(I336*H336,2)</f>
        <v>0</v>
      </c>
      <c r="K336" s="288"/>
      <c r="L336" s="289"/>
      <c r="M336" s="290" t="s">
        <v>1</v>
      </c>
      <c r="N336" s="291" t="s">
        <v>38</v>
      </c>
      <c r="O336" s="92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2" t="s">
        <v>247</v>
      </c>
      <c r="AT336" s="232" t="s">
        <v>443</v>
      </c>
      <c r="AU336" s="232" t="s">
        <v>82</v>
      </c>
      <c r="AY336" s="18" t="s">
        <v>152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8" t="s">
        <v>80</v>
      </c>
      <c r="BK336" s="233">
        <f>ROUND(I336*H336,2)</f>
        <v>0</v>
      </c>
      <c r="BL336" s="18" t="s">
        <v>210</v>
      </c>
      <c r="BM336" s="232" t="s">
        <v>583</v>
      </c>
    </row>
    <row r="337" s="2" customFormat="1" ht="24.15" customHeight="1">
      <c r="A337" s="39"/>
      <c r="B337" s="40"/>
      <c r="C337" s="220" t="s">
        <v>766</v>
      </c>
      <c r="D337" s="220" t="s">
        <v>156</v>
      </c>
      <c r="E337" s="221" t="s">
        <v>684</v>
      </c>
      <c r="F337" s="222" t="s">
        <v>685</v>
      </c>
      <c r="G337" s="223" t="s">
        <v>228</v>
      </c>
      <c r="H337" s="224">
        <v>0.081000000000000003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38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210</v>
      </c>
      <c r="AT337" s="232" t="s">
        <v>156</v>
      </c>
      <c r="AU337" s="232" t="s">
        <v>82</v>
      </c>
      <c r="AY337" s="18" t="s">
        <v>152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80</v>
      </c>
      <c r="BK337" s="233">
        <f>ROUND(I337*H337,2)</f>
        <v>0</v>
      </c>
      <c r="BL337" s="18" t="s">
        <v>210</v>
      </c>
      <c r="BM337" s="232" t="s">
        <v>589</v>
      </c>
    </row>
    <row r="338" s="12" customFormat="1" ht="22.8" customHeight="1">
      <c r="A338" s="12"/>
      <c r="B338" s="204"/>
      <c r="C338" s="205"/>
      <c r="D338" s="206" t="s">
        <v>72</v>
      </c>
      <c r="E338" s="218" t="s">
        <v>293</v>
      </c>
      <c r="F338" s="218" t="s">
        <v>294</v>
      </c>
      <c r="G338" s="205"/>
      <c r="H338" s="205"/>
      <c r="I338" s="208"/>
      <c r="J338" s="219">
        <f>BK338</f>
        <v>0</v>
      </c>
      <c r="K338" s="205"/>
      <c r="L338" s="210"/>
      <c r="M338" s="211"/>
      <c r="N338" s="212"/>
      <c r="O338" s="212"/>
      <c r="P338" s="213">
        <f>SUM(P339:P364)</f>
        <v>0</v>
      </c>
      <c r="Q338" s="212"/>
      <c r="R338" s="213">
        <f>SUM(R339:R364)</f>
        <v>0</v>
      </c>
      <c r="S338" s="212"/>
      <c r="T338" s="214">
        <f>SUM(T339:T364)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5" t="s">
        <v>82</v>
      </c>
      <c r="AT338" s="216" t="s">
        <v>72</v>
      </c>
      <c r="AU338" s="216" t="s">
        <v>80</v>
      </c>
      <c r="AY338" s="215" t="s">
        <v>152</v>
      </c>
      <c r="BK338" s="217">
        <f>SUM(BK339:BK364)</f>
        <v>0</v>
      </c>
    </row>
    <row r="339" s="2" customFormat="1" ht="16.5" customHeight="1">
      <c r="A339" s="39"/>
      <c r="B339" s="40"/>
      <c r="C339" s="220" t="s">
        <v>467</v>
      </c>
      <c r="D339" s="220" t="s">
        <v>156</v>
      </c>
      <c r="E339" s="221" t="s">
        <v>691</v>
      </c>
      <c r="F339" s="222" t="s">
        <v>692</v>
      </c>
      <c r="G339" s="223" t="s">
        <v>159</v>
      </c>
      <c r="H339" s="224">
        <v>44.962000000000003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210</v>
      </c>
      <c r="AT339" s="232" t="s">
        <v>156</v>
      </c>
      <c r="AU339" s="232" t="s">
        <v>82</v>
      </c>
      <c r="AY339" s="18" t="s">
        <v>152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210</v>
      </c>
      <c r="BM339" s="232" t="s">
        <v>595</v>
      </c>
    </row>
    <row r="340" s="13" customFormat="1">
      <c r="A340" s="13"/>
      <c r="B340" s="234"/>
      <c r="C340" s="235"/>
      <c r="D340" s="236" t="s">
        <v>161</v>
      </c>
      <c r="E340" s="237" t="s">
        <v>1</v>
      </c>
      <c r="F340" s="238" t="s">
        <v>1196</v>
      </c>
      <c r="G340" s="235"/>
      <c r="H340" s="239">
        <v>44.962000000000003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161</v>
      </c>
      <c r="AU340" s="245" t="s">
        <v>82</v>
      </c>
      <c r="AV340" s="13" t="s">
        <v>82</v>
      </c>
      <c r="AW340" s="13" t="s">
        <v>30</v>
      </c>
      <c r="AX340" s="13" t="s">
        <v>73</v>
      </c>
      <c r="AY340" s="245" t="s">
        <v>152</v>
      </c>
    </row>
    <row r="341" s="14" customFormat="1">
      <c r="A341" s="14"/>
      <c r="B341" s="246"/>
      <c r="C341" s="247"/>
      <c r="D341" s="236" t="s">
        <v>161</v>
      </c>
      <c r="E341" s="248" t="s">
        <v>1</v>
      </c>
      <c r="F341" s="249" t="s">
        <v>163</v>
      </c>
      <c r="G341" s="247"/>
      <c r="H341" s="250">
        <v>44.962000000000003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161</v>
      </c>
      <c r="AU341" s="256" t="s">
        <v>82</v>
      </c>
      <c r="AV341" s="14" t="s">
        <v>160</v>
      </c>
      <c r="AW341" s="14" t="s">
        <v>30</v>
      </c>
      <c r="AX341" s="14" t="s">
        <v>80</v>
      </c>
      <c r="AY341" s="256" t="s">
        <v>152</v>
      </c>
    </row>
    <row r="342" s="2" customFormat="1" ht="24.15" customHeight="1">
      <c r="A342" s="39"/>
      <c r="B342" s="40"/>
      <c r="C342" s="220" t="s">
        <v>592</v>
      </c>
      <c r="D342" s="220" t="s">
        <v>156</v>
      </c>
      <c r="E342" s="221" t="s">
        <v>696</v>
      </c>
      <c r="F342" s="222" t="s">
        <v>697</v>
      </c>
      <c r="G342" s="223" t="s">
        <v>159</v>
      </c>
      <c r="H342" s="224">
        <v>44.962000000000003</v>
      </c>
      <c r="I342" s="225"/>
      <c r="J342" s="226">
        <f>ROUND(I342*H342,2)</f>
        <v>0</v>
      </c>
      <c r="K342" s="227"/>
      <c r="L342" s="45"/>
      <c r="M342" s="228" t="s">
        <v>1</v>
      </c>
      <c r="N342" s="229" t="s">
        <v>38</v>
      </c>
      <c r="O342" s="92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210</v>
      </c>
      <c r="AT342" s="232" t="s">
        <v>156</v>
      </c>
      <c r="AU342" s="232" t="s">
        <v>82</v>
      </c>
      <c r="AY342" s="18" t="s">
        <v>152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8" t="s">
        <v>80</v>
      </c>
      <c r="BK342" s="233">
        <f>ROUND(I342*H342,2)</f>
        <v>0</v>
      </c>
      <c r="BL342" s="18" t="s">
        <v>210</v>
      </c>
      <c r="BM342" s="232" t="s">
        <v>601</v>
      </c>
    </row>
    <row r="343" s="13" customFormat="1">
      <c r="A343" s="13"/>
      <c r="B343" s="234"/>
      <c r="C343" s="235"/>
      <c r="D343" s="236" t="s">
        <v>161</v>
      </c>
      <c r="E343" s="237" t="s">
        <v>1</v>
      </c>
      <c r="F343" s="238" t="s">
        <v>1196</v>
      </c>
      <c r="G343" s="235"/>
      <c r="H343" s="239">
        <v>44.962000000000003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161</v>
      </c>
      <c r="AU343" s="245" t="s">
        <v>82</v>
      </c>
      <c r="AV343" s="13" t="s">
        <v>82</v>
      </c>
      <c r="AW343" s="13" t="s">
        <v>30</v>
      </c>
      <c r="AX343" s="13" t="s">
        <v>73</v>
      </c>
      <c r="AY343" s="245" t="s">
        <v>152</v>
      </c>
    </row>
    <row r="344" s="14" customFormat="1">
      <c r="A344" s="14"/>
      <c r="B344" s="246"/>
      <c r="C344" s="247"/>
      <c r="D344" s="236" t="s">
        <v>161</v>
      </c>
      <c r="E344" s="248" t="s">
        <v>1</v>
      </c>
      <c r="F344" s="249" t="s">
        <v>163</v>
      </c>
      <c r="G344" s="247"/>
      <c r="H344" s="250">
        <v>44.962000000000003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161</v>
      </c>
      <c r="AU344" s="256" t="s">
        <v>82</v>
      </c>
      <c r="AV344" s="14" t="s">
        <v>160</v>
      </c>
      <c r="AW344" s="14" t="s">
        <v>30</v>
      </c>
      <c r="AX344" s="14" t="s">
        <v>80</v>
      </c>
      <c r="AY344" s="256" t="s">
        <v>152</v>
      </c>
    </row>
    <row r="345" s="2" customFormat="1" ht="33" customHeight="1">
      <c r="A345" s="39"/>
      <c r="B345" s="40"/>
      <c r="C345" s="220" t="s">
        <v>985</v>
      </c>
      <c r="D345" s="220" t="s">
        <v>156</v>
      </c>
      <c r="E345" s="221" t="s">
        <v>700</v>
      </c>
      <c r="F345" s="222" t="s">
        <v>701</v>
      </c>
      <c r="G345" s="223" t="s">
        <v>232</v>
      </c>
      <c r="H345" s="224">
        <v>22.48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38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210</v>
      </c>
      <c r="AT345" s="232" t="s">
        <v>156</v>
      </c>
      <c r="AU345" s="232" t="s">
        <v>82</v>
      </c>
      <c r="AY345" s="18" t="s">
        <v>152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80</v>
      </c>
      <c r="BK345" s="233">
        <f>ROUND(I345*H345,2)</f>
        <v>0</v>
      </c>
      <c r="BL345" s="18" t="s">
        <v>210</v>
      </c>
      <c r="BM345" s="232" t="s">
        <v>607</v>
      </c>
    </row>
    <row r="346" s="13" customFormat="1">
      <c r="A346" s="13"/>
      <c r="B346" s="234"/>
      <c r="C346" s="235"/>
      <c r="D346" s="236" t="s">
        <v>161</v>
      </c>
      <c r="E346" s="237" t="s">
        <v>1</v>
      </c>
      <c r="F346" s="238" t="s">
        <v>1197</v>
      </c>
      <c r="G346" s="235"/>
      <c r="H346" s="239">
        <v>9.8399999999999999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161</v>
      </c>
      <c r="AU346" s="245" t="s">
        <v>82</v>
      </c>
      <c r="AV346" s="13" t="s">
        <v>82</v>
      </c>
      <c r="AW346" s="13" t="s">
        <v>30</v>
      </c>
      <c r="AX346" s="13" t="s">
        <v>73</v>
      </c>
      <c r="AY346" s="245" t="s">
        <v>152</v>
      </c>
    </row>
    <row r="347" s="13" customFormat="1">
      <c r="A347" s="13"/>
      <c r="B347" s="234"/>
      <c r="C347" s="235"/>
      <c r="D347" s="236" t="s">
        <v>161</v>
      </c>
      <c r="E347" s="237" t="s">
        <v>1</v>
      </c>
      <c r="F347" s="238" t="s">
        <v>1198</v>
      </c>
      <c r="G347" s="235"/>
      <c r="H347" s="239">
        <v>8.4900000000000002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161</v>
      </c>
      <c r="AU347" s="245" t="s">
        <v>82</v>
      </c>
      <c r="AV347" s="13" t="s">
        <v>82</v>
      </c>
      <c r="AW347" s="13" t="s">
        <v>30</v>
      </c>
      <c r="AX347" s="13" t="s">
        <v>73</v>
      </c>
      <c r="AY347" s="245" t="s">
        <v>152</v>
      </c>
    </row>
    <row r="348" s="13" customFormat="1">
      <c r="A348" s="13"/>
      <c r="B348" s="234"/>
      <c r="C348" s="235"/>
      <c r="D348" s="236" t="s">
        <v>161</v>
      </c>
      <c r="E348" s="237" t="s">
        <v>1</v>
      </c>
      <c r="F348" s="238" t="s">
        <v>1199</v>
      </c>
      <c r="G348" s="235"/>
      <c r="H348" s="239">
        <v>4.1500000000000004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161</v>
      </c>
      <c r="AU348" s="245" t="s">
        <v>82</v>
      </c>
      <c r="AV348" s="13" t="s">
        <v>82</v>
      </c>
      <c r="AW348" s="13" t="s">
        <v>30</v>
      </c>
      <c r="AX348" s="13" t="s">
        <v>73</v>
      </c>
      <c r="AY348" s="245" t="s">
        <v>152</v>
      </c>
    </row>
    <row r="349" s="14" customFormat="1">
      <c r="A349" s="14"/>
      <c r="B349" s="246"/>
      <c r="C349" s="247"/>
      <c r="D349" s="236" t="s">
        <v>161</v>
      </c>
      <c r="E349" s="248" t="s">
        <v>1</v>
      </c>
      <c r="F349" s="249" t="s">
        <v>163</v>
      </c>
      <c r="G349" s="247"/>
      <c r="H349" s="250">
        <v>22.48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161</v>
      </c>
      <c r="AU349" s="256" t="s">
        <v>82</v>
      </c>
      <c r="AV349" s="14" t="s">
        <v>160</v>
      </c>
      <c r="AW349" s="14" t="s">
        <v>30</v>
      </c>
      <c r="AX349" s="14" t="s">
        <v>80</v>
      </c>
      <c r="AY349" s="256" t="s">
        <v>152</v>
      </c>
    </row>
    <row r="350" s="2" customFormat="1" ht="33" customHeight="1">
      <c r="A350" s="39"/>
      <c r="B350" s="40"/>
      <c r="C350" s="220" t="s">
        <v>470</v>
      </c>
      <c r="D350" s="220" t="s">
        <v>156</v>
      </c>
      <c r="E350" s="221" t="s">
        <v>706</v>
      </c>
      <c r="F350" s="222" t="s">
        <v>707</v>
      </c>
      <c r="G350" s="223" t="s">
        <v>159</v>
      </c>
      <c r="H350" s="224">
        <v>44.962000000000003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38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210</v>
      </c>
      <c r="AT350" s="232" t="s">
        <v>156</v>
      </c>
      <c r="AU350" s="232" t="s">
        <v>82</v>
      </c>
      <c r="AY350" s="18" t="s">
        <v>152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80</v>
      </c>
      <c r="BK350" s="233">
        <f>ROUND(I350*H350,2)</f>
        <v>0</v>
      </c>
      <c r="BL350" s="18" t="s">
        <v>210</v>
      </c>
      <c r="BM350" s="232" t="s">
        <v>613</v>
      </c>
    </row>
    <row r="351" s="13" customFormat="1">
      <c r="A351" s="13"/>
      <c r="B351" s="234"/>
      <c r="C351" s="235"/>
      <c r="D351" s="236" t="s">
        <v>161</v>
      </c>
      <c r="E351" s="237" t="s">
        <v>1</v>
      </c>
      <c r="F351" s="238" t="s">
        <v>1196</v>
      </c>
      <c r="G351" s="235"/>
      <c r="H351" s="239">
        <v>44.962000000000003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161</v>
      </c>
      <c r="AU351" s="245" t="s">
        <v>82</v>
      </c>
      <c r="AV351" s="13" t="s">
        <v>82</v>
      </c>
      <c r="AW351" s="13" t="s">
        <v>30</v>
      </c>
      <c r="AX351" s="13" t="s">
        <v>73</v>
      </c>
      <c r="AY351" s="245" t="s">
        <v>152</v>
      </c>
    </row>
    <row r="352" s="14" customFormat="1">
      <c r="A352" s="14"/>
      <c r="B352" s="246"/>
      <c r="C352" s="247"/>
      <c r="D352" s="236" t="s">
        <v>161</v>
      </c>
      <c r="E352" s="248" t="s">
        <v>1</v>
      </c>
      <c r="F352" s="249" t="s">
        <v>163</v>
      </c>
      <c r="G352" s="247"/>
      <c r="H352" s="250">
        <v>44.962000000000003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161</v>
      </c>
      <c r="AU352" s="256" t="s">
        <v>82</v>
      </c>
      <c r="AV352" s="14" t="s">
        <v>160</v>
      </c>
      <c r="AW352" s="14" t="s">
        <v>30</v>
      </c>
      <c r="AX352" s="14" t="s">
        <v>80</v>
      </c>
      <c r="AY352" s="256" t="s">
        <v>152</v>
      </c>
    </row>
    <row r="353" s="2" customFormat="1" ht="78" customHeight="1">
      <c r="A353" s="39"/>
      <c r="B353" s="40"/>
      <c r="C353" s="281" t="s">
        <v>643</v>
      </c>
      <c r="D353" s="281" t="s">
        <v>443</v>
      </c>
      <c r="E353" s="282" t="s">
        <v>710</v>
      </c>
      <c r="F353" s="283" t="s">
        <v>711</v>
      </c>
      <c r="G353" s="284" t="s">
        <v>159</v>
      </c>
      <c r="H353" s="285">
        <v>2.27</v>
      </c>
      <c r="I353" s="286"/>
      <c r="J353" s="287">
        <f>ROUND(I353*H353,2)</f>
        <v>0</v>
      </c>
      <c r="K353" s="288"/>
      <c r="L353" s="289"/>
      <c r="M353" s="290" t="s">
        <v>1</v>
      </c>
      <c r="N353" s="291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247</v>
      </c>
      <c r="AT353" s="232" t="s">
        <v>443</v>
      </c>
      <c r="AU353" s="232" t="s">
        <v>82</v>
      </c>
      <c r="AY353" s="18" t="s">
        <v>152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210</v>
      </c>
      <c r="BM353" s="232" t="s">
        <v>509</v>
      </c>
    </row>
    <row r="354" s="2" customFormat="1" ht="76.35" customHeight="1">
      <c r="A354" s="39"/>
      <c r="B354" s="40"/>
      <c r="C354" s="281" t="s">
        <v>475</v>
      </c>
      <c r="D354" s="281" t="s">
        <v>443</v>
      </c>
      <c r="E354" s="282" t="s">
        <v>713</v>
      </c>
      <c r="F354" s="283" t="s">
        <v>714</v>
      </c>
      <c r="G354" s="284" t="s">
        <v>159</v>
      </c>
      <c r="H354" s="285">
        <v>49.938000000000002</v>
      </c>
      <c r="I354" s="286"/>
      <c r="J354" s="287">
        <f>ROUND(I354*H354,2)</f>
        <v>0</v>
      </c>
      <c r="K354" s="288"/>
      <c r="L354" s="289"/>
      <c r="M354" s="290" t="s">
        <v>1</v>
      </c>
      <c r="N354" s="291" t="s">
        <v>38</v>
      </c>
      <c r="O354" s="92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247</v>
      </c>
      <c r="AT354" s="232" t="s">
        <v>443</v>
      </c>
      <c r="AU354" s="232" t="s">
        <v>82</v>
      </c>
      <c r="AY354" s="18" t="s">
        <v>152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80</v>
      </c>
      <c r="BK354" s="233">
        <f>ROUND(I354*H354,2)</f>
        <v>0</v>
      </c>
      <c r="BL354" s="18" t="s">
        <v>210</v>
      </c>
      <c r="BM354" s="232" t="s">
        <v>620</v>
      </c>
    </row>
    <row r="355" s="13" customFormat="1">
      <c r="A355" s="13"/>
      <c r="B355" s="234"/>
      <c r="C355" s="235"/>
      <c r="D355" s="236" t="s">
        <v>161</v>
      </c>
      <c r="E355" s="237" t="s">
        <v>1</v>
      </c>
      <c r="F355" s="238" t="s">
        <v>1196</v>
      </c>
      <c r="G355" s="235"/>
      <c r="H355" s="239">
        <v>44.962000000000003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161</v>
      </c>
      <c r="AU355" s="245" t="s">
        <v>82</v>
      </c>
      <c r="AV355" s="13" t="s">
        <v>82</v>
      </c>
      <c r="AW355" s="13" t="s">
        <v>30</v>
      </c>
      <c r="AX355" s="13" t="s">
        <v>73</v>
      </c>
      <c r="AY355" s="245" t="s">
        <v>152</v>
      </c>
    </row>
    <row r="356" s="13" customFormat="1">
      <c r="A356" s="13"/>
      <c r="B356" s="234"/>
      <c r="C356" s="235"/>
      <c r="D356" s="236" t="s">
        <v>161</v>
      </c>
      <c r="E356" s="237" t="s">
        <v>1</v>
      </c>
      <c r="F356" s="238" t="s">
        <v>1200</v>
      </c>
      <c r="G356" s="235"/>
      <c r="H356" s="239">
        <v>2.5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161</v>
      </c>
      <c r="AU356" s="245" t="s">
        <v>82</v>
      </c>
      <c r="AV356" s="13" t="s">
        <v>82</v>
      </c>
      <c r="AW356" s="13" t="s">
        <v>30</v>
      </c>
      <c r="AX356" s="13" t="s">
        <v>73</v>
      </c>
      <c r="AY356" s="245" t="s">
        <v>152</v>
      </c>
    </row>
    <row r="357" s="13" customFormat="1">
      <c r="A357" s="13"/>
      <c r="B357" s="234"/>
      <c r="C357" s="235"/>
      <c r="D357" s="236" t="s">
        <v>161</v>
      </c>
      <c r="E357" s="237" t="s">
        <v>1</v>
      </c>
      <c r="F357" s="238" t="s">
        <v>1201</v>
      </c>
      <c r="G357" s="235"/>
      <c r="H357" s="239">
        <v>-2.0640000000000001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161</v>
      </c>
      <c r="AU357" s="245" t="s">
        <v>82</v>
      </c>
      <c r="AV357" s="13" t="s">
        <v>82</v>
      </c>
      <c r="AW357" s="13" t="s">
        <v>30</v>
      </c>
      <c r="AX357" s="13" t="s">
        <v>73</v>
      </c>
      <c r="AY357" s="245" t="s">
        <v>152</v>
      </c>
    </row>
    <row r="358" s="14" customFormat="1">
      <c r="A358" s="14"/>
      <c r="B358" s="246"/>
      <c r="C358" s="247"/>
      <c r="D358" s="236" t="s">
        <v>161</v>
      </c>
      <c r="E358" s="248" t="s">
        <v>1</v>
      </c>
      <c r="F358" s="249" t="s">
        <v>163</v>
      </c>
      <c r="G358" s="247"/>
      <c r="H358" s="250">
        <v>45.398000000000003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161</v>
      </c>
      <c r="AU358" s="256" t="s">
        <v>82</v>
      </c>
      <c r="AV358" s="14" t="s">
        <v>160</v>
      </c>
      <c r="AW358" s="14" t="s">
        <v>30</v>
      </c>
      <c r="AX358" s="14" t="s">
        <v>73</v>
      </c>
      <c r="AY358" s="256" t="s">
        <v>152</v>
      </c>
    </row>
    <row r="359" s="13" customFormat="1">
      <c r="A359" s="13"/>
      <c r="B359" s="234"/>
      <c r="C359" s="235"/>
      <c r="D359" s="236" t="s">
        <v>161</v>
      </c>
      <c r="E359" s="237" t="s">
        <v>1</v>
      </c>
      <c r="F359" s="238" t="s">
        <v>1202</v>
      </c>
      <c r="G359" s="235"/>
      <c r="H359" s="239">
        <v>49.938000000000002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161</v>
      </c>
      <c r="AU359" s="245" t="s">
        <v>82</v>
      </c>
      <c r="AV359" s="13" t="s">
        <v>82</v>
      </c>
      <c r="AW359" s="13" t="s">
        <v>30</v>
      </c>
      <c r="AX359" s="13" t="s">
        <v>73</v>
      </c>
      <c r="AY359" s="245" t="s">
        <v>152</v>
      </c>
    </row>
    <row r="360" s="14" customFormat="1">
      <c r="A360" s="14"/>
      <c r="B360" s="246"/>
      <c r="C360" s="247"/>
      <c r="D360" s="236" t="s">
        <v>161</v>
      </c>
      <c r="E360" s="248" t="s">
        <v>1</v>
      </c>
      <c r="F360" s="249" t="s">
        <v>163</v>
      </c>
      <c r="G360" s="247"/>
      <c r="H360" s="250">
        <v>49.938000000000002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161</v>
      </c>
      <c r="AU360" s="256" t="s">
        <v>82</v>
      </c>
      <c r="AV360" s="14" t="s">
        <v>160</v>
      </c>
      <c r="AW360" s="14" t="s">
        <v>30</v>
      </c>
      <c r="AX360" s="14" t="s">
        <v>80</v>
      </c>
      <c r="AY360" s="256" t="s">
        <v>152</v>
      </c>
    </row>
    <row r="361" s="2" customFormat="1" ht="24.15" customHeight="1">
      <c r="A361" s="39"/>
      <c r="B361" s="40"/>
      <c r="C361" s="220" t="s">
        <v>1203</v>
      </c>
      <c r="D361" s="220" t="s">
        <v>156</v>
      </c>
      <c r="E361" s="221" t="s">
        <v>720</v>
      </c>
      <c r="F361" s="222" t="s">
        <v>721</v>
      </c>
      <c r="G361" s="223" t="s">
        <v>159</v>
      </c>
      <c r="H361" s="224">
        <v>9.8190000000000008</v>
      </c>
      <c r="I361" s="225"/>
      <c r="J361" s="226">
        <f>ROUND(I361*H361,2)</f>
        <v>0</v>
      </c>
      <c r="K361" s="227"/>
      <c r="L361" s="45"/>
      <c r="M361" s="228" t="s">
        <v>1</v>
      </c>
      <c r="N361" s="229" t="s">
        <v>38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210</v>
      </c>
      <c r="AT361" s="232" t="s">
        <v>156</v>
      </c>
      <c r="AU361" s="232" t="s">
        <v>82</v>
      </c>
      <c r="AY361" s="18" t="s">
        <v>152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80</v>
      </c>
      <c r="BK361" s="233">
        <f>ROUND(I361*H361,2)</f>
        <v>0</v>
      </c>
      <c r="BL361" s="18" t="s">
        <v>210</v>
      </c>
      <c r="BM361" s="232" t="s">
        <v>624</v>
      </c>
    </row>
    <row r="362" s="13" customFormat="1">
      <c r="A362" s="13"/>
      <c r="B362" s="234"/>
      <c r="C362" s="235"/>
      <c r="D362" s="236" t="s">
        <v>161</v>
      </c>
      <c r="E362" s="237" t="s">
        <v>1</v>
      </c>
      <c r="F362" s="238" t="s">
        <v>1204</v>
      </c>
      <c r="G362" s="235"/>
      <c r="H362" s="239">
        <v>9.8190000000000008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161</v>
      </c>
      <c r="AU362" s="245" t="s">
        <v>82</v>
      </c>
      <c r="AV362" s="13" t="s">
        <v>82</v>
      </c>
      <c r="AW362" s="13" t="s">
        <v>30</v>
      </c>
      <c r="AX362" s="13" t="s">
        <v>73</v>
      </c>
      <c r="AY362" s="245" t="s">
        <v>152</v>
      </c>
    </row>
    <row r="363" s="14" customFormat="1">
      <c r="A363" s="14"/>
      <c r="B363" s="246"/>
      <c r="C363" s="247"/>
      <c r="D363" s="236" t="s">
        <v>161</v>
      </c>
      <c r="E363" s="248" t="s">
        <v>1</v>
      </c>
      <c r="F363" s="249" t="s">
        <v>163</v>
      </c>
      <c r="G363" s="247"/>
      <c r="H363" s="250">
        <v>9.8190000000000008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161</v>
      </c>
      <c r="AU363" s="256" t="s">
        <v>82</v>
      </c>
      <c r="AV363" s="14" t="s">
        <v>160</v>
      </c>
      <c r="AW363" s="14" t="s">
        <v>30</v>
      </c>
      <c r="AX363" s="14" t="s">
        <v>80</v>
      </c>
      <c r="AY363" s="256" t="s">
        <v>152</v>
      </c>
    </row>
    <row r="364" s="2" customFormat="1" ht="24.15" customHeight="1">
      <c r="A364" s="39"/>
      <c r="B364" s="40"/>
      <c r="C364" s="220" t="s">
        <v>560</v>
      </c>
      <c r="D364" s="220" t="s">
        <v>156</v>
      </c>
      <c r="E364" s="221" t="s">
        <v>726</v>
      </c>
      <c r="F364" s="222" t="s">
        <v>727</v>
      </c>
      <c r="G364" s="223" t="s">
        <v>228</v>
      </c>
      <c r="H364" s="224">
        <v>1.794</v>
      </c>
      <c r="I364" s="225"/>
      <c r="J364" s="226">
        <f>ROUND(I364*H364,2)</f>
        <v>0</v>
      </c>
      <c r="K364" s="227"/>
      <c r="L364" s="45"/>
      <c r="M364" s="228" t="s">
        <v>1</v>
      </c>
      <c r="N364" s="229" t="s">
        <v>38</v>
      </c>
      <c r="O364" s="92"/>
      <c r="P364" s="230">
        <f>O364*H364</f>
        <v>0</v>
      </c>
      <c r="Q364" s="230">
        <v>0</v>
      </c>
      <c r="R364" s="230">
        <f>Q364*H364</f>
        <v>0</v>
      </c>
      <c r="S364" s="230">
        <v>0</v>
      </c>
      <c r="T364" s="231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2" t="s">
        <v>210</v>
      </c>
      <c r="AT364" s="232" t="s">
        <v>156</v>
      </c>
      <c r="AU364" s="232" t="s">
        <v>82</v>
      </c>
      <c r="AY364" s="18" t="s">
        <v>152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80</v>
      </c>
      <c r="BK364" s="233">
        <f>ROUND(I364*H364,2)</f>
        <v>0</v>
      </c>
      <c r="BL364" s="18" t="s">
        <v>210</v>
      </c>
      <c r="BM364" s="232" t="s">
        <v>628</v>
      </c>
    </row>
    <row r="365" s="12" customFormat="1" ht="22.8" customHeight="1">
      <c r="A365" s="12"/>
      <c r="B365" s="204"/>
      <c r="C365" s="205"/>
      <c r="D365" s="206" t="s">
        <v>72</v>
      </c>
      <c r="E365" s="218" t="s">
        <v>305</v>
      </c>
      <c r="F365" s="218" t="s">
        <v>306</v>
      </c>
      <c r="G365" s="205"/>
      <c r="H365" s="205"/>
      <c r="I365" s="208"/>
      <c r="J365" s="219">
        <f>BK365</f>
        <v>0</v>
      </c>
      <c r="K365" s="205"/>
      <c r="L365" s="210"/>
      <c r="M365" s="211"/>
      <c r="N365" s="212"/>
      <c r="O365" s="212"/>
      <c r="P365" s="213">
        <f>SUM(P366:P369)</f>
        <v>0</v>
      </c>
      <c r="Q365" s="212"/>
      <c r="R365" s="213">
        <f>SUM(R366:R369)</f>
        <v>0</v>
      </c>
      <c r="S365" s="212"/>
      <c r="T365" s="214">
        <f>SUM(T366:T369)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5" t="s">
        <v>82</v>
      </c>
      <c r="AT365" s="216" t="s">
        <v>72</v>
      </c>
      <c r="AU365" s="216" t="s">
        <v>80</v>
      </c>
      <c r="AY365" s="215" t="s">
        <v>152</v>
      </c>
      <c r="BK365" s="217">
        <f>SUM(BK366:BK369)</f>
        <v>0</v>
      </c>
    </row>
    <row r="366" s="2" customFormat="1" ht="16.5" customHeight="1">
      <c r="A366" s="39"/>
      <c r="B366" s="40"/>
      <c r="C366" s="220" t="s">
        <v>480</v>
      </c>
      <c r="D366" s="220" t="s">
        <v>156</v>
      </c>
      <c r="E366" s="221" t="s">
        <v>730</v>
      </c>
      <c r="F366" s="222" t="s">
        <v>731</v>
      </c>
      <c r="G366" s="223" t="s">
        <v>232</v>
      </c>
      <c r="H366" s="224">
        <v>6</v>
      </c>
      <c r="I366" s="225"/>
      <c r="J366" s="226">
        <f>ROUND(I366*H366,2)</f>
        <v>0</v>
      </c>
      <c r="K366" s="227"/>
      <c r="L366" s="45"/>
      <c r="M366" s="228" t="s">
        <v>1</v>
      </c>
      <c r="N366" s="229" t="s">
        <v>38</v>
      </c>
      <c r="O366" s="92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2" t="s">
        <v>210</v>
      </c>
      <c r="AT366" s="232" t="s">
        <v>156</v>
      </c>
      <c r="AU366" s="232" t="s">
        <v>82</v>
      </c>
      <c r="AY366" s="18" t="s">
        <v>152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80</v>
      </c>
      <c r="BK366" s="233">
        <f>ROUND(I366*H366,2)</f>
        <v>0</v>
      </c>
      <c r="BL366" s="18" t="s">
        <v>210</v>
      </c>
      <c r="BM366" s="232" t="s">
        <v>631</v>
      </c>
    </row>
    <row r="367" s="2" customFormat="1" ht="16.5" customHeight="1">
      <c r="A367" s="39"/>
      <c r="B367" s="40"/>
      <c r="C367" s="281" t="s">
        <v>625</v>
      </c>
      <c r="D367" s="281" t="s">
        <v>443</v>
      </c>
      <c r="E367" s="282" t="s">
        <v>733</v>
      </c>
      <c r="F367" s="283" t="s">
        <v>734</v>
      </c>
      <c r="G367" s="284" t="s">
        <v>232</v>
      </c>
      <c r="H367" s="285">
        <v>6</v>
      </c>
      <c r="I367" s="286"/>
      <c r="J367" s="287">
        <f>ROUND(I367*H367,2)</f>
        <v>0</v>
      </c>
      <c r="K367" s="288"/>
      <c r="L367" s="289"/>
      <c r="M367" s="290" t="s">
        <v>1</v>
      </c>
      <c r="N367" s="291" t="s">
        <v>38</v>
      </c>
      <c r="O367" s="92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247</v>
      </c>
      <c r="AT367" s="232" t="s">
        <v>443</v>
      </c>
      <c r="AU367" s="232" t="s">
        <v>82</v>
      </c>
      <c r="AY367" s="18" t="s">
        <v>152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80</v>
      </c>
      <c r="BK367" s="233">
        <f>ROUND(I367*H367,2)</f>
        <v>0</v>
      </c>
      <c r="BL367" s="18" t="s">
        <v>210</v>
      </c>
      <c r="BM367" s="232" t="s">
        <v>635</v>
      </c>
    </row>
    <row r="368" s="13" customFormat="1">
      <c r="A368" s="13"/>
      <c r="B368" s="234"/>
      <c r="C368" s="235"/>
      <c r="D368" s="236" t="s">
        <v>161</v>
      </c>
      <c r="E368" s="237" t="s">
        <v>1</v>
      </c>
      <c r="F368" s="238" t="s">
        <v>1205</v>
      </c>
      <c r="G368" s="235"/>
      <c r="H368" s="239">
        <v>6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161</v>
      </c>
      <c r="AU368" s="245" t="s">
        <v>82</v>
      </c>
      <c r="AV368" s="13" t="s">
        <v>82</v>
      </c>
      <c r="AW368" s="13" t="s">
        <v>30</v>
      </c>
      <c r="AX368" s="13" t="s">
        <v>73</v>
      </c>
      <c r="AY368" s="245" t="s">
        <v>152</v>
      </c>
    </row>
    <row r="369" s="14" customFormat="1">
      <c r="A369" s="14"/>
      <c r="B369" s="246"/>
      <c r="C369" s="247"/>
      <c r="D369" s="236" t="s">
        <v>161</v>
      </c>
      <c r="E369" s="248" t="s">
        <v>1</v>
      </c>
      <c r="F369" s="249" t="s">
        <v>163</v>
      </c>
      <c r="G369" s="247"/>
      <c r="H369" s="250">
        <v>6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161</v>
      </c>
      <c r="AU369" s="256" t="s">
        <v>82</v>
      </c>
      <c r="AV369" s="14" t="s">
        <v>160</v>
      </c>
      <c r="AW369" s="14" t="s">
        <v>30</v>
      </c>
      <c r="AX369" s="14" t="s">
        <v>80</v>
      </c>
      <c r="AY369" s="256" t="s">
        <v>152</v>
      </c>
    </row>
    <row r="370" s="12" customFormat="1" ht="22.8" customHeight="1">
      <c r="A370" s="12"/>
      <c r="B370" s="204"/>
      <c r="C370" s="205"/>
      <c r="D370" s="206" t="s">
        <v>72</v>
      </c>
      <c r="E370" s="218" t="s">
        <v>737</v>
      </c>
      <c r="F370" s="218" t="s">
        <v>738</v>
      </c>
      <c r="G370" s="205"/>
      <c r="H370" s="205"/>
      <c r="I370" s="208"/>
      <c r="J370" s="219">
        <f>BK370</f>
        <v>0</v>
      </c>
      <c r="K370" s="205"/>
      <c r="L370" s="210"/>
      <c r="M370" s="211"/>
      <c r="N370" s="212"/>
      <c r="O370" s="212"/>
      <c r="P370" s="213">
        <f>SUM(P371:P374)</f>
        <v>0</v>
      </c>
      <c r="Q370" s="212"/>
      <c r="R370" s="213">
        <f>SUM(R371:R374)</f>
        <v>0</v>
      </c>
      <c r="S370" s="212"/>
      <c r="T370" s="214">
        <f>SUM(T371:T374)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5" t="s">
        <v>82</v>
      </c>
      <c r="AT370" s="216" t="s">
        <v>72</v>
      </c>
      <c r="AU370" s="216" t="s">
        <v>80</v>
      </c>
      <c r="AY370" s="215" t="s">
        <v>152</v>
      </c>
      <c r="BK370" s="217">
        <f>SUM(BK371:BK374)</f>
        <v>0</v>
      </c>
    </row>
    <row r="371" s="2" customFormat="1" ht="24.15" customHeight="1">
      <c r="A371" s="39"/>
      <c r="B371" s="40"/>
      <c r="C371" s="220" t="s">
        <v>244</v>
      </c>
      <c r="D371" s="220" t="s">
        <v>156</v>
      </c>
      <c r="E371" s="221" t="s">
        <v>983</v>
      </c>
      <c r="F371" s="222" t="s">
        <v>740</v>
      </c>
      <c r="G371" s="223" t="s">
        <v>159</v>
      </c>
      <c r="H371" s="224">
        <v>98.75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38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210</v>
      </c>
      <c r="AT371" s="232" t="s">
        <v>156</v>
      </c>
      <c r="AU371" s="232" t="s">
        <v>82</v>
      </c>
      <c r="AY371" s="18" t="s">
        <v>152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80</v>
      </c>
      <c r="BK371" s="233">
        <f>ROUND(I371*H371,2)</f>
        <v>0</v>
      </c>
      <c r="BL371" s="18" t="s">
        <v>210</v>
      </c>
      <c r="BM371" s="232" t="s">
        <v>638</v>
      </c>
    </row>
    <row r="372" s="13" customFormat="1">
      <c r="A372" s="13"/>
      <c r="B372" s="234"/>
      <c r="C372" s="235"/>
      <c r="D372" s="236" t="s">
        <v>161</v>
      </c>
      <c r="E372" s="237" t="s">
        <v>1</v>
      </c>
      <c r="F372" s="238" t="s">
        <v>1206</v>
      </c>
      <c r="G372" s="235"/>
      <c r="H372" s="239">
        <v>98.75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161</v>
      </c>
      <c r="AU372" s="245" t="s">
        <v>82</v>
      </c>
      <c r="AV372" s="13" t="s">
        <v>82</v>
      </c>
      <c r="AW372" s="13" t="s">
        <v>30</v>
      </c>
      <c r="AX372" s="13" t="s">
        <v>73</v>
      </c>
      <c r="AY372" s="245" t="s">
        <v>152</v>
      </c>
    </row>
    <row r="373" s="14" customFormat="1">
      <c r="A373" s="14"/>
      <c r="B373" s="246"/>
      <c r="C373" s="247"/>
      <c r="D373" s="236" t="s">
        <v>161</v>
      </c>
      <c r="E373" s="248" t="s">
        <v>1</v>
      </c>
      <c r="F373" s="249" t="s">
        <v>163</v>
      </c>
      <c r="G373" s="247"/>
      <c r="H373" s="250">
        <v>98.75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161</v>
      </c>
      <c r="AU373" s="256" t="s">
        <v>82</v>
      </c>
      <c r="AV373" s="14" t="s">
        <v>160</v>
      </c>
      <c r="AW373" s="14" t="s">
        <v>30</v>
      </c>
      <c r="AX373" s="14" t="s">
        <v>80</v>
      </c>
      <c r="AY373" s="256" t="s">
        <v>152</v>
      </c>
    </row>
    <row r="374" s="2" customFormat="1" ht="24.15" customHeight="1">
      <c r="A374" s="39"/>
      <c r="B374" s="40"/>
      <c r="C374" s="220" t="s">
        <v>695</v>
      </c>
      <c r="D374" s="220" t="s">
        <v>156</v>
      </c>
      <c r="E374" s="221" t="s">
        <v>743</v>
      </c>
      <c r="F374" s="222" t="s">
        <v>744</v>
      </c>
      <c r="G374" s="223" t="s">
        <v>228</v>
      </c>
      <c r="H374" s="224">
        <v>0.14799999999999999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38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210</v>
      </c>
      <c r="AT374" s="232" t="s">
        <v>156</v>
      </c>
      <c r="AU374" s="232" t="s">
        <v>82</v>
      </c>
      <c r="AY374" s="18" t="s">
        <v>152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80</v>
      </c>
      <c r="BK374" s="233">
        <f>ROUND(I374*H374,2)</f>
        <v>0</v>
      </c>
      <c r="BL374" s="18" t="s">
        <v>210</v>
      </c>
      <c r="BM374" s="232" t="s">
        <v>642</v>
      </c>
    </row>
    <row r="375" s="12" customFormat="1" ht="22.8" customHeight="1">
      <c r="A375" s="12"/>
      <c r="B375" s="204"/>
      <c r="C375" s="205"/>
      <c r="D375" s="206" t="s">
        <v>72</v>
      </c>
      <c r="E375" s="218" t="s">
        <v>318</v>
      </c>
      <c r="F375" s="218" t="s">
        <v>319</v>
      </c>
      <c r="G375" s="205"/>
      <c r="H375" s="205"/>
      <c r="I375" s="208"/>
      <c r="J375" s="219">
        <f>BK375</f>
        <v>0</v>
      </c>
      <c r="K375" s="205"/>
      <c r="L375" s="210"/>
      <c r="M375" s="211"/>
      <c r="N375" s="212"/>
      <c r="O375" s="212"/>
      <c r="P375" s="213">
        <f>SUM(P376:P442)</f>
        <v>0</v>
      </c>
      <c r="Q375" s="212"/>
      <c r="R375" s="213">
        <f>SUM(R376:R442)</f>
        <v>0</v>
      </c>
      <c r="S375" s="212"/>
      <c r="T375" s="214">
        <f>SUM(T376:T442)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5" t="s">
        <v>82</v>
      </c>
      <c r="AT375" s="216" t="s">
        <v>72</v>
      </c>
      <c r="AU375" s="216" t="s">
        <v>80</v>
      </c>
      <c r="AY375" s="215" t="s">
        <v>152</v>
      </c>
      <c r="BK375" s="217">
        <f>SUM(BK376:BK442)</f>
        <v>0</v>
      </c>
    </row>
    <row r="376" s="2" customFormat="1" ht="16.5" customHeight="1">
      <c r="A376" s="39"/>
      <c r="B376" s="40"/>
      <c r="C376" s="220" t="s">
        <v>485</v>
      </c>
      <c r="D376" s="220" t="s">
        <v>156</v>
      </c>
      <c r="E376" s="221" t="s">
        <v>746</v>
      </c>
      <c r="F376" s="222" t="s">
        <v>747</v>
      </c>
      <c r="G376" s="223" t="s">
        <v>159</v>
      </c>
      <c r="H376" s="224">
        <v>108.705</v>
      </c>
      <c r="I376" s="225"/>
      <c r="J376" s="226">
        <f>ROUND(I376*H376,2)</f>
        <v>0</v>
      </c>
      <c r="K376" s="227"/>
      <c r="L376" s="45"/>
      <c r="M376" s="228" t="s">
        <v>1</v>
      </c>
      <c r="N376" s="229" t="s">
        <v>38</v>
      </c>
      <c r="O376" s="92"/>
      <c r="P376" s="230">
        <f>O376*H376</f>
        <v>0</v>
      </c>
      <c r="Q376" s="230">
        <v>0</v>
      </c>
      <c r="R376" s="230">
        <f>Q376*H376</f>
        <v>0</v>
      </c>
      <c r="S376" s="230">
        <v>0</v>
      </c>
      <c r="T376" s="23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210</v>
      </c>
      <c r="AT376" s="232" t="s">
        <v>156</v>
      </c>
      <c r="AU376" s="232" t="s">
        <v>82</v>
      </c>
      <c r="AY376" s="18" t="s">
        <v>152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8" t="s">
        <v>80</v>
      </c>
      <c r="BK376" s="233">
        <f>ROUND(I376*H376,2)</f>
        <v>0</v>
      </c>
      <c r="BL376" s="18" t="s">
        <v>210</v>
      </c>
      <c r="BM376" s="232" t="s">
        <v>646</v>
      </c>
    </row>
    <row r="377" s="15" customFormat="1">
      <c r="A377" s="15"/>
      <c r="B377" s="257"/>
      <c r="C377" s="258"/>
      <c r="D377" s="236" t="s">
        <v>161</v>
      </c>
      <c r="E377" s="259" t="s">
        <v>1</v>
      </c>
      <c r="F377" s="260" t="s">
        <v>339</v>
      </c>
      <c r="G377" s="258"/>
      <c r="H377" s="259" t="s">
        <v>1</v>
      </c>
      <c r="I377" s="261"/>
      <c r="J377" s="258"/>
      <c r="K377" s="258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161</v>
      </c>
      <c r="AU377" s="266" t="s">
        <v>82</v>
      </c>
      <c r="AV377" s="15" t="s">
        <v>80</v>
      </c>
      <c r="AW377" s="15" t="s">
        <v>30</v>
      </c>
      <c r="AX377" s="15" t="s">
        <v>73</v>
      </c>
      <c r="AY377" s="266" t="s">
        <v>152</v>
      </c>
    </row>
    <row r="378" s="13" customFormat="1">
      <c r="A378" s="13"/>
      <c r="B378" s="234"/>
      <c r="C378" s="235"/>
      <c r="D378" s="236" t="s">
        <v>161</v>
      </c>
      <c r="E378" s="237" t="s">
        <v>1</v>
      </c>
      <c r="F378" s="238" t="s">
        <v>1135</v>
      </c>
      <c r="G378" s="235"/>
      <c r="H378" s="239">
        <v>30.145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161</v>
      </c>
      <c r="AU378" s="245" t="s">
        <v>82</v>
      </c>
      <c r="AV378" s="13" t="s">
        <v>82</v>
      </c>
      <c r="AW378" s="13" t="s">
        <v>30</v>
      </c>
      <c r="AX378" s="13" t="s">
        <v>73</v>
      </c>
      <c r="AY378" s="245" t="s">
        <v>152</v>
      </c>
    </row>
    <row r="379" s="13" customFormat="1">
      <c r="A379" s="13"/>
      <c r="B379" s="234"/>
      <c r="C379" s="235"/>
      <c r="D379" s="236" t="s">
        <v>161</v>
      </c>
      <c r="E379" s="237" t="s">
        <v>1</v>
      </c>
      <c r="F379" s="238" t="s">
        <v>1136</v>
      </c>
      <c r="G379" s="235"/>
      <c r="H379" s="239">
        <v>4.1040000000000001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161</v>
      </c>
      <c r="AU379" s="245" t="s">
        <v>82</v>
      </c>
      <c r="AV379" s="13" t="s">
        <v>82</v>
      </c>
      <c r="AW379" s="13" t="s">
        <v>30</v>
      </c>
      <c r="AX379" s="13" t="s">
        <v>73</v>
      </c>
      <c r="AY379" s="245" t="s">
        <v>152</v>
      </c>
    </row>
    <row r="380" s="13" customFormat="1">
      <c r="A380" s="13"/>
      <c r="B380" s="234"/>
      <c r="C380" s="235"/>
      <c r="D380" s="236" t="s">
        <v>161</v>
      </c>
      <c r="E380" s="237" t="s">
        <v>1</v>
      </c>
      <c r="F380" s="238" t="s">
        <v>1137</v>
      </c>
      <c r="G380" s="235"/>
      <c r="H380" s="239">
        <v>23.765999999999998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161</v>
      </c>
      <c r="AU380" s="245" t="s">
        <v>82</v>
      </c>
      <c r="AV380" s="13" t="s">
        <v>82</v>
      </c>
      <c r="AW380" s="13" t="s">
        <v>30</v>
      </c>
      <c r="AX380" s="13" t="s">
        <v>73</v>
      </c>
      <c r="AY380" s="245" t="s">
        <v>152</v>
      </c>
    </row>
    <row r="381" s="13" customFormat="1">
      <c r="A381" s="13"/>
      <c r="B381" s="234"/>
      <c r="C381" s="235"/>
      <c r="D381" s="236" t="s">
        <v>161</v>
      </c>
      <c r="E381" s="237" t="s">
        <v>1</v>
      </c>
      <c r="F381" s="238" t="s">
        <v>1207</v>
      </c>
      <c r="G381" s="235"/>
      <c r="H381" s="239">
        <v>5.1299999999999999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161</v>
      </c>
      <c r="AU381" s="245" t="s">
        <v>82</v>
      </c>
      <c r="AV381" s="13" t="s">
        <v>82</v>
      </c>
      <c r="AW381" s="13" t="s">
        <v>30</v>
      </c>
      <c r="AX381" s="13" t="s">
        <v>73</v>
      </c>
      <c r="AY381" s="245" t="s">
        <v>152</v>
      </c>
    </row>
    <row r="382" s="13" customFormat="1">
      <c r="A382" s="13"/>
      <c r="B382" s="234"/>
      <c r="C382" s="235"/>
      <c r="D382" s="236" t="s">
        <v>161</v>
      </c>
      <c r="E382" s="237" t="s">
        <v>1</v>
      </c>
      <c r="F382" s="238" t="s">
        <v>1208</v>
      </c>
      <c r="G382" s="235"/>
      <c r="H382" s="239">
        <v>6.5880000000000001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161</v>
      </c>
      <c r="AU382" s="245" t="s">
        <v>82</v>
      </c>
      <c r="AV382" s="13" t="s">
        <v>82</v>
      </c>
      <c r="AW382" s="13" t="s">
        <v>30</v>
      </c>
      <c r="AX382" s="13" t="s">
        <v>73</v>
      </c>
      <c r="AY382" s="245" t="s">
        <v>152</v>
      </c>
    </row>
    <row r="383" s="13" customFormat="1">
      <c r="A383" s="13"/>
      <c r="B383" s="234"/>
      <c r="C383" s="235"/>
      <c r="D383" s="236" t="s">
        <v>161</v>
      </c>
      <c r="E383" s="237" t="s">
        <v>1</v>
      </c>
      <c r="F383" s="238" t="s">
        <v>1209</v>
      </c>
      <c r="G383" s="235"/>
      <c r="H383" s="239">
        <v>5.2560000000000002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161</v>
      </c>
      <c r="AU383" s="245" t="s">
        <v>82</v>
      </c>
      <c r="AV383" s="13" t="s">
        <v>82</v>
      </c>
      <c r="AW383" s="13" t="s">
        <v>30</v>
      </c>
      <c r="AX383" s="13" t="s">
        <v>73</v>
      </c>
      <c r="AY383" s="245" t="s">
        <v>152</v>
      </c>
    </row>
    <row r="384" s="13" customFormat="1">
      <c r="A384" s="13"/>
      <c r="B384" s="234"/>
      <c r="C384" s="235"/>
      <c r="D384" s="236" t="s">
        <v>161</v>
      </c>
      <c r="E384" s="237" t="s">
        <v>1</v>
      </c>
      <c r="F384" s="238" t="s">
        <v>1210</v>
      </c>
      <c r="G384" s="235"/>
      <c r="H384" s="239">
        <v>6.8040000000000003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161</v>
      </c>
      <c r="AU384" s="245" t="s">
        <v>82</v>
      </c>
      <c r="AV384" s="13" t="s">
        <v>82</v>
      </c>
      <c r="AW384" s="13" t="s">
        <v>30</v>
      </c>
      <c r="AX384" s="13" t="s">
        <v>73</v>
      </c>
      <c r="AY384" s="245" t="s">
        <v>152</v>
      </c>
    </row>
    <row r="385" s="13" customFormat="1">
      <c r="A385" s="13"/>
      <c r="B385" s="234"/>
      <c r="C385" s="235"/>
      <c r="D385" s="236" t="s">
        <v>161</v>
      </c>
      <c r="E385" s="237" t="s">
        <v>1</v>
      </c>
      <c r="F385" s="238" t="s">
        <v>1142</v>
      </c>
      <c r="G385" s="235"/>
      <c r="H385" s="239">
        <v>4.1399999999999997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161</v>
      </c>
      <c r="AU385" s="245" t="s">
        <v>82</v>
      </c>
      <c r="AV385" s="13" t="s">
        <v>82</v>
      </c>
      <c r="AW385" s="13" t="s">
        <v>30</v>
      </c>
      <c r="AX385" s="13" t="s">
        <v>73</v>
      </c>
      <c r="AY385" s="245" t="s">
        <v>152</v>
      </c>
    </row>
    <row r="386" s="13" customFormat="1">
      <c r="A386" s="13"/>
      <c r="B386" s="234"/>
      <c r="C386" s="235"/>
      <c r="D386" s="236" t="s">
        <v>161</v>
      </c>
      <c r="E386" s="237" t="s">
        <v>1</v>
      </c>
      <c r="F386" s="238" t="s">
        <v>1143</v>
      </c>
      <c r="G386" s="235"/>
      <c r="H386" s="239">
        <v>22.771999999999998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161</v>
      </c>
      <c r="AU386" s="245" t="s">
        <v>82</v>
      </c>
      <c r="AV386" s="13" t="s">
        <v>82</v>
      </c>
      <c r="AW386" s="13" t="s">
        <v>30</v>
      </c>
      <c r="AX386" s="13" t="s">
        <v>73</v>
      </c>
      <c r="AY386" s="245" t="s">
        <v>152</v>
      </c>
    </row>
    <row r="387" s="14" customFormat="1">
      <c r="A387" s="14"/>
      <c r="B387" s="246"/>
      <c r="C387" s="247"/>
      <c r="D387" s="236" t="s">
        <v>161</v>
      </c>
      <c r="E387" s="248" t="s">
        <v>1</v>
      </c>
      <c r="F387" s="249" t="s">
        <v>163</v>
      </c>
      <c r="G387" s="247"/>
      <c r="H387" s="250">
        <v>108.705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161</v>
      </c>
      <c r="AU387" s="256" t="s">
        <v>82</v>
      </c>
      <c r="AV387" s="14" t="s">
        <v>160</v>
      </c>
      <c r="AW387" s="14" t="s">
        <v>30</v>
      </c>
      <c r="AX387" s="14" t="s">
        <v>80</v>
      </c>
      <c r="AY387" s="256" t="s">
        <v>152</v>
      </c>
    </row>
    <row r="388" s="2" customFormat="1" ht="24.15" customHeight="1">
      <c r="A388" s="39"/>
      <c r="B388" s="40"/>
      <c r="C388" s="220" t="s">
        <v>632</v>
      </c>
      <c r="D388" s="220" t="s">
        <v>156</v>
      </c>
      <c r="E388" s="221" t="s">
        <v>749</v>
      </c>
      <c r="F388" s="222" t="s">
        <v>750</v>
      </c>
      <c r="G388" s="223" t="s">
        <v>159</v>
      </c>
      <c r="H388" s="224">
        <v>10.353</v>
      </c>
      <c r="I388" s="225"/>
      <c r="J388" s="226">
        <f>ROUND(I388*H388,2)</f>
        <v>0</v>
      </c>
      <c r="K388" s="227"/>
      <c r="L388" s="45"/>
      <c r="M388" s="228" t="s">
        <v>1</v>
      </c>
      <c r="N388" s="229" t="s">
        <v>38</v>
      </c>
      <c r="O388" s="92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2" t="s">
        <v>210</v>
      </c>
      <c r="AT388" s="232" t="s">
        <v>156</v>
      </c>
      <c r="AU388" s="232" t="s">
        <v>82</v>
      </c>
      <c r="AY388" s="18" t="s">
        <v>152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8" t="s">
        <v>80</v>
      </c>
      <c r="BK388" s="233">
        <f>ROUND(I388*H388,2)</f>
        <v>0</v>
      </c>
      <c r="BL388" s="18" t="s">
        <v>210</v>
      </c>
      <c r="BM388" s="232" t="s">
        <v>650</v>
      </c>
    </row>
    <row r="389" s="13" customFormat="1">
      <c r="A389" s="13"/>
      <c r="B389" s="234"/>
      <c r="C389" s="235"/>
      <c r="D389" s="236" t="s">
        <v>161</v>
      </c>
      <c r="E389" s="237" t="s">
        <v>1</v>
      </c>
      <c r="F389" s="238" t="s">
        <v>1211</v>
      </c>
      <c r="G389" s="235"/>
      <c r="H389" s="239">
        <v>10.353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161</v>
      </c>
      <c r="AU389" s="245" t="s">
        <v>82</v>
      </c>
      <c r="AV389" s="13" t="s">
        <v>82</v>
      </c>
      <c r="AW389" s="13" t="s">
        <v>30</v>
      </c>
      <c r="AX389" s="13" t="s">
        <v>73</v>
      </c>
      <c r="AY389" s="245" t="s">
        <v>152</v>
      </c>
    </row>
    <row r="390" s="14" customFormat="1">
      <c r="A390" s="14"/>
      <c r="B390" s="246"/>
      <c r="C390" s="247"/>
      <c r="D390" s="236" t="s">
        <v>161</v>
      </c>
      <c r="E390" s="248" t="s">
        <v>1</v>
      </c>
      <c r="F390" s="249" t="s">
        <v>163</v>
      </c>
      <c r="G390" s="247"/>
      <c r="H390" s="250">
        <v>10.353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161</v>
      </c>
      <c r="AU390" s="256" t="s">
        <v>82</v>
      </c>
      <c r="AV390" s="14" t="s">
        <v>160</v>
      </c>
      <c r="AW390" s="14" t="s">
        <v>30</v>
      </c>
      <c r="AX390" s="14" t="s">
        <v>80</v>
      </c>
      <c r="AY390" s="256" t="s">
        <v>152</v>
      </c>
    </row>
    <row r="391" s="2" customFormat="1" ht="16.5" customHeight="1">
      <c r="A391" s="39"/>
      <c r="B391" s="40"/>
      <c r="C391" s="220" t="s">
        <v>488</v>
      </c>
      <c r="D391" s="220" t="s">
        <v>156</v>
      </c>
      <c r="E391" s="221" t="s">
        <v>754</v>
      </c>
      <c r="F391" s="222" t="s">
        <v>755</v>
      </c>
      <c r="G391" s="223" t="s">
        <v>275</v>
      </c>
      <c r="H391" s="224">
        <v>8.4000000000000004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38</v>
      </c>
      <c r="O391" s="92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210</v>
      </c>
      <c r="AT391" s="232" t="s">
        <v>156</v>
      </c>
      <c r="AU391" s="232" t="s">
        <v>82</v>
      </c>
      <c r="AY391" s="18" t="s">
        <v>152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80</v>
      </c>
      <c r="BK391" s="233">
        <f>ROUND(I391*H391,2)</f>
        <v>0</v>
      </c>
      <c r="BL391" s="18" t="s">
        <v>210</v>
      </c>
      <c r="BM391" s="232" t="s">
        <v>654</v>
      </c>
    </row>
    <row r="392" s="13" customFormat="1">
      <c r="A392" s="13"/>
      <c r="B392" s="234"/>
      <c r="C392" s="235"/>
      <c r="D392" s="236" t="s">
        <v>161</v>
      </c>
      <c r="E392" s="237" t="s">
        <v>1</v>
      </c>
      <c r="F392" s="238" t="s">
        <v>1212</v>
      </c>
      <c r="G392" s="235"/>
      <c r="H392" s="239">
        <v>8.4000000000000004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161</v>
      </c>
      <c r="AU392" s="245" t="s">
        <v>82</v>
      </c>
      <c r="AV392" s="13" t="s">
        <v>82</v>
      </c>
      <c r="AW392" s="13" t="s">
        <v>30</v>
      </c>
      <c r="AX392" s="13" t="s">
        <v>73</v>
      </c>
      <c r="AY392" s="245" t="s">
        <v>152</v>
      </c>
    </row>
    <row r="393" s="14" customFormat="1">
      <c r="A393" s="14"/>
      <c r="B393" s="246"/>
      <c r="C393" s="247"/>
      <c r="D393" s="236" t="s">
        <v>161</v>
      </c>
      <c r="E393" s="248" t="s">
        <v>1</v>
      </c>
      <c r="F393" s="249" t="s">
        <v>163</v>
      </c>
      <c r="G393" s="247"/>
      <c r="H393" s="250">
        <v>8.4000000000000004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161</v>
      </c>
      <c r="AU393" s="256" t="s">
        <v>82</v>
      </c>
      <c r="AV393" s="14" t="s">
        <v>160</v>
      </c>
      <c r="AW393" s="14" t="s">
        <v>30</v>
      </c>
      <c r="AX393" s="14" t="s">
        <v>80</v>
      </c>
      <c r="AY393" s="256" t="s">
        <v>152</v>
      </c>
    </row>
    <row r="394" s="2" customFormat="1" ht="16.5" customHeight="1">
      <c r="A394" s="39"/>
      <c r="B394" s="40"/>
      <c r="C394" s="220" t="s">
        <v>639</v>
      </c>
      <c r="D394" s="220" t="s">
        <v>156</v>
      </c>
      <c r="E394" s="221" t="s">
        <v>758</v>
      </c>
      <c r="F394" s="222" t="s">
        <v>759</v>
      </c>
      <c r="G394" s="223" t="s">
        <v>275</v>
      </c>
      <c r="H394" s="224">
        <v>4.2000000000000002</v>
      </c>
      <c r="I394" s="225"/>
      <c r="J394" s="226">
        <f>ROUND(I394*H394,2)</f>
        <v>0</v>
      </c>
      <c r="K394" s="227"/>
      <c r="L394" s="45"/>
      <c r="M394" s="228" t="s">
        <v>1</v>
      </c>
      <c r="N394" s="229" t="s">
        <v>38</v>
      </c>
      <c r="O394" s="92"/>
      <c r="P394" s="230">
        <f>O394*H394</f>
        <v>0</v>
      </c>
      <c r="Q394" s="230">
        <v>0</v>
      </c>
      <c r="R394" s="230">
        <f>Q394*H394</f>
        <v>0</v>
      </c>
      <c r="S394" s="230">
        <v>0</v>
      </c>
      <c r="T394" s="231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2" t="s">
        <v>210</v>
      </c>
      <c r="AT394" s="232" t="s">
        <v>156</v>
      </c>
      <c r="AU394" s="232" t="s">
        <v>82</v>
      </c>
      <c r="AY394" s="18" t="s">
        <v>152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8" t="s">
        <v>80</v>
      </c>
      <c r="BK394" s="233">
        <f>ROUND(I394*H394,2)</f>
        <v>0</v>
      </c>
      <c r="BL394" s="18" t="s">
        <v>210</v>
      </c>
      <c r="BM394" s="232" t="s">
        <v>658</v>
      </c>
    </row>
    <row r="395" s="13" customFormat="1">
      <c r="A395" s="13"/>
      <c r="B395" s="234"/>
      <c r="C395" s="235"/>
      <c r="D395" s="236" t="s">
        <v>161</v>
      </c>
      <c r="E395" s="237" t="s">
        <v>1</v>
      </c>
      <c r="F395" s="238" t="s">
        <v>1213</v>
      </c>
      <c r="G395" s="235"/>
      <c r="H395" s="239">
        <v>4.2000000000000002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161</v>
      </c>
      <c r="AU395" s="245" t="s">
        <v>82</v>
      </c>
      <c r="AV395" s="13" t="s">
        <v>82</v>
      </c>
      <c r="AW395" s="13" t="s">
        <v>30</v>
      </c>
      <c r="AX395" s="13" t="s">
        <v>73</v>
      </c>
      <c r="AY395" s="245" t="s">
        <v>152</v>
      </c>
    </row>
    <row r="396" s="14" customFormat="1">
      <c r="A396" s="14"/>
      <c r="B396" s="246"/>
      <c r="C396" s="247"/>
      <c r="D396" s="236" t="s">
        <v>161</v>
      </c>
      <c r="E396" s="248" t="s">
        <v>1</v>
      </c>
      <c r="F396" s="249" t="s">
        <v>163</v>
      </c>
      <c r="G396" s="247"/>
      <c r="H396" s="250">
        <v>4.2000000000000002</v>
      </c>
      <c r="I396" s="251"/>
      <c r="J396" s="247"/>
      <c r="K396" s="247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161</v>
      </c>
      <c r="AU396" s="256" t="s">
        <v>82</v>
      </c>
      <c r="AV396" s="14" t="s">
        <v>160</v>
      </c>
      <c r="AW396" s="14" t="s">
        <v>30</v>
      </c>
      <c r="AX396" s="14" t="s">
        <v>80</v>
      </c>
      <c r="AY396" s="256" t="s">
        <v>152</v>
      </c>
    </row>
    <row r="397" s="2" customFormat="1" ht="37.8" customHeight="1">
      <c r="A397" s="39"/>
      <c r="B397" s="40"/>
      <c r="C397" s="220" t="s">
        <v>363</v>
      </c>
      <c r="D397" s="220" t="s">
        <v>156</v>
      </c>
      <c r="E397" s="221" t="s">
        <v>763</v>
      </c>
      <c r="F397" s="222" t="s">
        <v>764</v>
      </c>
      <c r="G397" s="223" t="s">
        <v>159</v>
      </c>
      <c r="H397" s="224">
        <v>108.705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38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210</v>
      </c>
      <c r="AT397" s="232" t="s">
        <v>156</v>
      </c>
      <c r="AU397" s="232" t="s">
        <v>82</v>
      </c>
      <c r="AY397" s="18" t="s">
        <v>152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80</v>
      </c>
      <c r="BK397" s="233">
        <f>ROUND(I397*H397,2)</f>
        <v>0</v>
      </c>
      <c r="BL397" s="18" t="s">
        <v>210</v>
      </c>
      <c r="BM397" s="232" t="s">
        <v>661</v>
      </c>
    </row>
    <row r="398" s="15" customFormat="1">
      <c r="A398" s="15"/>
      <c r="B398" s="257"/>
      <c r="C398" s="258"/>
      <c r="D398" s="236" t="s">
        <v>161</v>
      </c>
      <c r="E398" s="259" t="s">
        <v>1</v>
      </c>
      <c r="F398" s="260" t="s">
        <v>339</v>
      </c>
      <c r="G398" s="258"/>
      <c r="H398" s="259" t="s">
        <v>1</v>
      </c>
      <c r="I398" s="261"/>
      <c r="J398" s="258"/>
      <c r="K398" s="258"/>
      <c r="L398" s="262"/>
      <c r="M398" s="263"/>
      <c r="N398" s="264"/>
      <c r="O398" s="264"/>
      <c r="P398" s="264"/>
      <c r="Q398" s="264"/>
      <c r="R398" s="264"/>
      <c r="S398" s="264"/>
      <c r="T398" s="26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6" t="s">
        <v>161</v>
      </c>
      <c r="AU398" s="266" t="s">
        <v>82</v>
      </c>
      <c r="AV398" s="15" t="s">
        <v>80</v>
      </c>
      <c r="AW398" s="15" t="s">
        <v>30</v>
      </c>
      <c r="AX398" s="15" t="s">
        <v>73</v>
      </c>
      <c r="AY398" s="266" t="s">
        <v>152</v>
      </c>
    </row>
    <row r="399" s="13" customFormat="1">
      <c r="A399" s="13"/>
      <c r="B399" s="234"/>
      <c r="C399" s="235"/>
      <c r="D399" s="236" t="s">
        <v>161</v>
      </c>
      <c r="E399" s="237" t="s">
        <v>1</v>
      </c>
      <c r="F399" s="238" t="s">
        <v>1135</v>
      </c>
      <c r="G399" s="235"/>
      <c r="H399" s="239">
        <v>30.145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161</v>
      </c>
      <c r="AU399" s="245" t="s">
        <v>82</v>
      </c>
      <c r="AV399" s="13" t="s">
        <v>82</v>
      </c>
      <c r="AW399" s="13" t="s">
        <v>30</v>
      </c>
      <c r="AX399" s="13" t="s">
        <v>73</v>
      </c>
      <c r="AY399" s="245" t="s">
        <v>152</v>
      </c>
    </row>
    <row r="400" s="13" customFormat="1">
      <c r="A400" s="13"/>
      <c r="B400" s="234"/>
      <c r="C400" s="235"/>
      <c r="D400" s="236" t="s">
        <v>161</v>
      </c>
      <c r="E400" s="237" t="s">
        <v>1</v>
      </c>
      <c r="F400" s="238" t="s">
        <v>1136</v>
      </c>
      <c r="G400" s="235"/>
      <c r="H400" s="239">
        <v>4.1040000000000001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161</v>
      </c>
      <c r="AU400" s="245" t="s">
        <v>82</v>
      </c>
      <c r="AV400" s="13" t="s">
        <v>82</v>
      </c>
      <c r="AW400" s="13" t="s">
        <v>30</v>
      </c>
      <c r="AX400" s="13" t="s">
        <v>73</v>
      </c>
      <c r="AY400" s="245" t="s">
        <v>152</v>
      </c>
    </row>
    <row r="401" s="13" customFormat="1">
      <c r="A401" s="13"/>
      <c r="B401" s="234"/>
      <c r="C401" s="235"/>
      <c r="D401" s="236" t="s">
        <v>161</v>
      </c>
      <c r="E401" s="237" t="s">
        <v>1</v>
      </c>
      <c r="F401" s="238" t="s">
        <v>1137</v>
      </c>
      <c r="G401" s="235"/>
      <c r="H401" s="239">
        <v>23.765999999999998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161</v>
      </c>
      <c r="AU401" s="245" t="s">
        <v>82</v>
      </c>
      <c r="AV401" s="13" t="s">
        <v>82</v>
      </c>
      <c r="AW401" s="13" t="s">
        <v>30</v>
      </c>
      <c r="AX401" s="13" t="s">
        <v>73</v>
      </c>
      <c r="AY401" s="245" t="s">
        <v>152</v>
      </c>
    </row>
    <row r="402" s="13" customFormat="1">
      <c r="A402" s="13"/>
      <c r="B402" s="234"/>
      <c r="C402" s="235"/>
      <c r="D402" s="236" t="s">
        <v>161</v>
      </c>
      <c r="E402" s="237" t="s">
        <v>1</v>
      </c>
      <c r="F402" s="238" t="s">
        <v>1207</v>
      </c>
      <c r="G402" s="235"/>
      <c r="H402" s="239">
        <v>5.1299999999999999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161</v>
      </c>
      <c r="AU402" s="245" t="s">
        <v>82</v>
      </c>
      <c r="AV402" s="13" t="s">
        <v>82</v>
      </c>
      <c r="AW402" s="13" t="s">
        <v>30</v>
      </c>
      <c r="AX402" s="13" t="s">
        <v>73</v>
      </c>
      <c r="AY402" s="245" t="s">
        <v>152</v>
      </c>
    </row>
    <row r="403" s="13" customFormat="1">
      <c r="A403" s="13"/>
      <c r="B403" s="234"/>
      <c r="C403" s="235"/>
      <c r="D403" s="236" t="s">
        <v>161</v>
      </c>
      <c r="E403" s="237" t="s">
        <v>1</v>
      </c>
      <c r="F403" s="238" t="s">
        <v>1208</v>
      </c>
      <c r="G403" s="235"/>
      <c r="H403" s="239">
        <v>6.5880000000000001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161</v>
      </c>
      <c r="AU403" s="245" t="s">
        <v>82</v>
      </c>
      <c r="AV403" s="13" t="s">
        <v>82</v>
      </c>
      <c r="AW403" s="13" t="s">
        <v>30</v>
      </c>
      <c r="AX403" s="13" t="s">
        <v>73</v>
      </c>
      <c r="AY403" s="245" t="s">
        <v>152</v>
      </c>
    </row>
    <row r="404" s="13" customFormat="1">
      <c r="A404" s="13"/>
      <c r="B404" s="234"/>
      <c r="C404" s="235"/>
      <c r="D404" s="236" t="s">
        <v>161</v>
      </c>
      <c r="E404" s="237" t="s">
        <v>1</v>
      </c>
      <c r="F404" s="238" t="s">
        <v>1209</v>
      </c>
      <c r="G404" s="235"/>
      <c r="H404" s="239">
        <v>5.2560000000000002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161</v>
      </c>
      <c r="AU404" s="245" t="s">
        <v>82</v>
      </c>
      <c r="AV404" s="13" t="s">
        <v>82</v>
      </c>
      <c r="AW404" s="13" t="s">
        <v>30</v>
      </c>
      <c r="AX404" s="13" t="s">
        <v>73</v>
      </c>
      <c r="AY404" s="245" t="s">
        <v>152</v>
      </c>
    </row>
    <row r="405" s="13" customFormat="1">
      <c r="A405" s="13"/>
      <c r="B405" s="234"/>
      <c r="C405" s="235"/>
      <c r="D405" s="236" t="s">
        <v>161</v>
      </c>
      <c r="E405" s="237" t="s">
        <v>1</v>
      </c>
      <c r="F405" s="238" t="s">
        <v>1210</v>
      </c>
      <c r="G405" s="235"/>
      <c r="H405" s="239">
        <v>6.8040000000000003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161</v>
      </c>
      <c r="AU405" s="245" t="s">
        <v>82</v>
      </c>
      <c r="AV405" s="13" t="s">
        <v>82</v>
      </c>
      <c r="AW405" s="13" t="s">
        <v>30</v>
      </c>
      <c r="AX405" s="13" t="s">
        <v>73</v>
      </c>
      <c r="AY405" s="245" t="s">
        <v>152</v>
      </c>
    </row>
    <row r="406" s="13" customFormat="1">
      <c r="A406" s="13"/>
      <c r="B406" s="234"/>
      <c r="C406" s="235"/>
      <c r="D406" s="236" t="s">
        <v>161</v>
      </c>
      <c r="E406" s="237" t="s">
        <v>1</v>
      </c>
      <c r="F406" s="238" t="s">
        <v>1142</v>
      </c>
      <c r="G406" s="235"/>
      <c r="H406" s="239">
        <v>4.1399999999999997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161</v>
      </c>
      <c r="AU406" s="245" t="s">
        <v>82</v>
      </c>
      <c r="AV406" s="13" t="s">
        <v>82</v>
      </c>
      <c r="AW406" s="13" t="s">
        <v>30</v>
      </c>
      <c r="AX406" s="13" t="s">
        <v>73</v>
      </c>
      <c r="AY406" s="245" t="s">
        <v>152</v>
      </c>
    </row>
    <row r="407" s="13" customFormat="1">
      <c r="A407" s="13"/>
      <c r="B407" s="234"/>
      <c r="C407" s="235"/>
      <c r="D407" s="236" t="s">
        <v>161</v>
      </c>
      <c r="E407" s="237" t="s">
        <v>1</v>
      </c>
      <c r="F407" s="238" t="s">
        <v>1143</v>
      </c>
      <c r="G407" s="235"/>
      <c r="H407" s="239">
        <v>22.771999999999998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161</v>
      </c>
      <c r="AU407" s="245" t="s">
        <v>82</v>
      </c>
      <c r="AV407" s="13" t="s">
        <v>82</v>
      </c>
      <c r="AW407" s="13" t="s">
        <v>30</v>
      </c>
      <c r="AX407" s="13" t="s">
        <v>73</v>
      </c>
      <c r="AY407" s="245" t="s">
        <v>152</v>
      </c>
    </row>
    <row r="408" s="14" customFormat="1">
      <c r="A408" s="14"/>
      <c r="B408" s="246"/>
      <c r="C408" s="247"/>
      <c r="D408" s="236" t="s">
        <v>161</v>
      </c>
      <c r="E408" s="248" t="s">
        <v>1</v>
      </c>
      <c r="F408" s="249" t="s">
        <v>163</v>
      </c>
      <c r="G408" s="247"/>
      <c r="H408" s="250">
        <v>108.705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161</v>
      </c>
      <c r="AU408" s="256" t="s">
        <v>82</v>
      </c>
      <c r="AV408" s="14" t="s">
        <v>160</v>
      </c>
      <c r="AW408" s="14" t="s">
        <v>30</v>
      </c>
      <c r="AX408" s="14" t="s">
        <v>80</v>
      </c>
      <c r="AY408" s="256" t="s">
        <v>152</v>
      </c>
    </row>
    <row r="409" s="2" customFormat="1" ht="24.15" customHeight="1">
      <c r="A409" s="39"/>
      <c r="B409" s="40"/>
      <c r="C409" s="281" t="s">
        <v>368</v>
      </c>
      <c r="D409" s="281" t="s">
        <v>443</v>
      </c>
      <c r="E409" s="282" t="s">
        <v>767</v>
      </c>
      <c r="F409" s="283" t="s">
        <v>768</v>
      </c>
      <c r="G409" s="284" t="s">
        <v>159</v>
      </c>
      <c r="H409" s="285">
        <v>169.74700000000001</v>
      </c>
      <c r="I409" s="286"/>
      <c r="J409" s="287">
        <f>ROUND(I409*H409,2)</f>
        <v>0</v>
      </c>
      <c r="K409" s="288"/>
      <c r="L409" s="289"/>
      <c r="M409" s="290" t="s">
        <v>1</v>
      </c>
      <c r="N409" s="291" t="s">
        <v>38</v>
      </c>
      <c r="O409" s="92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247</v>
      </c>
      <c r="AT409" s="232" t="s">
        <v>443</v>
      </c>
      <c r="AU409" s="232" t="s">
        <v>82</v>
      </c>
      <c r="AY409" s="18" t="s">
        <v>152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80</v>
      </c>
      <c r="BK409" s="233">
        <f>ROUND(I409*H409,2)</f>
        <v>0</v>
      </c>
      <c r="BL409" s="18" t="s">
        <v>210</v>
      </c>
      <c r="BM409" s="232" t="s">
        <v>668</v>
      </c>
    </row>
    <row r="410" s="13" customFormat="1">
      <c r="A410" s="13"/>
      <c r="B410" s="234"/>
      <c r="C410" s="235"/>
      <c r="D410" s="236" t="s">
        <v>161</v>
      </c>
      <c r="E410" s="237" t="s">
        <v>1</v>
      </c>
      <c r="F410" s="238" t="s">
        <v>993</v>
      </c>
      <c r="G410" s="235"/>
      <c r="H410" s="239">
        <v>162.82400000000001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161</v>
      </c>
      <c r="AU410" s="245" t="s">
        <v>82</v>
      </c>
      <c r="AV410" s="13" t="s">
        <v>82</v>
      </c>
      <c r="AW410" s="13" t="s">
        <v>30</v>
      </c>
      <c r="AX410" s="13" t="s">
        <v>73</v>
      </c>
      <c r="AY410" s="245" t="s">
        <v>152</v>
      </c>
    </row>
    <row r="411" s="13" customFormat="1">
      <c r="A411" s="13"/>
      <c r="B411" s="234"/>
      <c r="C411" s="235"/>
      <c r="D411" s="236" t="s">
        <v>161</v>
      </c>
      <c r="E411" s="237" t="s">
        <v>1</v>
      </c>
      <c r="F411" s="238" t="s">
        <v>1214</v>
      </c>
      <c r="G411" s="235"/>
      <c r="H411" s="239">
        <v>-1.1599999999999999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161</v>
      </c>
      <c r="AU411" s="245" t="s">
        <v>82</v>
      </c>
      <c r="AV411" s="13" t="s">
        <v>82</v>
      </c>
      <c r="AW411" s="13" t="s">
        <v>30</v>
      </c>
      <c r="AX411" s="13" t="s">
        <v>73</v>
      </c>
      <c r="AY411" s="245" t="s">
        <v>152</v>
      </c>
    </row>
    <row r="412" s="14" customFormat="1">
      <c r="A412" s="14"/>
      <c r="B412" s="246"/>
      <c r="C412" s="247"/>
      <c r="D412" s="236" t="s">
        <v>161</v>
      </c>
      <c r="E412" s="248" t="s">
        <v>1</v>
      </c>
      <c r="F412" s="249" t="s">
        <v>163</v>
      </c>
      <c r="G412" s="247"/>
      <c r="H412" s="250">
        <v>161.66399999999999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161</v>
      </c>
      <c r="AU412" s="256" t="s">
        <v>82</v>
      </c>
      <c r="AV412" s="14" t="s">
        <v>160</v>
      </c>
      <c r="AW412" s="14" t="s">
        <v>30</v>
      </c>
      <c r="AX412" s="14" t="s">
        <v>73</v>
      </c>
      <c r="AY412" s="256" t="s">
        <v>152</v>
      </c>
    </row>
    <row r="413" s="13" customFormat="1">
      <c r="A413" s="13"/>
      <c r="B413" s="234"/>
      <c r="C413" s="235"/>
      <c r="D413" s="236" t="s">
        <v>161</v>
      </c>
      <c r="E413" s="237" t="s">
        <v>1</v>
      </c>
      <c r="F413" s="238" t="s">
        <v>1215</v>
      </c>
      <c r="G413" s="235"/>
      <c r="H413" s="239">
        <v>169.74700000000001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161</v>
      </c>
      <c r="AU413" s="245" t="s">
        <v>82</v>
      </c>
      <c r="AV413" s="13" t="s">
        <v>82</v>
      </c>
      <c r="AW413" s="13" t="s">
        <v>30</v>
      </c>
      <c r="AX413" s="13" t="s">
        <v>73</v>
      </c>
      <c r="AY413" s="245" t="s">
        <v>152</v>
      </c>
    </row>
    <row r="414" s="14" customFormat="1">
      <c r="A414" s="14"/>
      <c r="B414" s="246"/>
      <c r="C414" s="247"/>
      <c r="D414" s="236" t="s">
        <v>161</v>
      </c>
      <c r="E414" s="248" t="s">
        <v>1</v>
      </c>
      <c r="F414" s="249" t="s">
        <v>163</v>
      </c>
      <c r="G414" s="247"/>
      <c r="H414" s="250">
        <v>169.74700000000001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161</v>
      </c>
      <c r="AU414" s="256" t="s">
        <v>82</v>
      </c>
      <c r="AV414" s="14" t="s">
        <v>160</v>
      </c>
      <c r="AW414" s="14" t="s">
        <v>30</v>
      </c>
      <c r="AX414" s="14" t="s">
        <v>80</v>
      </c>
      <c r="AY414" s="256" t="s">
        <v>152</v>
      </c>
    </row>
    <row r="415" s="2" customFormat="1" ht="76.35" customHeight="1">
      <c r="A415" s="39"/>
      <c r="B415" s="40"/>
      <c r="C415" s="281" t="s">
        <v>456</v>
      </c>
      <c r="D415" s="281" t="s">
        <v>443</v>
      </c>
      <c r="E415" s="282" t="s">
        <v>996</v>
      </c>
      <c r="F415" s="283" t="s">
        <v>714</v>
      </c>
      <c r="G415" s="284" t="s">
        <v>159</v>
      </c>
      <c r="H415" s="285">
        <v>1.2769999999999999</v>
      </c>
      <c r="I415" s="286"/>
      <c r="J415" s="287">
        <f>ROUND(I415*H415,2)</f>
        <v>0</v>
      </c>
      <c r="K415" s="288"/>
      <c r="L415" s="289"/>
      <c r="M415" s="290" t="s">
        <v>1</v>
      </c>
      <c r="N415" s="291" t="s">
        <v>38</v>
      </c>
      <c r="O415" s="92"/>
      <c r="P415" s="230">
        <f>O415*H415</f>
        <v>0</v>
      </c>
      <c r="Q415" s="230">
        <v>0</v>
      </c>
      <c r="R415" s="230">
        <f>Q415*H415</f>
        <v>0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247</v>
      </c>
      <c r="AT415" s="232" t="s">
        <v>443</v>
      </c>
      <c r="AU415" s="232" t="s">
        <v>82</v>
      </c>
      <c r="AY415" s="18" t="s">
        <v>152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80</v>
      </c>
      <c r="BK415" s="233">
        <f>ROUND(I415*H415,2)</f>
        <v>0</v>
      </c>
      <c r="BL415" s="18" t="s">
        <v>210</v>
      </c>
      <c r="BM415" s="232" t="s">
        <v>671</v>
      </c>
    </row>
    <row r="416" s="2" customFormat="1" ht="24.15" customHeight="1">
      <c r="A416" s="39"/>
      <c r="B416" s="40"/>
      <c r="C416" s="220" t="s">
        <v>460</v>
      </c>
      <c r="D416" s="220" t="s">
        <v>156</v>
      </c>
      <c r="E416" s="221" t="s">
        <v>772</v>
      </c>
      <c r="F416" s="222" t="s">
        <v>773</v>
      </c>
      <c r="G416" s="223" t="s">
        <v>232</v>
      </c>
      <c r="H416" s="224">
        <v>4.2000000000000002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38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210</v>
      </c>
      <c r="AT416" s="232" t="s">
        <v>156</v>
      </c>
      <c r="AU416" s="232" t="s">
        <v>82</v>
      </c>
      <c r="AY416" s="18" t="s">
        <v>152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80</v>
      </c>
      <c r="BK416" s="233">
        <f>ROUND(I416*H416,2)</f>
        <v>0</v>
      </c>
      <c r="BL416" s="18" t="s">
        <v>210</v>
      </c>
      <c r="BM416" s="232" t="s">
        <v>674</v>
      </c>
    </row>
    <row r="417" s="13" customFormat="1">
      <c r="A417" s="13"/>
      <c r="B417" s="234"/>
      <c r="C417" s="235"/>
      <c r="D417" s="236" t="s">
        <v>161</v>
      </c>
      <c r="E417" s="237" t="s">
        <v>1</v>
      </c>
      <c r="F417" s="238" t="s">
        <v>1216</v>
      </c>
      <c r="G417" s="235"/>
      <c r="H417" s="239">
        <v>4.2000000000000002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161</v>
      </c>
      <c r="AU417" s="245" t="s">
        <v>82</v>
      </c>
      <c r="AV417" s="13" t="s">
        <v>82</v>
      </c>
      <c r="AW417" s="13" t="s">
        <v>30</v>
      </c>
      <c r="AX417" s="13" t="s">
        <v>73</v>
      </c>
      <c r="AY417" s="245" t="s">
        <v>152</v>
      </c>
    </row>
    <row r="418" s="14" customFormat="1">
      <c r="A418" s="14"/>
      <c r="B418" s="246"/>
      <c r="C418" s="247"/>
      <c r="D418" s="236" t="s">
        <v>161</v>
      </c>
      <c r="E418" s="248" t="s">
        <v>1</v>
      </c>
      <c r="F418" s="249" t="s">
        <v>163</v>
      </c>
      <c r="G418" s="247"/>
      <c r="H418" s="250">
        <v>4.2000000000000002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161</v>
      </c>
      <c r="AU418" s="256" t="s">
        <v>82</v>
      </c>
      <c r="AV418" s="14" t="s">
        <v>160</v>
      </c>
      <c r="AW418" s="14" t="s">
        <v>30</v>
      </c>
      <c r="AX418" s="14" t="s">
        <v>80</v>
      </c>
      <c r="AY418" s="256" t="s">
        <v>152</v>
      </c>
    </row>
    <row r="419" s="2" customFormat="1" ht="16.5" customHeight="1">
      <c r="A419" s="39"/>
      <c r="B419" s="40"/>
      <c r="C419" s="281" t="s">
        <v>464</v>
      </c>
      <c r="D419" s="281" t="s">
        <v>443</v>
      </c>
      <c r="E419" s="282" t="s">
        <v>776</v>
      </c>
      <c r="F419" s="283" t="s">
        <v>777</v>
      </c>
      <c r="G419" s="284" t="s">
        <v>232</v>
      </c>
      <c r="H419" s="285">
        <v>5</v>
      </c>
      <c r="I419" s="286"/>
      <c r="J419" s="287">
        <f>ROUND(I419*H419,2)</f>
        <v>0</v>
      </c>
      <c r="K419" s="288"/>
      <c r="L419" s="289"/>
      <c r="M419" s="290" t="s">
        <v>1</v>
      </c>
      <c r="N419" s="291" t="s">
        <v>38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247</v>
      </c>
      <c r="AT419" s="232" t="s">
        <v>443</v>
      </c>
      <c r="AU419" s="232" t="s">
        <v>82</v>
      </c>
      <c r="AY419" s="18" t="s">
        <v>152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80</v>
      </c>
      <c r="BK419" s="233">
        <f>ROUND(I419*H419,2)</f>
        <v>0</v>
      </c>
      <c r="BL419" s="18" t="s">
        <v>210</v>
      </c>
      <c r="BM419" s="232" t="s">
        <v>677</v>
      </c>
    </row>
    <row r="420" s="13" customFormat="1">
      <c r="A420" s="13"/>
      <c r="B420" s="234"/>
      <c r="C420" s="235"/>
      <c r="D420" s="236" t="s">
        <v>161</v>
      </c>
      <c r="E420" s="237" t="s">
        <v>1</v>
      </c>
      <c r="F420" s="238" t="s">
        <v>1217</v>
      </c>
      <c r="G420" s="235"/>
      <c r="H420" s="239">
        <v>5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161</v>
      </c>
      <c r="AU420" s="245" t="s">
        <v>82</v>
      </c>
      <c r="AV420" s="13" t="s">
        <v>82</v>
      </c>
      <c r="AW420" s="13" t="s">
        <v>30</v>
      </c>
      <c r="AX420" s="13" t="s">
        <v>73</v>
      </c>
      <c r="AY420" s="245" t="s">
        <v>152</v>
      </c>
    </row>
    <row r="421" s="14" customFormat="1">
      <c r="A421" s="14"/>
      <c r="B421" s="246"/>
      <c r="C421" s="247"/>
      <c r="D421" s="236" t="s">
        <v>161</v>
      </c>
      <c r="E421" s="248" t="s">
        <v>1</v>
      </c>
      <c r="F421" s="249" t="s">
        <v>163</v>
      </c>
      <c r="G421" s="247"/>
      <c r="H421" s="250">
        <v>5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161</v>
      </c>
      <c r="AU421" s="256" t="s">
        <v>82</v>
      </c>
      <c r="AV421" s="14" t="s">
        <v>160</v>
      </c>
      <c r="AW421" s="14" t="s">
        <v>30</v>
      </c>
      <c r="AX421" s="14" t="s">
        <v>80</v>
      </c>
      <c r="AY421" s="256" t="s">
        <v>152</v>
      </c>
    </row>
    <row r="422" s="2" customFormat="1" ht="24.15" customHeight="1">
      <c r="A422" s="39"/>
      <c r="B422" s="40"/>
      <c r="C422" s="220" t="s">
        <v>469</v>
      </c>
      <c r="D422" s="220" t="s">
        <v>156</v>
      </c>
      <c r="E422" s="221" t="s">
        <v>781</v>
      </c>
      <c r="F422" s="222" t="s">
        <v>782</v>
      </c>
      <c r="G422" s="223" t="s">
        <v>232</v>
      </c>
      <c r="H422" s="224">
        <v>78.253</v>
      </c>
      <c r="I422" s="225"/>
      <c r="J422" s="226">
        <f>ROUND(I422*H422,2)</f>
        <v>0</v>
      </c>
      <c r="K422" s="227"/>
      <c r="L422" s="45"/>
      <c r="M422" s="228" t="s">
        <v>1</v>
      </c>
      <c r="N422" s="229" t="s">
        <v>38</v>
      </c>
      <c r="O422" s="92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2" t="s">
        <v>210</v>
      </c>
      <c r="AT422" s="232" t="s">
        <v>156</v>
      </c>
      <c r="AU422" s="232" t="s">
        <v>82</v>
      </c>
      <c r="AY422" s="18" t="s">
        <v>152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80</v>
      </c>
      <c r="BK422" s="233">
        <f>ROUND(I422*H422,2)</f>
        <v>0</v>
      </c>
      <c r="BL422" s="18" t="s">
        <v>210</v>
      </c>
      <c r="BM422" s="232" t="s">
        <v>680</v>
      </c>
    </row>
    <row r="423" s="13" customFormat="1">
      <c r="A423" s="13"/>
      <c r="B423" s="234"/>
      <c r="C423" s="235"/>
      <c r="D423" s="236" t="s">
        <v>161</v>
      </c>
      <c r="E423" s="237" t="s">
        <v>1</v>
      </c>
      <c r="F423" s="238" t="s">
        <v>1001</v>
      </c>
      <c r="G423" s="235"/>
      <c r="H423" s="239">
        <v>10.455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161</v>
      </c>
      <c r="AU423" s="245" t="s">
        <v>82</v>
      </c>
      <c r="AV423" s="13" t="s">
        <v>82</v>
      </c>
      <c r="AW423" s="13" t="s">
        <v>30</v>
      </c>
      <c r="AX423" s="13" t="s">
        <v>73</v>
      </c>
      <c r="AY423" s="245" t="s">
        <v>152</v>
      </c>
    </row>
    <row r="424" s="13" customFormat="1">
      <c r="A424" s="13"/>
      <c r="B424" s="234"/>
      <c r="C424" s="235"/>
      <c r="D424" s="236" t="s">
        <v>161</v>
      </c>
      <c r="E424" s="237" t="s">
        <v>1</v>
      </c>
      <c r="F424" s="238" t="s">
        <v>1002</v>
      </c>
      <c r="G424" s="235"/>
      <c r="H424" s="239">
        <v>11.917999999999999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161</v>
      </c>
      <c r="AU424" s="245" t="s">
        <v>82</v>
      </c>
      <c r="AV424" s="13" t="s">
        <v>82</v>
      </c>
      <c r="AW424" s="13" t="s">
        <v>30</v>
      </c>
      <c r="AX424" s="13" t="s">
        <v>73</v>
      </c>
      <c r="AY424" s="245" t="s">
        <v>152</v>
      </c>
    </row>
    <row r="425" s="13" customFormat="1">
      <c r="A425" s="13"/>
      <c r="B425" s="234"/>
      <c r="C425" s="235"/>
      <c r="D425" s="236" t="s">
        <v>161</v>
      </c>
      <c r="E425" s="237" t="s">
        <v>1</v>
      </c>
      <c r="F425" s="238" t="s">
        <v>1003</v>
      </c>
      <c r="G425" s="235"/>
      <c r="H425" s="239">
        <v>14.445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161</v>
      </c>
      <c r="AU425" s="245" t="s">
        <v>82</v>
      </c>
      <c r="AV425" s="13" t="s">
        <v>82</v>
      </c>
      <c r="AW425" s="13" t="s">
        <v>30</v>
      </c>
      <c r="AX425" s="13" t="s">
        <v>73</v>
      </c>
      <c r="AY425" s="245" t="s">
        <v>152</v>
      </c>
    </row>
    <row r="426" s="13" customFormat="1">
      <c r="A426" s="13"/>
      <c r="B426" s="234"/>
      <c r="C426" s="235"/>
      <c r="D426" s="236" t="s">
        <v>161</v>
      </c>
      <c r="E426" s="237" t="s">
        <v>1</v>
      </c>
      <c r="F426" s="238" t="s">
        <v>1004</v>
      </c>
      <c r="G426" s="235"/>
      <c r="H426" s="239">
        <v>2.3199999999999998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161</v>
      </c>
      <c r="AU426" s="245" t="s">
        <v>82</v>
      </c>
      <c r="AV426" s="13" t="s">
        <v>82</v>
      </c>
      <c r="AW426" s="13" t="s">
        <v>30</v>
      </c>
      <c r="AX426" s="13" t="s">
        <v>73</v>
      </c>
      <c r="AY426" s="245" t="s">
        <v>152</v>
      </c>
    </row>
    <row r="427" s="13" customFormat="1">
      <c r="A427" s="13"/>
      <c r="B427" s="234"/>
      <c r="C427" s="235"/>
      <c r="D427" s="236" t="s">
        <v>161</v>
      </c>
      <c r="E427" s="237" t="s">
        <v>1</v>
      </c>
      <c r="F427" s="238" t="s">
        <v>1005</v>
      </c>
      <c r="G427" s="235"/>
      <c r="H427" s="239">
        <v>13.09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161</v>
      </c>
      <c r="AU427" s="245" t="s">
        <v>82</v>
      </c>
      <c r="AV427" s="13" t="s">
        <v>82</v>
      </c>
      <c r="AW427" s="13" t="s">
        <v>30</v>
      </c>
      <c r="AX427" s="13" t="s">
        <v>73</v>
      </c>
      <c r="AY427" s="245" t="s">
        <v>152</v>
      </c>
    </row>
    <row r="428" s="13" customFormat="1">
      <c r="A428" s="13"/>
      <c r="B428" s="234"/>
      <c r="C428" s="235"/>
      <c r="D428" s="236" t="s">
        <v>161</v>
      </c>
      <c r="E428" s="237" t="s">
        <v>1</v>
      </c>
      <c r="F428" s="238" t="s">
        <v>1006</v>
      </c>
      <c r="G428" s="235"/>
      <c r="H428" s="239">
        <v>2.3999999999999999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161</v>
      </c>
      <c r="AU428" s="245" t="s">
        <v>82</v>
      </c>
      <c r="AV428" s="13" t="s">
        <v>82</v>
      </c>
      <c r="AW428" s="13" t="s">
        <v>30</v>
      </c>
      <c r="AX428" s="13" t="s">
        <v>73</v>
      </c>
      <c r="AY428" s="245" t="s">
        <v>152</v>
      </c>
    </row>
    <row r="429" s="13" customFormat="1">
      <c r="A429" s="13"/>
      <c r="B429" s="234"/>
      <c r="C429" s="235"/>
      <c r="D429" s="236" t="s">
        <v>161</v>
      </c>
      <c r="E429" s="237" t="s">
        <v>1</v>
      </c>
      <c r="F429" s="238" t="s">
        <v>1007</v>
      </c>
      <c r="G429" s="235"/>
      <c r="H429" s="239">
        <v>3.4249999999999998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161</v>
      </c>
      <c r="AU429" s="245" t="s">
        <v>82</v>
      </c>
      <c r="AV429" s="13" t="s">
        <v>82</v>
      </c>
      <c r="AW429" s="13" t="s">
        <v>30</v>
      </c>
      <c r="AX429" s="13" t="s">
        <v>73</v>
      </c>
      <c r="AY429" s="245" t="s">
        <v>152</v>
      </c>
    </row>
    <row r="430" s="13" customFormat="1">
      <c r="A430" s="13"/>
      <c r="B430" s="234"/>
      <c r="C430" s="235"/>
      <c r="D430" s="236" t="s">
        <v>161</v>
      </c>
      <c r="E430" s="237" t="s">
        <v>1</v>
      </c>
      <c r="F430" s="238" t="s">
        <v>1008</v>
      </c>
      <c r="G430" s="235"/>
      <c r="H430" s="239">
        <v>2.3999999999999999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161</v>
      </c>
      <c r="AU430" s="245" t="s">
        <v>82</v>
      </c>
      <c r="AV430" s="13" t="s">
        <v>82</v>
      </c>
      <c r="AW430" s="13" t="s">
        <v>30</v>
      </c>
      <c r="AX430" s="13" t="s">
        <v>73</v>
      </c>
      <c r="AY430" s="245" t="s">
        <v>152</v>
      </c>
    </row>
    <row r="431" s="13" customFormat="1">
      <c r="A431" s="13"/>
      <c r="B431" s="234"/>
      <c r="C431" s="235"/>
      <c r="D431" s="236" t="s">
        <v>161</v>
      </c>
      <c r="E431" s="237" t="s">
        <v>1</v>
      </c>
      <c r="F431" s="238" t="s">
        <v>1009</v>
      </c>
      <c r="G431" s="235"/>
      <c r="H431" s="239">
        <v>3.5350000000000001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161</v>
      </c>
      <c r="AU431" s="245" t="s">
        <v>82</v>
      </c>
      <c r="AV431" s="13" t="s">
        <v>82</v>
      </c>
      <c r="AW431" s="13" t="s">
        <v>30</v>
      </c>
      <c r="AX431" s="13" t="s">
        <v>73</v>
      </c>
      <c r="AY431" s="245" t="s">
        <v>152</v>
      </c>
    </row>
    <row r="432" s="13" customFormat="1">
      <c r="A432" s="13"/>
      <c r="B432" s="234"/>
      <c r="C432" s="235"/>
      <c r="D432" s="236" t="s">
        <v>161</v>
      </c>
      <c r="E432" s="237" t="s">
        <v>1</v>
      </c>
      <c r="F432" s="238" t="s">
        <v>1010</v>
      </c>
      <c r="G432" s="235"/>
      <c r="H432" s="239">
        <v>2.1800000000000002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161</v>
      </c>
      <c r="AU432" s="245" t="s">
        <v>82</v>
      </c>
      <c r="AV432" s="13" t="s">
        <v>82</v>
      </c>
      <c r="AW432" s="13" t="s">
        <v>30</v>
      </c>
      <c r="AX432" s="13" t="s">
        <v>73</v>
      </c>
      <c r="AY432" s="245" t="s">
        <v>152</v>
      </c>
    </row>
    <row r="433" s="13" customFormat="1">
      <c r="A433" s="13"/>
      <c r="B433" s="234"/>
      <c r="C433" s="235"/>
      <c r="D433" s="236" t="s">
        <v>161</v>
      </c>
      <c r="E433" s="237" t="s">
        <v>1</v>
      </c>
      <c r="F433" s="238" t="s">
        <v>1011</v>
      </c>
      <c r="G433" s="235"/>
      <c r="H433" s="239">
        <v>12.085000000000001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161</v>
      </c>
      <c r="AU433" s="245" t="s">
        <v>82</v>
      </c>
      <c r="AV433" s="13" t="s">
        <v>82</v>
      </c>
      <c r="AW433" s="13" t="s">
        <v>30</v>
      </c>
      <c r="AX433" s="13" t="s">
        <v>73</v>
      </c>
      <c r="AY433" s="245" t="s">
        <v>152</v>
      </c>
    </row>
    <row r="434" s="14" customFormat="1">
      <c r="A434" s="14"/>
      <c r="B434" s="246"/>
      <c r="C434" s="247"/>
      <c r="D434" s="236" t="s">
        <v>161</v>
      </c>
      <c r="E434" s="248" t="s">
        <v>1</v>
      </c>
      <c r="F434" s="249" t="s">
        <v>163</v>
      </c>
      <c r="G434" s="247"/>
      <c r="H434" s="250">
        <v>78.253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6" t="s">
        <v>161</v>
      </c>
      <c r="AU434" s="256" t="s">
        <v>82</v>
      </c>
      <c r="AV434" s="14" t="s">
        <v>160</v>
      </c>
      <c r="AW434" s="14" t="s">
        <v>30</v>
      </c>
      <c r="AX434" s="14" t="s">
        <v>80</v>
      </c>
      <c r="AY434" s="256" t="s">
        <v>152</v>
      </c>
    </row>
    <row r="435" s="2" customFormat="1" ht="16.5" customHeight="1">
      <c r="A435" s="39"/>
      <c r="B435" s="40"/>
      <c r="C435" s="281" t="s">
        <v>472</v>
      </c>
      <c r="D435" s="281" t="s">
        <v>443</v>
      </c>
      <c r="E435" s="282" t="s">
        <v>776</v>
      </c>
      <c r="F435" s="283" t="s">
        <v>777</v>
      </c>
      <c r="G435" s="284" t="s">
        <v>232</v>
      </c>
      <c r="H435" s="285">
        <v>82.165999999999997</v>
      </c>
      <c r="I435" s="286"/>
      <c r="J435" s="287">
        <f>ROUND(I435*H435,2)</f>
        <v>0</v>
      </c>
      <c r="K435" s="288"/>
      <c r="L435" s="289"/>
      <c r="M435" s="290" t="s">
        <v>1</v>
      </c>
      <c r="N435" s="291" t="s">
        <v>38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247</v>
      </c>
      <c r="AT435" s="232" t="s">
        <v>443</v>
      </c>
      <c r="AU435" s="232" t="s">
        <v>82</v>
      </c>
      <c r="AY435" s="18" t="s">
        <v>152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80</v>
      </c>
      <c r="BK435" s="233">
        <f>ROUND(I435*H435,2)</f>
        <v>0</v>
      </c>
      <c r="BL435" s="18" t="s">
        <v>210</v>
      </c>
      <c r="BM435" s="232" t="s">
        <v>683</v>
      </c>
    </row>
    <row r="436" s="13" customFormat="1">
      <c r="A436" s="13"/>
      <c r="B436" s="234"/>
      <c r="C436" s="235"/>
      <c r="D436" s="236" t="s">
        <v>161</v>
      </c>
      <c r="E436" s="237" t="s">
        <v>1</v>
      </c>
      <c r="F436" s="238" t="s">
        <v>1013</v>
      </c>
      <c r="G436" s="235"/>
      <c r="H436" s="239">
        <v>82.165999999999997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161</v>
      </c>
      <c r="AU436" s="245" t="s">
        <v>82</v>
      </c>
      <c r="AV436" s="13" t="s">
        <v>82</v>
      </c>
      <c r="AW436" s="13" t="s">
        <v>30</v>
      </c>
      <c r="AX436" s="13" t="s">
        <v>73</v>
      </c>
      <c r="AY436" s="245" t="s">
        <v>152</v>
      </c>
    </row>
    <row r="437" s="14" customFormat="1">
      <c r="A437" s="14"/>
      <c r="B437" s="246"/>
      <c r="C437" s="247"/>
      <c r="D437" s="236" t="s">
        <v>161</v>
      </c>
      <c r="E437" s="248" t="s">
        <v>1</v>
      </c>
      <c r="F437" s="249" t="s">
        <v>163</v>
      </c>
      <c r="G437" s="247"/>
      <c r="H437" s="250">
        <v>82.165999999999997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161</v>
      </c>
      <c r="AU437" s="256" t="s">
        <v>82</v>
      </c>
      <c r="AV437" s="14" t="s">
        <v>160</v>
      </c>
      <c r="AW437" s="14" t="s">
        <v>30</v>
      </c>
      <c r="AX437" s="14" t="s">
        <v>80</v>
      </c>
      <c r="AY437" s="256" t="s">
        <v>152</v>
      </c>
    </row>
    <row r="438" s="2" customFormat="1" ht="21.75" customHeight="1">
      <c r="A438" s="39"/>
      <c r="B438" s="40"/>
      <c r="C438" s="220" t="s">
        <v>477</v>
      </c>
      <c r="D438" s="220" t="s">
        <v>156</v>
      </c>
      <c r="E438" s="221" t="s">
        <v>796</v>
      </c>
      <c r="F438" s="222" t="s">
        <v>797</v>
      </c>
      <c r="G438" s="223" t="s">
        <v>159</v>
      </c>
      <c r="H438" s="224">
        <v>108.705</v>
      </c>
      <c r="I438" s="225"/>
      <c r="J438" s="226">
        <f>ROUND(I438*H438,2)</f>
        <v>0</v>
      </c>
      <c r="K438" s="227"/>
      <c r="L438" s="45"/>
      <c r="M438" s="228" t="s">
        <v>1</v>
      </c>
      <c r="N438" s="229" t="s">
        <v>38</v>
      </c>
      <c r="O438" s="92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210</v>
      </c>
      <c r="AT438" s="232" t="s">
        <v>156</v>
      </c>
      <c r="AU438" s="232" t="s">
        <v>82</v>
      </c>
      <c r="AY438" s="18" t="s">
        <v>152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80</v>
      </c>
      <c r="BK438" s="233">
        <f>ROUND(I438*H438,2)</f>
        <v>0</v>
      </c>
      <c r="BL438" s="18" t="s">
        <v>210</v>
      </c>
      <c r="BM438" s="232" t="s">
        <v>686</v>
      </c>
    </row>
    <row r="439" s="2" customFormat="1" ht="16.5" customHeight="1">
      <c r="A439" s="39"/>
      <c r="B439" s="40"/>
      <c r="C439" s="220" t="s">
        <v>482</v>
      </c>
      <c r="D439" s="220" t="s">
        <v>156</v>
      </c>
      <c r="E439" s="221" t="s">
        <v>799</v>
      </c>
      <c r="F439" s="222" t="s">
        <v>800</v>
      </c>
      <c r="G439" s="223" t="s">
        <v>275</v>
      </c>
      <c r="H439" s="224">
        <v>24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38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210</v>
      </c>
      <c r="AT439" s="232" t="s">
        <v>156</v>
      </c>
      <c r="AU439" s="232" t="s">
        <v>82</v>
      </c>
      <c r="AY439" s="18" t="s">
        <v>152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80</v>
      </c>
      <c r="BK439" s="233">
        <f>ROUND(I439*H439,2)</f>
        <v>0</v>
      </c>
      <c r="BL439" s="18" t="s">
        <v>210</v>
      </c>
      <c r="BM439" s="232" t="s">
        <v>690</v>
      </c>
    </row>
    <row r="440" s="13" customFormat="1">
      <c r="A440" s="13"/>
      <c r="B440" s="234"/>
      <c r="C440" s="235"/>
      <c r="D440" s="236" t="s">
        <v>161</v>
      </c>
      <c r="E440" s="237" t="s">
        <v>1</v>
      </c>
      <c r="F440" s="238" t="s">
        <v>1015</v>
      </c>
      <c r="G440" s="235"/>
      <c r="H440" s="239">
        <v>24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161</v>
      </c>
      <c r="AU440" s="245" t="s">
        <v>82</v>
      </c>
      <c r="AV440" s="13" t="s">
        <v>82</v>
      </c>
      <c r="AW440" s="13" t="s">
        <v>30</v>
      </c>
      <c r="AX440" s="13" t="s">
        <v>73</v>
      </c>
      <c r="AY440" s="245" t="s">
        <v>152</v>
      </c>
    </row>
    <row r="441" s="14" customFormat="1">
      <c r="A441" s="14"/>
      <c r="B441" s="246"/>
      <c r="C441" s="247"/>
      <c r="D441" s="236" t="s">
        <v>161</v>
      </c>
      <c r="E441" s="248" t="s">
        <v>1</v>
      </c>
      <c r="F441" s="249" t="s">
        <v>163</v>
      </c>
      <c r="G441" s="247"/>
      <c r="H441" s="250">
        <v>24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161</v>
      </c>
      <c r="AU441" s="256" t="s">
        <v>82</v>
      </c>
      <c r="AV441" s="14" t="s">
        <v>160</v>
      </c>
      <c r="AW441" s="14" t="s">
        <v>30</v>
      </c>
      <c r="AX441" s="14" t="s">
        <v>80</v>
      </c>
      <c r="AY441" s="256" t="s">
        <v>152</v>
      </c>
    </row>
    <row r="442" s="2" customFormat="1" ht="24.15" customHeight="1">
      <c r="A442" s="39"/>
      <c r="B442" s="40"/>
      <c r="C442" s="220" t="s">
        <v>487</v>
      </c>
      <c r="D442" s="220" t="s">
        <v>156</v>
      </c>
      <c r="E442" s="221" t="s">
        <v>804</v>
      </c>
      <c r="F442" s="222" t="s">
        <v>805</v>
      </c>
      <c r="G442" s="223" t="s">
        <v>228</v>
      </c>
      <c r="H442" s="224">
        <v>2.4180000000000001</v>
      </c>
      <c r="I442" s="225"/>
      <c r="J442" s="226">
        <f>ROUND(I442*H442,2)</f>
        <v>0</v>
      </c>
      <c r="K442" s="227"/>
      <c r="L442" s="45"/>
      <c r="M442" s="228" t="s">
        <v>1</v>
      </c>
      <c r="N442" s="229" t="s">
        <v>38</v>
      </c>
      <c r="O442" s="92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210</v>
      </c>
      <c r="AT442" s="232" t="s">
        <v>156</v>
      </c>
      <c r="AU442" s="232" t="s">
        <v>82</v>
      </c>
      <c r="AY442" s="18" t="s">
        <v>152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80</v>
      </c>
      <c r="BK442" s="233">
        <f>ROUND(I442*H442,2)</f>
        <v>0</v>
      </c>
      <c r="BL442" s="18" t="s">
        <v>210</v>
      </c>
      <c r="BM442" s="232" t="s">
        <v>693</v>
      </c>
    </row>
    <row r="443" s="12" customFormat="1" ht="22.8" customHeight="1">
      <c r="A443" s="12"/>
      <c r="B443" s="204"/>
      <c r="C443" s="205"/>
      <c r="D443" s="206" t="s">
        <v>72</v>
      </c>
      <c r="E443" s="218" t="s">
        <v>807</v>
      </c>
      <c r="F443" s="218" t="s">
        <v>808</v>
      </c>
      <c r="G443" s="205"/>
      <c r="H443" s="205"/>
      <c r="I443" s="208"/>
      <c r="J443" s="219">
        <f>BK443</f>
        <v>0</v>
      </c>
      <c r="K443" s="205"/>
      <c r="L443" s="210"/>
      <c r="M443" s="211"/>
      <c r="N443" s="212"/>
      <c r="O443" s="212"/>
      <c r="P443" s="213">
        <f>SUM(P444:P447)</f>
        <v>0</v>
      </c>
      <c r="Q443" s="212"/>
      <c r="R443" s="213">
        <f>SUM(R444:R447)</f>
        <v>0</v>
      </c>
      <c r="S443" s="212"/>
      <c r="T443" s="214">
        <f>SUM(T444:T447)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5" t="s">
        <v>82</v>
      </c>
      <c r="AT443" s="216" t="s">
        <v>72</v>
      </c>
      <c r="AU443" s="216" t="s">
        <v>80</v>
      </c>
      <c r="AY443" s="215" t="s">
        <v>152</v>
      </c>
      <c r="BK443" s="217">
        <f>SUM(BK444:BK447)</f>
        <v>0</v>
      </c>
    </row>
    <row r="444" s="2" customFormat="1" ht="24.15" customHeight="1">
      <c r="A444" s="39"/>
      <c r="B444" s="40"/>
      <c r="C444" s="220" t="s">
        <v>160</v>
      </c>
      <c r="D444" s="220" t="s">
        <v>156</v>
      </c>
      <c r="E444" s="221" t="s">
        <v>809</v>
      </c>
      <c r="F444" s="222" t="s">
        <v>810</v>
      </c>
      <c r="G444" s="223" t="s">
        <v>159</v>
      </c>
      <c r="H444" s="224">
        <v>2</v>
      </c>
      <c r="I444" s="225"/>
      <c r="J444" s="226">
        <f>ROUND(I444*H444,2)</f>
        <v>0</v>
      </c>
      <c r="K444" s="227"/>
      <c r="L444" s="45"/>
      <c r="M444" s="228" t="s">
        <v>1</v>
      </c>
      <c r="N444" s="229" t="s">
        <v>38</v>
      </c>
      <c r="O444" s="92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210</v>
      </c>
      <c r="AT444" s="232" t="s">
        <v>156</v>
      </c>
      <c r="AU444" s="232" t="s">
        <v>82</v>
      </c>
      <c r="AY444" s="18" t="s">
        <v>152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80</v>
      </c>
      <c r="BK444" s="233">
        <f>ROUND(I444*H444,2)</f>
        <v>0</v>
      </c>
      <c r="BL444" s="18" t="s">
        <v>210</v>
      </c>
      <c r="BM444" s="232" t="s">
        <v>698</v>
      </c>
    </row>
    <row r="445" s="13" customFormat="1">
      <c r="A445" s="13"/>
      <c r="B445" s="234"/>
      <c r="C445" s="235"/>
      <c r="D445" s="236" t="s">
        <v>161</v>
      </c>
      <c r="E445" s="237" t="s">
        <v>1</v>
      </c>
      <c r="F445" s="238" t="s">
        <v>1218</v>
      </c>
      <c r="G445" s="235"/>
      <c r="H445" s="239">
        <v>2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161</v>
      </c>
      <c r="AU445" s="245" t="s">
        <v>82</v>
      </c>
      <c r="AV445" s="13" t="s">
        <v>82</v>
      </c>
      <c r="AW445" s="13" t="s">
        <v>30</v>
      </c>
      <c r="AX445" s="13" t="s">
        <v>73</v>
      </c>
      <c r="AY445" s="245" t="s">
        <v>152</v>
      </c>
    </row>
    <row r="446" s="14" customFormat="1">
      <c r="A446" s="14"/>
      <c r="B446" s="246"/>
      <c r="C446" s="247"/>
      <c r="D446" s="236" t="s">
        <v>161</v>
      </c>
      <c r="E446" s="248" t="s">
        <v>1</v>
      </c>
      <c r="F446" s="249" t="s">
        <v>163</v>
      </c>
      <c r="G446" s="247"/>
      <c r="H446" s="250">
        <v>2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161</v>
      </c>
      <c r="AU446" s="256" t="s">
        <v>82</v>
      </c>
      <c r="AV446" s="14" t="s">
        <v>160</v>
      </c>
      <c r="AW446" s="14" t="s">
        <v>30</v>
      </c>
      <c r="AX446" s="14" t="s">
        <v>80</v>
      </c>
      <c r="AY446" s="256" t="s">
        <v>152</v>
      </c>
    </row>
    <row r="447" s="2" customFormat="1" ht="24.15" customHeight="1">
      <c r="A447" s="39"/>
      <c r="B447" s="40"/>
      <c r="C447" s="220" t="s">
        <v>199</v>
      </c>
      <c r="D447" s="220" t="s">
        <v>156</v>
      </c>
      <c r="E447" s="221" t="s">
        <v>815</v>
      </c>
      <c r="F447" s="222" t="s">
        <v>816</v>
      </c>
      <c r="G447" s="223" t="s">
        <v>159</v>
      </c>
      <c r="H447" s="224">
        <v>2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38</v>
      </c>
      <c r="O447" s="92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210</v>
      </c>
      <c r="AT447" s="232" t="s">
        <v>156</v>
      </c>
      <c r="AU447" s="232" t="s">
        <v>82</v>
      </c>
      <c r="AY447" s="18" t="s">
        <v>152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80</v>
      </c>
      <c r="BK447" s="233">
        <f>ROUND(I447*H447,2)</f>
        <v>0</v>
      </c>
      <c r="BL447" s="18" t="s">
        <v>210</v>
      </c>
      <c r="BM447" s="232" t="s">
        <v>702</v>
      </c>
    </row>
    <row r="448" s="12" customFormat="1" ht="22.8" customHeight="1">
      <c r="A448" s="12"/>
      <c r="B448" s="204"/>
      <c r="C448" s="205"/>
      <c r="D448" s="206" t="s">
        <v>72</v>
      </c>
      <c r="E448" s="218" t="s">
        <v>333</v>
      </c>
      <c r="F448" s="218" t="s">
        <v>334</v>
      </c>
      <c r="G448" s="205"/>
      <c r="H448" s="205"/>
      <c r="I448" s="208"/>
      <c r="J448" s="219">
        <f>BK448</f>
        <v>0</v>
      </c>
      <c r="K448" s="205"/>
      <c r="L448" s="210"/>
      <c r="M448" s="211"/>
      <c r="N448" s="212"/>
      <c r="O448" s="212"/>
      <c r="P448" s="213">
        <f>SUM(P449:P482)</f>
        <v>0</v>
      </c>
      <c r="Q448" s="212"/>
      <c r="R448" s="213">
        <f>SUM(R449:R482)</f>
        <v>0</v>
      </c>
      <c r="S448" s="212"/>
      <c r="T448" s="214">
        <f>SUM(T449:T482)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5" t="s">
        <v>82</v>
      </c>
      <c r="AT448" s="216" t="s">
        <v>72</v>
      </c>
      <c r="AU448" s="216" t="s">
        <v>80</v>
      </c>
      <c r="AY448" s="215" t="s">
        <v>152</v>
      </c>
      <c r="BK448" s="217">
        <f>SUM(BK449:BK482)</f>
        <v>0</v>
      </c>
    </row>
    <row r="449" s="2" customFormat="1" ht="24.15" customHeight="1">
      <c r="A449" s="39"/>
      <c r="B449" s="40"/>
      <c r="C449" s="220" t="s">
        <v>435</v>
      </c>
      <c r="D449" s="220" t="s">
        <v>156</v>
      </c>
      <c r="E449" s="221" t="s">
        <v>818</v>
      </c>
      <c r="F449" s="222" t="s">
        <v>819</v>
      </c>
      <c r="G449" s="223" t="s">
        <v>168</v>
      </c>
      <c r="H449" s="224">
        <v>20</v>
      </c>
      <c r="I449" s="225"/>
      <c r="J449" s="226">
        <f>ROUND(I449*H449,2)</f>
        <v>0</v>
      </c>
      <c r="K449" s="227"/>
      <c r="L449" s="45"/>
      <c r="M449" s="228" t="s">
        <v>1</v>
      </c>
      <c r="N449" s="229" t="s">
        <v>38</v>
      </c>
      <c r="O449" s="92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2" t="s">
        <v>210</v>
      </c>
      <c r="AT449" s="232" t="s">
        <v>156</v>
      </c>
      <c r="AU449" s="232" t="s">
        <v>82</v>
      </c>
      <c r="AY449" s="18" t="s">
        <v>152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80</v>
      </c>
      <c r="BK449" s="233">
        <f>ROUND(I449*H449,2)</f>
        <v>0</v>
      </c>
      <c r="BL449" s="18" t="s">
        <v>210</v>
      </c>
      <c r="BM449" s="232" t="s">
        <v>708</v>
      </c>
    </row>
    <row r="450" s="2" customFormat="1" ht="24.15" customHeight="1">
      <c r="A450" s="39"/>
      <c r="B450" s="40"/>
      <c r="C450" s="220" t="s">
        <v>495</v>
      </c>
      <c r="D450" s="220" t="s">
        <v>156</v>
      </c>
      <c r="E450" s="221" t="s">
        <v>821</v>
      </c>
      <c r="F450" s="222" t="s">
        <v>822</v>
      </c>
      <c r="G450" s="223" t="s">
        <v>159</v>
      </c>
      <c r="H450" s="224">
        <v>679.07600000000002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38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210</v>
      </c>
      <c r="AT450" s="232" t="s">
        <v>156</v>
      </c>
      <c r="AU450" s="232" t="s">
        <v>82</v>
      </c>
      <c r="AY450" s="18" t="s">
        <v>152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80</v>
      </c>
      <c r="BK450" s="233">
        <f>ROUND(I450*H450,2)</f>
        <v>0</v>
      </c>
      <c r="BL450" s="18" t="s">
        <v>210</v>
      </c>
      <c r="BM450" s="232" t="s">
        <v>712</v>
      </c>
    </row>
    <row r="451" s="13" customFormat="1">
      <c r="A451" s="13"/>
      <c r="B451" s="234"/>
      <c r="C451" s="235"/>
      <c r="D451" s="236" t="s">
        <v>161</v>
      </c>
      <c r="E451" s="237" t="s">
        <v>1</v>
      </c>
      <c r="F451" s="238" t="s">
        <v>1219</v>
      </c>
      <c r="G451" s="235"/>
      <c r="H451" s="239">
        <v>679.07600000000002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161</v>
      </c>
      <c r="AU451" s="245" t="s">
        <v>82</v>
      </c>
      <c r="AV451" s="13" t="s">
        <v>82</v>
      </c>
      <c r="AW451" s="13" t="s">
        <v>30</v>
      </c>
      <c r="AX451" s="13" t="s">
        <v>73</v>
      </c>
      <c r="AY451" s="245" t="s">
        <v>152</v>
      </c>
    </row>
    <row r="452" s="14" customFormat="1">
      <c r="A452" s="14"/>
      <c r="B452" s="246"/>
      <c r="C452" s="247"/>
      <c r="D452" s="236" t="s">
        <v>161</v>
      </c>
      <c r="E452" s="248" t="s">
        <v>1</v>
      </c>
      <c r="F452" s="249" t="s">
        <v>163</v>
      </c>
      <c r="G452" s="247"/>
      <c r="H452" s="250">
        <v>679.07600000000002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6" t="s">
        <v>161</v>
      </c>
      <c r="AU452" s="256" t="s">
        <v>82</v>
      </c>
      <c r="AV452" s="14" t="s">
        <v>160</v>
      </c>
      <c r="AW452" s="14" t="s">
        <v>30</v>
      </c>
      <c r="AX452" s="14" t="s">
        <v>80</v>
      </c>
      <c r="AY452" s="256" t="s">
        <v>152</v>
      </c>
    </row>
    <row r="453" s="2" customFormat="1" ht="33" customHeight="1">
      <c r="A453" s="39"/>
      <c r="B453" s="40"/>
      <c r="C453" s="220" t="s">
        <v>498</v>
      </c>
      <c r="D453" s="220" t="s">
        <v>156</v>
      </c>
      <c r="E453" s="221" t="s">
        <v>825</v>
      </c>
      <c r="F453" s="222" t="s">
        <v>826</v>
      </c>
      <c r="G453" s="223" t="s">
        <v>159</v>
      </c>
      <c r="H453" s="224">
        <v>132.43600000000001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38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210</v>
      </c>
      <c r="AT453" s="232" t="s">
        <v>156</v>
      </c>
      <c r="AU453" s="232" t="s">
        <v>82</v>
      </c>
      <c r="AY453" s="18" t="s">
        <v>152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80</v>
      </c>
      <c r="BK453" s="233">
        <f>ROUND(I453*H453,2)</f>
        <v>0</v>
      </c>
      <c r="BL453" s="18" t="s">
        <v>210</v>
      </c>
      <c r="BM453" s="232" t="s">
        <v>715</v>
      </c>
    </row>
    <row r="454" s="15" customFormat="1">
      <c r="A454" s="15"/>
      <c r="B454" s="257"/>
      <c r="C454" s="258"/>
      <c r="D454" s="236" t="s">
        <v>161</v>
      </c>
      <c r="E454" s="259" t="s">
        <v>1</v>
      </c>
      <c r="F454" s="260" t="s">
        <v>1023</v>
      </c>
      <c r="G454" s="258"/>
      <c r="H454" s="259" t="s">
        <v>1</v>
      </c>
      <c r="I454" s="261"/>
      <c r="J454" s="258"/>
      <c r="K454" s="258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161</v>
      </c>
      <c r="AU454" s="266" t="s">
        <v>82</v>
      </c>
      <c r="AV454" s="15" t="s">
        <v>80</v>
      </c>
      <c r="AW454" s="15" t="s">
        <v>30</v>
      </c>
      <c r="AX454" s="15" t="s">
        <v>73</v>
      </c>
      <c r="AY454" s="266" t="s">
        <v>152</v>
      </c>
    </row>
    <row r="455" s="15" customFormat="1">
      <c r="A455" s="15"/>
      <c r="B455" s="257"/>
      <c r="C455" s="258"/>
      <c r="D455" s="236" t="s">
        <v>161</v>
      </c>
      <c r="E455" s="259" t="s">
        <v>1</v>
      </c>
      <c r="F455" s="260" t="s">
        <v>339</v>
      </c>
      <c r="G455" s="258"/>
      <c r="H455" s="259" t="s">
        <v>1</v>
      </c>
      <c r="I455" s="261"/>
      <c r="J455" s="258"/>
      <c r="K455" s="258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161</v>
      </c>
      <c r="AU455" s="266" t="s">
        <v>82</v>
      </c>
      <c r="AV455" s="15" t="s">
        <v>80</v>
      </c>
      <c r="AW455" s="15" t="s">
        <v>30</v>
      </c>
      <c r="AX455" s="15" t="s">
        <v>73</v>
      </c>
      <c r="AY455" s="266" t="s">
        <v>152</v>
      </c>
    </row>
    <row r="456" s="13" customFormat="1">
      <c r="A456" s="13"/>
      <c r="B456" s="234"/>
      <c r="C456" s="235"/>
      <c r="D456" s="236" t="s">
        <v>161</v>
      </c>
      <c r="E456" s="237" t="s">
        <v>1</v>
      </c>
      <c r="F456" s="238" t="s">
        <v>1220</v>
      </c>
      <c r="G456" s="235"/>
      <c r="H456" s="239">
        <v>38.106000000000002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161</v>
      </c>
      <c r="AU456" s="245" t="s">
        <v>82</v>
      </c>
      <c r="AV456" s="13" t="s">
        <v>82</v>
      </c>
      <c r="AW456" s="13" t="s">
        <v>30</v>
      </c>
      <c r="AX456" s="13" t="s">
        <v>73</v>
      </c>
      <c r="AY456" s="245" t="s">
        <v>152</v>
      </c>
    </row>
    <row r="457" s="13" customFormat="1">
      <c r="A457" s="13"/>
      <c r="B457" s="234"/>
      <c r="C457" s="235"/>
      <c r="D457" s="236" t="s">
        <v>161</v>
      </c>
      <c r="E457" s="237" t="s">
        <v>1</v>
      </c>
      <c r="F457" s="238" t="s">
        <v>1221</v>
      </c>
      <c r="G457" s="235"/>
      <c r="H457" s="239">
        <v>10.039999999999999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161</v>
      </c>
      <c r="AU457" s="245" t="s">
        <v>82</v>
      </c>
      <c r="AV457" s="13" t="s">
        <v>82</v>
      </c>
      <c r="AW457" s="13" t="s">
        <v>30</v>
      </c>
      <c r="AX457" s="13" t="s">
        <v>73</v>
      </c>
      <c r="AY457" s="245" t="s">
        <v>152</v>
      </c>
    </row>
    <row r="458" s="13" customFormat="1">
      <c r="A458" s="13"/>
      <c r="B458" s="234"/>
      <c r="C458" s="235"/>
      <c r="D458" s="236" t="s">
        <v>161</v>
      </c>
      <c r="E458" s="237" t="s">
        <v>1</v>
      </c>
      <c r="F458" s="238" t="s">
        <v>1222</v>
      </c>
      <c r="G458" s="235"/>
      <c r="H458" s="239">
        <v>25.623000000000001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161</v>
      </c>
      <c r="AU458" s="245" t="s">
        <v>82</v>
      </c>
      <c r="AV458" s="13" t="s">
        <v>82</v>
      </c>
      <c r="AW458" s="13" t="s">
        <v>30</v>
      </c>
      <c r="AX458" s="13" t="s">
        <v>73</v>
      </c>
      <c r="AY458" s="245" t="s">
        <v>152</v>
      </c>
    </row>
    <row r="459" s="13" customFormat="1">
      <c r="A459" s="13"/>
      <c r="B459" s="234"/>
      <c r="C459" s="235"/>
      <c r="D459" s="236" t="s">
        <v>161</v>
      </c>
      <c r="E459" s="237" t="s">
        <v>1</v>
      </c>
      <c r="F459" s="238" t="s">
        <v>1223</v>
      </c>
      <c r="G459" s="235"/>
      <c r="H459" s="239">
        <v>4.0949999999999998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161</v>
      </c>
      <c r="AU459" s="245" t="s">
        <v>82</v>
      </c>
      <c r="AV459" s="13" t="s">
        <v>82</v>
      </c>
      <c r="AW459" s="13" t="s">
        <v>30</v>
      </c>
      <c r="AX459" s="13" t="s">
        <v>73</v>
      </c>
      <c r="AY459" s="245" t="s">
        <v>152</v>
      </c>
    </row>
    <row r="460" s="13" customFormat="1">
      <c r="A460" s="13"/>
      <c r="B460" s="234"/>
      <c r="C460" s="235"/>
      <c r="D460" s="236" t="s">
        <v>161</v>
      </c>
      <c r="E460" s="237" t="s">
        <v>1</v>
      </c>
      <c r="F460" s="238" t="s">
        <v>1224</v>
      </c>
      <c r="G460" s="235"/>
      <c r="H460" s="239">
        <v>4.0919999999999996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161</v>
      </c>
      <c r="AU460" s="245" t="s">
        <v>82</v>
      </c>
      <c r="AV460" s="13" t="s">
        <v>82</v>
      </c>
      <c r="AW460" s="13" t="s">
        <v>30</v>
      </c>
      <c r="AX460" s="13" t="s">
        <v>73</v>
      </c>
      <c r="AY460" s="245" t="s">
        <v>152</v>
      </c>
    </row>
    <row r="461" s="13" customFormat="1">
      <c r="A461" s="13"/>
      <c r="B461" s="234"/>
      <c r="C461" s="235"/>
      <c r="D461" s="236" t="s">
        <v>161</v>
      </c>
      <c r="E461" s="237" t="s">
        <v>1</v>
      </c>
      <c r="F461" s="238" t="s">
        <v>1225</v>
      </c>
      <c r="G461" s="235"/>
      <c r="H461" s="239">
        <v>4.1840000000000002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161</v>
      </c>
      <c r="AU461" s="245" t="s">
        <v>82</v>
      </c>
      <c r="AV461" s="13" t="s">
        <v>82</v>
      </c>
      <c r="AW461" s="13" t="s">
        <v>30</v>
      </c>
      <c r="AX461" s="13" t="s">
        <v>73</v>
      </c>
      <c r="AY461" s="245" t="s">
        <v>152</v>
      </c>
    </row>
    <row r="462" s="13" customFormat="1">
      <c r="A462" s="13"/>
      <c r="B462" s="234"/>
      <c r="C462" s="235"/>
      <c r="D462" s="236" t="s">
        <v>161</v>
      </c>
      <c r="E462" s="237" t="s">
        <v>1</v>
      </c>
      <c r="F462" s="238" t="s">
        <v>1226</v>
      </c>
      <c r="G462" s="235"/>
      <c r="H462" s="239">
        <v>4.2460000000000004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161</v>
      </c>
      <c r="AU462" s="245" t="s">
        <v>82</v>
      </c>
      <c r="AV462" s="13" t="s">
        <v>82</v>
      </c>
      <c r="AW462" s="13" t="s">
        <v>30</v>
      </c>
      <c r="AX462" s="13" t="s">
        <v>73</v>
      </c>
      <c r="AY462" s="245" t="s">
        <v>152</v>
      </c>
    </row>
    <row r="463" s="13" customFormat="1">
      <c r="A463" s="13"/>
      <c r="B463" s="234"/>
      <c r="C463" s="235"/>
      <c r="D463" s="236" t="s">
        <v>161</v>
      </c>
      <c r="E463" s="237" t="s">
        <v>1</v>
      </c>
      <c r="F463" s="238" t="s">
        <v>1227</v>
      </c>
      <c r="G463" s="235"/>
      <c r="H463" s="239">
        <v>8.6649999999999991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161</v>
      </c>
      <c r="AU463" s="245" t="s">
        <v>82</v>
      </c>
      <c r="AV463" s="13" t="s">
        <v>82</v>
      </c>
      <c r="AW463" s="13" t="s">
        <v>30</v>
      </c>
      <c r="AX463" s="13" t="s">
        <v>73</v>
      </c>
      <c r="AY463" s="245" t="s">
        <v>152</v>
      </c>
    </row>
    <row r="464" s="13" customFormat="1">
      <c r="A464" s="13"/>
      <c r="B464" s="234"/>
      <c r="C464" s="235"/>
      <c r="D464" s="236" t="s">
        <v>161</v>
      </c>
      <c r="E464" s="237" t="s">
        <v>1</v>
      </c>
      <c r="F464" s="238" t="s">
        <v>1228</v>
      </c>
      <c r="G464" s="235"/>
      <c r="H464" s="239">
        <v>25.125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161</v>
      </c>
      <c r="AU464" s="245" t="s">
        <v>82</v>
      </c>
      <c r="AV464" s="13" t="s">
        <v>82</v>
      </c>
      <c r="AW464" s="13" t="s">
        <v>30</v>
      </c>
      <c r="AX464" s="13" t="s">
        <v>73</v>
      </c>
      <c r="AY464" s="245" t="s">
        <v>152</v>
      </c>
    </row>
    <row r="465" s="16" customFormat="1">
      <c r="A465" s="16"/>
      <c r="B465" s="270"/>
      <c r="C465" s="271"/>
      <c r="D465" s="236" t="s">
        <v>161</v>
      </c>
      <c r="E465" s="272" t="s">
        <v>1</v>
      </c>
      <c r="F465" s="273" t="s">
        <v>384</v>
      </c>
      <c r="G465" s="271"/>
      <c r="H465" s="274">
        <v>124.176</v>
      </c>
      <c r="I465" s="275"/>
      <c r="J465" s="271"/>
      <c r="K465" s="271"/>
      <c r="L465" s="276"/>
      <c r="M465" s="277"/>
      <c r="N465" s="278"/>
      <c r="O465" s="278"/>
      <c r="P465" s="278"/>
      <c r="Q465" s="278"/>
      <c r="R465" s="278"/>
      <c r="S465" s="278"/>
      <c r="T465" s="279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0" t="s">
        <v>161</v>
      </c>
      <c r="AU465" s="280" t="s">
        <v>82</v>
      </c>
      <c r="AV465" s="16" t="s">
        <v>172</v>
      </c>
      <c r="AW465" s="16" t="s">
        <v>30</v>
      </c>
      <c r="AX465" s="16" t="s">
        <v>73</v>
      </c>
      <c r="AY465" s="280" t="s">
        <v>152</v>
      </c>
    </row>
    <row r="466" s="13" customFormat="1">
      <c r="A466" s="13"/>
      <c r="B466" s="234"/>
      <c r="C466" s="235"/>
      <c r="D466" s="236" t="s">
        <v>161</v>
      </c>
      <c r="E466" s="237" t="s">
        <v>1</v>
      </c>
      <c r="F466" s="238" t="s">
        <v>1035</v>
      </c>
      <c r="G466" s="235"/>
      <c r="H466" s="239">
        <v>8.2599999999999998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161</v>
      </c>
      <c r="AU466" s="245" t="s">
        <v>82</v>
      </c>
      <c r="AV466" s="13" t="s">
        <v>82</v>
      </c>
      <c r="AW466" s="13" t="s">
        <v>30</v>
      </c>
      <c r="AX466" s="13" t="s">
        <v>73</v>
      </c>
      <c r="AY466" s="245" t="s">
        <v>152</v>
      </c>
    </row>
    <row r="467" s="14" customFormat="1">
      <c r="A467" s="14"/>
      <c r="B467" s="246"/>
      <c r="C467" s="247"/>
      <c r="D467" s="236" t="s">
        <v>161</v>
      </c>
      <c r="E467" s="248" t="s">
        <v>1</v>
      </c>
      <c r="F467" s="249" t="s">
        <v>163</v>
      </c>
      <c r="G467" s="247"/>
      <c r="H467" s="250">
        <v>132.43600000000001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161</v>
      </c>
      <c r="AU467" s="256" t="s">
        <v>82</v>
      </c>
      <c r="AV467" s="14" t="s">
        <v>160</v>
      </c>
      <c r="AW467" s="14" t="s">
        <v>30</v>
      </c>
      <c r="AX467" s="14" t="s">
        <v>80</v>
      </c>
      <c r="AY467" s="256" t="s">
        <v>152</v>
      </c>
    </row>
    <row r="468" s="2" customFormat="1" ht="24.15" customHeight="1">
      <c r="A468" s="39"/>
      <c r="B468" s="40"/>
      <c r="C468" s="220" t="s">
        <v>502</v>
      </c>
      <c r="D468" s="220" t="s">
        <v>156</v>
      </c>
      <c r="E468" s="221" t="s">
        <v>835</v>
      </c>
      <c r="F468" s="222" t="s">
        <v>836</v>
      </c>
      <c r="G468" s="223" t="s">
        <v>159</v>
      </c>
      <c r="H468" s="224">
        <v>484.60000000000002</v>
      </c>
      <c r="I468" s="225"/>
      <c r="J468" s="226">
        <f>ROUND(I468*H468,2)</f>
        <v>0</v>
      </c>
      <c r="K468" s="227"/>
      <c r="L468" s="45"/>
      <c r="M468" s="228" t="s">
        <v>1</v>
      </c>
      <c r="N468" s="229" t="s">
        <v>38</v>
      </c>
      <c r="O468" s="92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2" t="s">
        <v>210</v>
      </c>
      <c r="AT468" s="232" t="s">
        <v>156</v>
      </c>
      <c r="AU468" s="232" t="s">
        <v>82</v>
      </c>
      <c r="AY468" s="18" t="s">
        <v>152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8" t="s">
        <v>80</v>
      </c>
      <c r="BK468" s="233">
        <f>ROUND(I468*H468,2)</f>
        <v>0</v>
      </c>
      <c r="BL468" s="18" t="s">
        <v>210</v>
      </c>
      <c r="BM468" s="232" t="s">
        <v>722</v>
      </c>
    </row>
    <row r="469" s="13" customFormat="1">
      <c r="A469" s="13"/>
      <c r="B469" s="234"/>
      <c r="C469" s="235"/>
      <c r="D469" s="236" t="s">
        <v>161</v>
      </c>
      <c r="E469" s="237" t="s">
        <v>1</v>
      </c>
      <c r="F469" s="238" t="s">
        <v>1229</v>
      </c>
      <c r="G469" s="235"/>
      <c r="H469" s="239">
        <v>107.58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161</v>
      </c>
      <c r="AU469" s="245" t="s">
        <v>82</v>
      </c>
      <c r="AV469" s="13" t="s">
        <v>82</v>
      </c>
      <c r="AW469" s="13" t="s">
        <v>30</v>
      </c>
      <c r="AX469" s="13" t="s">
        <v>73</v>
      </c>
      <c r="AY469" s="245" t="s">
        <v>152</v>
      </c>
    </row>
    <row r="470" s="13" customFormat="1">
      <c r="A470" s="13"/>
      <c r="B470" s="234"/>
      <c r="C470" s="235"/>
      <c r="D470" s="236" t="s">
        <v>161</v>
      </c>
      <c r="E470" s="237" t="s">
        <v>1</v>
      </c>
      <c r="F470" s="238" t="s">
        <v>1230</v>
      </c>
      <c r="G470" s="235"/>
      <c r="H470" s="239">
        <v>140.435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161</v>
      </c>
      <c r="AU470" s="245" t="s">
        <v>82</v>
      </c>
      <c r="AV470" s="13" t="s">
        <v>82</v>
      </c>
      <c r="AW470" s="13" t="s">
        <v>30</v>
      </c>
      <c r="AX470" s="13" t="s">
        <v>73</v>
      </c>
      <c r="AY470" s="245" t="s">
        <v>152</v>
      </c>
    </row>
    <row r="471" s="13" customFormat="1">
      <c r="A471" s="13"/>
      <c r="B471" s="234"/>
      <c r="C471" s="235"/>
      <c r="D471" s="236" t="s">
        <v>161</v>
      </c>
      <c r="E471" s="237" t="s">
        <v>1</v>
      </c>
      <c r="F471" s="238" t="s">
        <v>1231</v>
      </c>
      <c r="G471" s="235"/>
      <c r="H471" s="239">
        <v>170.35499999999999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161</v>
      </c>
      <c r="AU471" s="245" t="s">
        <v>82</v>
      </c>
      <c r="AV471" s="13" t="s">
        <v>82</v>
      </c>
      <c r="AW471" s="13" t="s">
        <v>30</v>
      </c>
      <c r="AX471" s="13" t="s">
        <v>73</v>
      </c>
      <c r="AY471" s="245" t="s">
        <v>152</v>
      </c>
    </row>
    <row r="472" s="13" customFormat="1">
      <c r="A472" s="13"/>
      <c r="B472" s="234"/>
      <c r="C472" s="235"/>
      <c r="D472" s="236" t="s">
        <v>161</v>
      </c>
      <c r="E472" s="237" t="s">
        <v>1</v>
      </c>
      <c r="F472" s="238" t="s">
        <v>1232</v>
      </c>
      <c r="G472" s="235"/>
      <c r="H472" s="239">
        <v>38.869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161</v>
      </c>
      <c r="AU472" s="245" t="s">
        <v>82</v>
      </c>
      <c r="AV472" s="13" t="s">
        <v>82</v>
      </c>
      <c r="AW472" s="13" t="s">
        <v>30</v>
      </c>
      <c r="AX472" s="13" t="s">
        <v>73</v>
      </c>
      <c r="AY472" s="245" t="s">
        <v>152</v>
      </c>
    </row>
    <row r="473" s="13" customFormat="1">
      <c r="A473" s="13"/>
      <c r="B473" s="234"/>
      <c r="C473" s="235"/>
      <c r="D473" s="236" t="s">
        <v>161</v>
      </c>
      <c r="E473" s="237" t="s">
        <v>1</v>
      </c>
      <c r="F473" s="238" t="s">
        <v>1233</v>
      </c>
      <c r="G473" s="235"/>
      <c r="H473" s="239">
        <v>35.243000000000002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161</v>
      </c>
      <c r="AU473" s="245" t="s">
        <v>82</v>
      </c>
      <c r="AV473" s="13" t="s">
        <v>82</v>
      </c>
      <c r="AW473" s="13" t="s">
        <v>30</v>
      </c>
      <c r="AX473" s="13" t="s">
        <v>73</v>
      </c>
      <c r="AY473" s="245" t="s">
        <v>152</v>
      </c>
    </row>
    <row r="474" s="13" customFormat="1">
      <c r="A474" s="13"/>
      <c r="B474" s="234"/>
      <c r="C474" s="235"/>
      <c r="D474" s="236" t="s">
        <v>161</v>
      </c>
      <c r="E474" s="237" t="s">
        <v>1</v>
      </c>
      <c r="F474" s="238" t="s">
        <v>1234</v>
      </c>
      <c r="G474" s="235"/>
      <c r="H474" s="239">
        <v>12.143000000000001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161</v>
      </c>
      <c r="AU474" s="245" t="s">
        <v>82</v>
      </c>
      <c r="AV474" s="13" t="s">
        <v>82</v>
      </c>
      <c r="AW474" s="13" t="s">
        <v>30</v>
      </c>
      <c r="AX474" s="13" t="s">
        <v>73</v>
      </c>
      <c r="AY474" s="245" t="s">
        <v>152</v>
      </c>
    </row>
    <row r="475" s="13" customFormat="1">
      <c r="A475" s="13"/>
      <c r="B475" s="234"/>
      <c r="C475" s="235"/>
      <c r="D475" s="236" t="s">
        <v>161</v>
      </c>
      <c r="E475" s="237" t="s">
        <v>1</v>
      </c>
      <c r="F475" s="238" t="s">
        <v>1235</v>
      </c>
      <c r="G475" s="235"/>
      <c r="H475" s="239">
        <v>-20.024999999999999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161</v>
      </c>
      <c r="AU475" s="245" t="s">
        <v>82</v>
      </c>
      <c r="AV475" s="13" t="s">
        <v>82</v>
      </c>
      <c r="AW475" s="13" t="s">
        <v>30</v>
      </c>
      <c r="AX475" s="13" t="s">
        <v>73</v>
      </c>
      <c r="AY475" s="245" t="s">
        <v>152</v>
      </c>
    </row>
    <row r="476" s="14" customFormat="1">
      <c r="A476" s="14"/>
      <c r="B476" s="246"/>
      <c r="C476" s="247"/>
      <c r="D476" s="236" t="s">
        <v>161</v>
      </c>
      <c r="E476" s="248" t="s">
        <v>1</v>
      </c>
      <c r="F476" s="249" t="s">
        <v>163</v>
      </c>
      <c r="G476" s="247"/>
      <c r="H476" s="250">
        <v>484.60000000000002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161</v>
      </c>
      <c r="AU476" s="256" t="s">
        <v>82</v>
      </c>
      <c r="AV476" s="14" t="s">
        <v>160</v>
      </c>
      <c r="AW476" s="14" t="s">
        <v>30</v>
      </c>
      <c r="AX476" s="14" t="s">
        <v>80</v>
      </c>
      <c r="AY476" s="256" t="s">
        <v>152</v>
      </c>
    </row>
    <row r="477" s="2" customFormat="1" ht="33" customHeight="1">
      <c r="A477" s="39"/>
      <c r="B477" s="40"/>
      <c r="C477" s="220" t="s">
        <v>505</v>
      </c>
      <c r="D477" s="220" t="s">
        <v>156</v>
      </c>
      <c r="E477" s="221" t="s">
        <v>849</v>
      </c>
      <c r="F477" s="222" t="s">
        <v>850</v>
      </c>
      <c r="G477" s="223" t="s">
        <v>159</v>
      </c>
      <c r="H477" s="224">
        <v>62.039999999999999</v>
      </c>
      <c r="I477" s="225"/>
      <c r="J477" s="226">
        <f>ROUND(I477*H477,2)</f>
        <v>0</v>
      </c>
      <c r="K477" s="227"/>
      <c r="L477" s="45"/>
      <c r="M477" s="228" t="s">
        <v>1</v>
      </c>
      <c r="N477" s="229" t="s">
        <v>38</v>
      </c>
      <c r="O477" s="92"/>
      <c r="P477" s="230">
        <f>O477*H477</f>
        <v>0</v>
      </c>
      <c r="Q477" s="230">
        <v>0</v>
      </c>
      <c r="R477" s="230">
        <f>Q477*H477</f>
        <v>0</v>
      </c>
      <c r="S477" s="230">
        <v>0</v>
      </c>
      <c r="T477" s="23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210</v>
      </c>
      <c r="AT477" s="232" t="s">
        <v>156</v>
      </c>
      <c r="AU477" s="232" t="s">
        <v>82</v>
      </c>
      <c r="AY477" s="18" t="s">
        <v>152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8" t="s">
        <v>80</v>
      </c>
      <c r="BK477" s="233">
        <f>ROUND(I477*H477,2)</f>
        <v>0</v>
      </c>
      <c r="BL477" s="18" t="s">
        <v>210</v>
      </c>
      <c r="BM477" s="232" t="s">
        <v>728</v>
      </c>
    </row>
    <row r="478" s="13" customFormat="1">
      <c r="A478" s="13"/>
      <c r="B478" s="234"/>
      <c r="C478" s="235"/>
      <c r="D478" s="236" t="s">
        <v>161</v>
      </c>
      <c r="E478" s="237" t="s">
        <v>1</v>
      </c>
      <c r="F478" s="238" t="s">
        <v>1236</v>
      </c>
      <c r="G478" s="235"/>
      <c r="H478" s="239">
        <v>62.039999999999999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161</v>
      </c>
      <c r="AU478" s="245" t="s">
        <v>82</v>
      </c>
      <c r="AV478" s="13" t="s">
        <v>82</v>
      </c>
      <c r="AW478" s="13" t="s">
        <v>30</v>
      </c>
      <c r="AX478" s="13" t="s">
        <v>73</v>
      </c>
      <c r="AY478" s="245" t="s">
        <v>152</v>
      </c>
    </row>
    <row r="479" s="14" customFormat="1">
      <c r="A479" s="14"/>
      <c r="B479" s="246"/>
      <c r="C479" s="247"/>
      <c r="D479" s="236" t="s">
        <v>161</v>
      </c>
      <c r="E479" s="248" t="s">
        <v>1</v>
      </c>
      <c r="F479" s="249" t="s">
        <v>163</v>
      </c>
      <c r="G479" s="247"/>
      <c r="H479" s="250">
        <v>62.039999999999999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161</v>
      </c>
      <c r="AU479" s="256" t="s">
        <v>82</v>
      </c>
      <c r="AV479" s="14" t="s">
        <v>160</v>
      </c>
      <c r="AW479" s="14" t="s">
        <v>30</v>
      </c>
      <c r="AX479" s="14" t="s">
        <v>80</v>
      </c>
      <c r="AY479" s="256" t="s">
        <v>152</v>
      </c>
    </row>
    <row r="480" s="2" customFormat="1" ht="24.15" customHeight="1">
      <c r="A480" s="39"/>
      <c r="B480" s="40"/>
      <c r="C480" s="220" t="s">
        <v>417</v>
      </c>
      <c r="D480" s="220" t="s">
        <v>156</v>
      </c>
      <c r="E480" s="221" t="s">
        <v>856</v>
      </c>
      <c r="F480" s="222" t="s">
        <v>857</v>
      </c>
      <c r="G480" s="223" t="s">
        <v>159</v>
      </c>
      <c r="H480" s="224">
        <v>20.024999999999999</v>
      </c>
      <c r="I480" s="225"/>
      <c r="J480" s="226">
        <f>ROUND(I480*H480,2)</f>
        <v>0</v>
      </c>
      <c r="K480" s="227"/>
      <c r="L480" s="45"/>
      <c r="M480" s="228" t="s">
        <v>1</v>
      </c>
      <c r="N480" s="229" t="s">
        <v>38</v>
      </c>
      <c r="O480" s="92"/>
      <c r="P480" s="230">
        <f>O480*H480</f>
        <v>0</v>
      </c>
      <c r="Q480" s="230">
        <v>0</v>
      </c>
      <c r="R480" s="230">
        <f>Q480*H480</f>
        <v>0</v>
      </c>
      <c r="S480" s="230">
        <v>0</v>
      </c>
      <c r="T480" s="231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2" t="s">
        <v>210</v>
      </c>
      <c r="AT480" s="232" t="s">
        <v>156</v>
      </c>
      <c r="AU480" s="232" t="s">
        <v>82</v>
      </c>
      <c r="AY480" s="18" t="s">
        <v>152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8" t="s">
        <v>80</v>
      </c>
      <c r="BK480" s="233">
        <f>ROUND(I480*H480,2)</f>
        <v>0</v>
      </c>
      <c r="BL480" s="18" t="s">
        <v>210</v>
      </c>
      <c r="BM480" s="232" t="s">
        <v>732</v>
      </c>
    </row>
    <row r="481" s="13" customFormat="1">
      <c r="A481" s="13"/>
      <c r="B481" s="234"/>
      <c r="C481" s="235"/>
      <c r="D481" s="236" t="s">
        <v>161</v>
      </c>
      <c r="E481" s="237" t="s">
        <v>1</v>
      </c>
      <c r="F481" s="238" t="s">
        <v>1237</v>
      </c>
      <c r="G481" s="235"/>
      <c r="H481" s="239">
        <v>20.024999999999999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161</v>
      </c>
      <c r="AU481" s="245" t="s">
        <v>82</v>
      </c>
      <c r="AV481" s="13" t="s">
        <v>82</v>
      </c>
      <c r="AW481" s="13" t="s">
        <v>30</v>
      </c>
      <c r="AX481" s="13" t="s">
        <v>73</v>
      </c>
      <c r="AY481" s="245" t="s">
        <v>152</v>
      </c>
    </row>
    <row r="482" s="14" customFormat="1">
      <c r="A482" s="14"/>
      <c r="B482" s="246"/>
      <c r="C482" s="247"/>
      <c r="D482" s="236" t="s">
        <v>161</v>
      </c>
      <c r="E482" s="248" t="s">
        <v>1</v>
      </c>
      <c r="F482" s="249" t="s">
        <v>163</v>
      </c>
      <c r="G482" s="247"/>
      <c r="H482" s="250">
        <v>20.024999999999999</v>
      </c>
      <c r="I482" s="251"/>
      <c r="J482" s="247"/>
      <c r="K482" s="247"/>
      <c r="L482" s="252"/>
      <c r="M482" s="267"/>
      <c r="N482" s="268"/>
      <c r="O482" s="268"/>
      <c r="P482" s="268"/>
      <c r="Q482" s="268"/>
      <c r="R482" s="268"/>
      <c r="S482" s="268"/>
      <c r="T482" s="26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161</v>
      </c>
      <c r="AU482" s="256" t="s">
        <v>82</v>
      </c>
      <c r="AV482" s="14" t="s">
        <v>160</v>
      </c>
      <c r="AW482" s="14" t="s">
        <v>30</v>
      </c>
      <c r="AX482" s="14" t="s">
        <v>80</v>
      </c>
      <c r="AY482" s="256" t="s">
        <v>152</v>
      </c>
    </row>
    <row r="483" s="2" customFormat="1" ht="6.96" customHeight="1">
      <c r="A483" s="39"/>
      <c r="B483" s="67"/>
      <c r="C483" s="68"/>
      <c r="D483" s="68"/>
      <c r="E483" s="68"/>
      <c r="F483" s="68"/>
      <c r="G483" s="68"/>
      <c r="H483" s="68"/>
      <c r="I483" s="68"/>
      <c r="J483" s="68"/>
      <c r="K483" s="68"/>
      <c r="L483" s="45"/>
      <c r="M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</sheetData>
  <sheetProtection sheet="1" autoFilter="0" formatColumns="0" formatRows="0" objects="1" scenarios="1" spinCount="100000" saltValue="odWKrjE+UipR8IZTp4x3oh3Dw3UhuyWP9RNlwBxNUmRzF5sU54GAKjr7x513DDEnAptTNA0NwzWSujDVuuLwzw==" hashValue="WX60jnejYlq1jDXyO9rTWX4EPFf4IyyH1fqzg8oat/rYMfCAV/qYbHyaZDLk9CjnJImBp/qtaF/e3+o9IHlXWw==" algorithmName="SHA-512" password="CC35"/>
  <autoFilter ref="C134:K482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1238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ROUND((SUM(BE121:BE130)),  2)</f>
        <v>0</v>
      </c>
      <c r="G33" s="39"/>
      <c r="H33" s="39"/>
      <c r="I33" s="156">
        <v>0.20999999999999999</v>
      </c>
      <c r="J33" s="155">
        <f>ROUND(((SUM(BE121:BE130))*I33),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ROUND((SUM(BF121:BF130)),  2)</f>
        <v>0</v>
      </c>
      <c r="G34" s="39"/>
      <c r="H34" s="39"/>
      <c r="I34" s="156">
        <v>0.12</v>
      </c>
      <c r="J34" s="155">
        <f>ROUND(((SUM(BF121:BF130))*I34),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ROUND((SUM(BG121:BG130)),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ROUND((SUM(BH121:BH130)),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ROUND((SUM(BI121:BI130)),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764-07 - Technika prostře...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128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350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352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353</v>
      </c>
      <c r="E100" s="189"/>
      <c r="F100" s="189"/>
      <c r="G100" s="189"/>
      <c r="H100" s="189"/>
      <c r="I100" s="189"/>
      <c r="J100" s="190">
        <f>J127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354</v>
      </c>
      <c r="E101" s="189"/>
      <c r="F101" s="189"/>
      <c r="G101" s="189"/>
      <c r="H101" s="189"/>
      <c r="I101" s="189"/>
      <c r="J101" s="190">
        <f>J129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5" t="str">
        <f>E7</f>
        <v>Rozpočet - SPŠ Trutnov - rekonstrukce sociálních zařízení Mladé Buky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764-07 - Technika prostře...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14. 1. 2025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138</v>
      </c>
      <c r="D120" s="195" t="s">
        <v>58</v>
      </c>
      <c r="E120" s="195" t="s">
        <v>54</v>
      </c>
      <c r="F120" s="195" t="s">
        <v>55</v>
      </c>
      <c r="G120" s="195" t="s">
        <v>139</v>
      </c>
      <c r="H120" s="195" t="s">
        <v>140</v>
      </c>
      <c r="I120" s="195" t="s">
        <v>141</v>
      </c>
      <c r="J120" s="196" t="s">
        <v>121</v>
      </c>
      <c r="K120" s="197" t="s">
        <v>142</v>
      </c>
      <c r="L120" s="198"/>
      <c r="M120" s="101" t="s">
        <v>1</v>
      </c>
      <c r="N120" s="102" t="s">
        <v>37</v>
      </c>
      <c r="O120" s="102" t="s">
        <v>143</v>
      </c>
      <c r="P120" s="102" t="s">
        <v>144</v>
      </c>
      <c r="Q120" s="102" t="s">
        <v>145</v>
      </c>
      <c r="R120" s="102" t="s">
        <v>146</v>
      </c>
      <c r="S120" s="102" t="s">
        <v>147</v>
      </c>
      <c r="T120" s="103" t="s">
        <v>148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149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123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72</v>
      </c>
      <c r="E122" s="207" t="s">
        <v>248</v>
      </c>
      <c r="F122" s="207" t="s">
        <v>249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P123+P125+P127+P129</f>
        <v>0</v>
      </c>
      <c r="Q122" s="212"/>
      <c r="R122" s="213">
        <f>R123+R125+R127+R129</f>
        <v>0</v>
      </c>
      <c r="S122" s="212"/>
      <c r="T122" s="214">
        <f>T123+T125+T127+T129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82</v>
      </c>
      <c r="AT122" s="216" t="s">
        <v>72</v>
      </c>
      <c r="AU122" s="216" t="s">
        <v>73</v>
      </c>
      <c r="AY122" s="215" t="s">
        <v>152</v>
      </c>
      <c r="BK122" s="217">
        <f>BK123+BK125+BK127+BK129</f>
        <v>0</v>
      </c>
    </row>
    <row r="123" s="12" customFormat="1" ht="22.8" customHeight="1">
      <c r="A123" s="12"/>
      <c r="B123" s="204"/>
      <c r="C123" s="205"/>
      <c r="D123" s="206" t="s">
        <v>72</v>
      </c>
      <c r="E123" s="218" t="s">
        <v>512</v>
      </c>
      <c r="F123" s="218" t="s">
        <v>513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82</v>
      </c>
      <c r="AT123" s="216" t="s">
        <v>72</v>
      </c>
      <c r="AU123" s="216" t="s">
        <v>80</v>
      </c>
      <c r="AY123" s="215" t="s">
        <v>152</v>
      </c>
      <c r="BK123" s="217">
        <f>BK124</f>
        <v>0</v>
      </c>
    </row>
    <row r="124" s="2" customFormat="1" ht="16.5" customHeight="1">
      <c r="A124" s="39"/>
      <c r="B124" s="40"/>
      <c r="C124" s="220" t="s">
        <v>80</v>
      </c>
      <c r="D124" s="220" t="s">
        <v>156</v>
      </c>
      <c r="E124" s="221" t="s">
        <v>1239</v>
      </c>
      <c r="F124" s="222" t="s">
        <v>1240</v>
      </c>
      <c r="G124" s="223" t="s">
        <v>657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210</v>
      </c>
      <c r="AT124" s="232" t="s">
        <v>156</v>
      </c>
      <c r="AU124" s="232" t="s">
        <v>82</v>
      </c>
      <c r="AY124" s="18" t="s">
        <v>152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210</v>
      </c>
      <c r="BM124" s="232" t="s">
        <v>82</v>
      </c>
    </row>
    <row r="125" s="12" customFormat="1" ht="22.8" customHeight="1">
      <c r="A125" s="12"/>
      <c r="B125" s="204"/>
      <c r="C125" s="205"/>
      <c r="D125" s="206" t="s">
        <v>72</v>
      </c>
      <c r="E125" s="218" t="s">
        <v>549</v>
      </c>
      <c r="F125" s="218" t="s">
        <v>550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82</v>
      </c>
      <c r="AT125" s="216" t="s">
        <v>72</v>
      </c>
      <c r="AU125" s="216" t="s">
        <v>80</v>
      </c>
      <c r="AY125" s="215" t="s">
        <v>152</v>
      </c>
      <c r="BK125" s="217">
        <f>BK126</f>
        <v>0</v>
      </c>
    </row>
    <row r="126" s="2" customFormat="1" ht="16.5" customHeight="1">
      <c r="A126" s="39"/>
      <c r="B126" s="40"/>
      <c r="C126" s="220" t="s">
        <v>82</v>
      </c>
      <c r="D126" s="220" t="s">
        <v>156</v>
      </c>
      <c r="E126" s="221" t="s">
        <v>1241</v>
      </c>
      <c r="F126" s="222" t="s">
        <v>1242</v>
      </c>
      <c r="G126" s="223" t="s">
        <v>657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210</v>
      </c>
      <c r="AT126" s="232" t="s">
        <v>156</v>
      </c>
      <c r="AU126" s="232" t="s">
        <v>82</v>
      </c>
      <c r="AY126" s="18" t="s">
        <v>152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210</v>
      </c>
      <c r="BM126" s="232" t="s">
        <v>160</v>
      </c>
    </row>
    <row r="127" s="12" customFormat="1" ht="22.8" customHeight="1">
      <c r="A127" s="12"/>
      <c r="B127" s="204"/>
      <c r="C127" s="205"/>
      <c r="D127" s="206" t="s">
        <v>72</v>
      </c>
      <c r="E127" s="218" t="s">
        <v>555</v>
      </c>
      <c r="F127" s="218" t="s">
        <v>556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P128</f>
        <v>0</v>
      </c>
      <c r="Q127" s="212"/>
      <c r="R127" s="213">
        <f>R128</f>
        <v>0</v>
      </c>
      <c r="S127" s="212"/>
      <c r="T127" s="21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82</v>
      </c>
      <c r="AT127" s="216" t="s">
        <v>72</v>
      </c>
      <c r="AU127" s="216" t="s">
        <v>80</v>
      </c>
      <c r="AY127" s="215" t="s">
        <v>152</v>
      </c>
      <c r="BK127" s="217">
        <f>BK128</f>
        <v>0</v>
      </c>
    </row>
    <row r="128" s="2" customFormat="1" ht="16.5" customHeight="1">
      <c r="A128" s="39"/>
      <c r="B128" s="40"/>
      <c r="C128" s="220" t="s">
        <v>172</v>
      </c>
      <c r="D128" s="220" t="s">
        <v>156</v>
      </c>
      <c r="E128" s="221" t="s">
        <v>1085</v>
      </c>
      <c r="F128" s="222" t="s">
        <v>1243</v>
      </c>
      <c r="G128" s="223" t="s">
        <v>657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210</v>
      </c>
      <c r="AT128" s="232" t="s">
        <v>156</v>
      </c>
      <c r="AU128" s="232" t="s">
        <v>82</v>
      </c>
      <c r="AY128" s="18" t="s">
        <v>152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210</v>
      </c>
      <c r="BM128" s="232" t="s">
        <v>153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561</v>
      </c>
      <c r="F129" s="218" t="s">
        <v>108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P130</f>
        <v>0</v>
      </c>
      <c r="Q129" s="212"/>
      <c r="R129" s="213">
        <f>R130</f>
        <v>0</v>
      </c>
      <c r="S129" s="212"/>
      <c r="T129" s="21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82</v>
      </c>
      <c r="AT129" s="216" t="s">
        <v>72</v>
      </c>
      <c r="AU129" s="216" t="s">
        <v>80</v>
      </c>
      <c r="AY129" s="215" t="s">
        <v>152</v>
      </c>
      <c r="BK129" s="217">
        <f>BK130</f>
        <v>0</v>
      </c>
    </row>
    <row r="130" s="2" customFormat="1" ht="16.5" customHeight="1">
      <c r="A130" s="39"/>
      <c r="B130" s="40"/>
      <c r="C130" s="220" t="s">
        <v>160</v>
      </c>
      <c r="D130" s="220" t="s">
        <v>156</v>
      </c>
      <c r="E130" s="221" t="s">
        <v>1244</v>
      </c>
      <c r="F130" s="222" t="s">
        <v>1245</v>
      </c>
      <c r="G130" s="223" t="s">
        <v>657</v>
      </c>
      <c r="H130" s="224">
        <v>1</v>
      </c>
      <c r="I130" s="225"/>
      <c r="J130" s="226">
        <f>ROUND(I130*H130,2)</f>
        <v>0</v>
      </c>
      <c r="K130" s="227"/>
      <c r="L130" s="45"/>
      <c r="M130" s="293" t="s">
        <v>1</v>
      </c>
      <c r="N130" s="294" t="s">
        <v>38</v>
      </c>
      <c r="O130" s="295"/>
      <c r="P130" s="296">
        <f>O130*H130</f>
        <v>0</v>
      </c>
      <c r="Q130" s="296">
        <v>0</v>
      </c>
      <c r="R130" s="296">
        <f>Q130*H130</f>
        <v>0</v>
      </c>
      <c r="S130" s="296">
        <v>0</v>
      </c>
      <c r="T130" s="29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210</v>
      </c>
      <c r="AT130" s="232" t="s">
        <v>156</v>
      </c>
      <c r="AU130" s="232" t="s">
        <v>82</v>
      </c>
      <c r="AY130" s="18" t="s">
        <v>152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210</v>
      </c>
      <c r="BM130" s="232" t="s">
        <v>176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GJIjkrmhxPEhflcpyrDfogzOsmmrBhq8q3qIoJJPPS7rjyk/szl2aGrm0SWK0aSpZWzeRyRTHNUmnFnEtQO2SQ==" hashValue="qLNqRdqpxZByprvFtrM8R55YSyI9DiSpK0gz4OSAmsFlv42Q1jM1NtE3SecHx9q87SinH7zuGGleoS/pKNcmtA==" algorithmName="SHA-512" password="CC35"/>
  <autoFilter ref="C120:K13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1246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ROUND((SUM(BE131:BE319)),  2)</f>
        <v>0</v>
      </c>
      <c r="G33" s="39"/>
      <c r="H33" s="39"/>
      <c r="I33" s="156">
        <v>0.20999999999999999</v>
      </c>
      <c r="J33" s="155">
        <f>ROUND(((SUM(BE131:BE319))*I33),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ROUND((SUM(BF131:BF319)),  2)</f>
        <v>0</v>
      </c>
      <c r="G34" s="39"/>
      <c r="H34" s="39"/>
      <c r="I34" s="156">
        <v>0.12</v>
      </c>
      <c r="J34" s="155">
        <f>ROUND(((SUM(BF131:BF319))*I34),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ROUND((SUM(BG131:BG319)),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ROUND((SUM(BH131:BH319)),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ROUND((SUM(BI131:BI319)),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764-07a - Zdravotechnika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124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1247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1128</v>
      </c>
      <c r="E99" s="189"/>
      <c r="F99" s="189"/>
      <c r="G99" s="189"/>
      <c r="H99" s="189"/>
      <c r="I99" s="189"/>
      <c r="J99" s="190">
        <f>J153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1248</v>
      </c>
      <c r="E100" s="189"/>
      <c r="F100" s="189"/>
      <c r="G100" s="189"/>
      <c r="H100" s="189"/>
      <c r="I100" s="189"/>
      <c r="J100" s="190">
        <f>J159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1249</v>
      </c>
      <c r="E101" s="189"/>
      <c r="F101" s="189"/>
      <c r="G101" s="189"/>
      <c r="H101" s="189"/>
      <c r="I101" s="189"/>
      <c r="J101" s="190">
        <f>J172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0"/>
      <c r="C102" s="181"/>
      <c r="D102" s="182" t="s">
        <v>128</v>
      </c>
      <c r="E102" s="183"/>
      <c r="F102" s="183"/>
      <c r="G102" s="183"/>
      <c r="H102" s="183"/>
      <c r="I102" s="183"/>
      <c r="J102" s="184">
        <f>J174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6"/>
      <c r="C103" s="187"/>
      <c r="D103" s="188" t="s">
        <v>130</v>
      </c>
      <c r="E103" s="189"/>
      <c r="F103" s="189"/>
      <c r="G103" s="189"/>
      <c r="H103" s="189"/>
      <c r="I103" s="189"/>
      <c r="J103" s="190">
        <f>J175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1250</v>
      </c>
      <c r="E104" s="189"/>
      <c r="F104" s="189"/>
      <c r="G104" s="189"/>
      <c r="H104" s="189"/>
      <c r="I104" s="189"/>
      <c r="J104" s="190">
        <f>J180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1251</v>
      </c>
      <c r="E105" s="189"/>
      <c r="F105" s="189"/>
      <c r="G105" s="189"/>
      <c r="H105" s="189"/>
      <c r="I105" s="189"/>
      <c r="J105" s="190">
        <f>J209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1252</v>
      </c>
      <c r="E106" s="189"/>
      <c r="F106" s="189"/>
      <c r="G106" s="189"/>
      <c r="H106" s="189"/>
      <c r="I106" s="189"/>
      <c r="J106" s="190">
        <f>J245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6"/>
      <c r="C107" s="187"/>
      <c r="D107" s="188" t="s">
        <v>351</v>
      </c>
      <c r="E107" s="189"/>
      <c r="F107" s="189"/>
      <c r="G107" s="189"/>
      <c r="H107" s="189"/>
      <c r="I107" s="189"/>
      <c r="J107" s="190">
        <f>J248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6"/>
      <c r="C108" s="187"/>
      <c r="D108" s="188" t="s">
        <v>1253</v>
      </c>
      <c r="E108" s="189"/>
      <c r="F108" s="189"/>
      <c r="G108" s="189"/>
      <c r="H108" s="189"/>
      <c r="I108" s="189"/>
      <c r="J108" s="190">
        <f>J279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6"/>
      <c r="C109" s="187"/>
      <c r="D109" s="188" t="s">
        <v>1254</v>
      </c>
      <c r="E109" s="189"/>
      <c r="F109" s="189"/>
      <c r="G109" s="189"/>
      <c r="H109" s="189"/>
      <c r="I109" s="189"/>
      <c r="J109" s="190">
        <f>J284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6"/>
      <c r="C110" s="187"/>
      <c r="D110" s="188" t="s">
        <v>1255</v>
      </c>
      <c r="E110" s="189"/>
      <c r="F110" s="189"/>
      <c r="G110" s="189"/>
      <c r="H110" s="189"/>
      <c r="I110" s="189"/>
      <c r="J110" s="190">
        <f>J312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6"/>
      <c r="C111" s="187"/>
      <c r="D111" s="188" t="s">
        <v>1256</v>
      </c>
      <c r="E111" s="189"/>
      <c r="F111" s="189"/>
      <c r="G111" s="189"/>
      <c r="H111" s="189"/>
      <c r="I111" s="189"/>
      <c r="J111" s="190">
        <f>J318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/>
    <row r="115" hidden="1"/>
    <row r="116" hidden="1"/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137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75" t="str">
        <f>E7</f>
        <v>Rozpočet - SPŠ Trutnov - rekonstrukce sociálních zařízení Mladé Buky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117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764-07a - Zdravotechnika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 xml:space="preserve"> </v>
      </c>
      <c r="G125" s="41"/>
      <c r="H125" s="41"/>
      <c r="I125" s="33" t="s">
        <v>22</v>
      </c>
      <c r="J125" s="80" t="str">
        <f>IF(J12="","",J12)</f>
        <v>14. 1. 2025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E15</f>
        <v xml:space="preserve"> </v>
      </c>
      <c r="G127" s="41"/>
      <c r="H127" s="41"/>
      <c r="I127" s="33" t="s">
        <v>29</v>
      </c>
      <c r="J127" s="37" t="str">
        <f>E21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27</v>
      </c>
      <c r="D128" s="41"/>
      <c r="E128" s="41"/>
      <c r="F128" s="28" t="str">
        <f>IF(E18="","",E18)</f>
        <v>Vyplň údaj</v>
      </c>
      <c r="G128" s="41"/>
      <c r="H128" s="41"/>
      <c r="I128" s="33" t="s">
        <v>31</v>
      </c>
      <c r="J128" s="37" t="str">
        <f>E24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92"/>
      <c r="B130" s="193"/>
      <c r="C130" s="194" t="s">
        <v>138</v>
      </c>
      <c r="D130" s="195" t="s">
        <v>58</v>
      </c>
      <c r="E130" s="195" t="s">
        <v>54</v>
      </c>
      <c r="F130" s="195" t="s">
        <v>55</v>
      </c>
      <c r="G130" s="195" t="s">
        <v>139</v>
      </c>
      <c r="H130" s="195" t="s">
        <v>140</v>
      </c>
      <c r="I130" s="195" t="s">
        <v>141</v>
      </c>
      <c r="J130" s="196" t="s">
        <v>121</v>
      </c>
      <c r="K130" s="197" t="s">
        <v>142</v>
      </c>
      <c r="L130" s="198"/>
      <c r="M130" s="101" t="s">
        <v>1</v>
      </c>
      <c r="N130" s="102" t="s">
        <v>37</v>
      </c>
      <c r="O130" s="102" t="s">
        <v>143</v>
      </c>
      <c r="P130" s="102" t="s">
        <v>144</v>
      </c>
      <c r="Q130" s="102" t="s">
        <v>145</v>
      </c>
      <c r="R130" s="102" t="s">
        <v>146</v>
      </c>
      <c r="S130" s="102" t="s">
        <v>147</v>
      </c>
      <c r="T130" s="103" t="s">
        <v>148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9"/>
      <c r="B131" s="40"/>
      <c r="C131" s="108" t="s">
        <v>149</v>
      </c>
      <c r="D131" s="41"/>
      <c r="E131" s="41"/>
      <c r="F131" s="41"/>
      <c r="G131" s="41"/>
      <c r="H131" s="41"/>
      <c r="I131" s="41"/>
      <c r="J131" s="199">
        <f>BK131</f>
        <v>0</v>
      </c>
      <c r="K131" s="41"/>
      <c r="L131" s="45"/>
      <c r="M131" s="104"/>
      <c r="N131" s="200"/>
      <c r="O131" s="105"/>
      <c r="P131" s="201">
        <f>P132+P174</f>
        <v>0</v>
      </c>
      <c r="Q131" s="105"/>
      <c r="R131" s="201">
        <f>R132+R174</f>
        <v>0</v>
      </c>
      <c r="S131" s="105"/>
      <c r="T131" s="202">
        <f>T132+T174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72</v>
      </c>
      <c r="AU131" s="18" t="s">
        <v>123</v>
      </c>
      <c r="BK131" s="203">
        <f>BK132+BK174</f>
        <v>0</v>
      </c>
    </row>
    <row r="132" s="12" customFormat="1" ht="25.92" customHeight="1">
      <c r="A132" s="12"/>
      <c r="B132" s="204"/>
      <c r="C132" s="205"/>
      <c r="D132" s="206" t="s">
        <v>72</v>
      </c>
      <c r="E132" s="207" t="s">
        <v>150</v>
      </c>
      <c r="F132" s="207" t="s">
        <v>151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P133+P153+P159+P172</f>
        <v>0</v>
      </c>
      <c r="Q132" s="212"/>
      <c r="R132" s="213">
        <f>R133+R153+R159+R172</f>
        <v>0</v>
      </c>
      <c r="S132" s="212"/>
      <c r="T132" s="214">
        <f>T133+T153+T159+T172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80</v>
      </c>
      <c r="AT132" s="216" t="s">
        <v>72</v>
      </c>
      <c r="AU132" s="216" t="s">
        <v>73</v>
      </c>
      <c r="AY132" s="215" t="s">
        <v>152</v>
      </c>
      <c r="BK132" s="217">
        <f>BK133+BK153+BK159+BK172</f>
        <v>0</v>
      </c>
    </row>
    <row r="133" s="12" customFormat="1" ht="22.8" customHeight="1">
      <c r="A133" s="12"/>
      <c r="B133" s="204"/>
      <c r="C133" s="205"/>
      <c r="D133" s="206" t="s">
        <v>72</v>
      </c>
      <c r="E133" s="218" t="s">
        <v>80</v>
      </c>
      <c r="F133" s="218" t="s">
        <v>1257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SUM(P134:P152)</f>
        <v>0</v>
      </c>
      <c r="Q133" s="212"/>
      <c r="R133" s="213">
        <f>SUM(R134:R152)</f>
        <v>0</v>
      </c>
      <c r="S133" s="212"/>
      <c r="T133" s="214">
        <f>SUM(T134:T152)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80</v>
      </c>
      <c r="AT133" s="216" t="s">
        <v>72</v>
      </c>
      <c r="AU133" s="216" t="s">
        <v>80</v>
      </c>
      <c r="AY133" s="215" t="s">
        <v>152</v>
      </c>
      <c r="BK133" s="217">
        <f>SUM(BK134:BK152)</f>
        <v>0</v>
      </c>
    </row>
    <row r="134" s="2" customFormat="1" ht="37.8" customHeight="1">
      <c r="A134" s="39"/>
      <c r="B134" s="40"/>
      <c r="C134" s="220" t="s">
        <v>80</v>
      </c>
      <c r="D134" s="220" t="s">
        <v>156</v>
      </c>
      <c r="E134" s="221" t="s">
        <v>1258</v>
      </c>
      <c r="F134" s="222" t="s">
        <v>1259</v>
      </c>
      <c r="G134" s="223" t="s">
        <v>175</v>
      </c>
      <c r="H134" s="224">
        <v>6.7800000000000002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160</v>
      </c>
      <c r="AT134" s="232" t="s">
        <v>156</v>
      </c>
      <c r="AU134" s="232" t="s">
        <v>82</v>
      </c>
      <c r="AY134" s="18" t="s">
        <v>152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160</v>
      </c>
      <c r="BM134" s="232" t="s">
        <v>82</v>
      </c>
    </row>
    <row r="135" s="15" customFormat="1">
      <c r="A135" s="15"/>
      <c r="B135" s="257"/>
      <c r="C135" s="258"/>
      <c r="D135" s="236" t="s">
        <v>161</v>
      </c>
      <c r="E135" s="259" t="s">
        <v>1</v>
      </c>
      <c r="F135" s="260" t="s">
        <v>1260</v>
      </c>
      <c r="G135" s="258"/>
      <c r="H135" s="259" t="s">
        <v>1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161</v>
      </c>
      <c r="AU135" s="266" t="s">
        <v>82</v>
      </c>
      <c r="AV135" s="15" t="s">
        <v>80</v>
      </c>
      <c r="AW135" s="15" t="s">
        <v>30</v>
      </c>
      <c r="AX135" s="15" t="s">
        <v>73</v>
      </c>
      <c r="AY135" s="266" t="s">
        <v>152</v>
      </c>
    </row>
    <row r="136" s="13" customFormat="1">
      <c r="A136" s="13"/>
      <c r="B136" s="234"/>
      <c r="C136" s="235"/>
      <c r="D136" s="236" t="s">
        <v>161</v>
      </c>
      <c r="E136" s="237" t="s">
        <v>1</v>
      </c>
      <c r="F136" s="238" t="s">
        <v>1261</v>
      </c>
      <c r="G136" s="235"/>
      <c r="H136" s="239">
        <v>0.66000000000000003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161</v>
      </c>
      <c r="AU136" s="245" t="s">
        <v>82</v>
      </c>
      <c r="AV136" s="13" t="s">
        <v>82</v>
      </c>
      <c r="AW136" s="13" t="s">
        <v>30</v>
      </c>
      <c r="AX136" s="13" t="s">
        <v>73</v>
      </c>
      <c r="AY136" s="245" t="s">
        <v>152</v>
      </c>
    </row>
    <row r="137" s="13" customFormat="1">
      <c r="A137" s="13"/>
      <c r="B137" s="234"/>
      <c r="C137" s="235"/>
      <c r="D137" s="236" t="s">
        <v>161</v>
      </c>
      <c r="E137" s="237" t="s">
        <v>1</v>
      </c>
      <c r="F137" s="238" t="s">
        <v>1262</v>
      </c>
      <c r="G137" s="235"/>
      <c r="H137" s="239">
        <v>0.71999999999999997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161</v>
      </c>
      <c r="AU137" s="245" t="s">
        <v>82</v>
      </c>
      <c r="AV137" s="13" t="s">
        <v>82</v>
      </c>
      <c r="AW137" s="13" t="s">
        <v>30</v>
      </c>
      <c r="AX137" s="13" t="s">
        <v>73</v>
      </c>
      <c r="AY137" s="245" t="s">
        <v>152</v>
      </c>
    </row>
    <row r="138" s="13" customFormat="1">
      <c r="A138" s="13"/>
      <c r="B138" s="234"/>
      <c r="C138" s="235"/>
      <c r="D138" s="236" t="s">
        <v>161</v>
      </c>
      <c r="E138" s="237" t="s">
        <v>1</v>
      </c>
      <c r="F138" s="238" t="s">
        <v>1263</v>
      </c>
      <c r="G138" s="235"/>
      <c r="H138" s="239">
        <v>4.2000000000000002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161</v>
      </c>
      <c r="AU138" s="245" t="s">
        <v>82</v>
      </c>
      <c r="AV138" s="13" t="s">
        <v>82</v>
      </c>
      <c r="AW138" s="13" t="s">
        <v>30</v>
      </c>
      <c r="AX138" s="13" t="s">
        <v>73</v>
      </c>
      <c r="AY138" s="245" t="s">
        <v>152</v>
      </c>
    </row>
    <row r="139" s="13" customFormat="1">
      <c r="A139" s="13"/>
      <c r="B139" s="234"/>
      <c r="C139" s="235"/>
      <c r="D139" s="236" t="s">
        <v>161</v>
      </c>
      <c r="E139" s="237" t="s">
        <v>1</v>
      </c>
      <c r="F139" s="238" t="s">
        <v>1264</v>
      </c>
      <c r="G139" s="235"/>
      <c r="H139" s="239">
        <v>1.2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161</v>
      </c>
      <c r="AU139" s="245" t="s">
        <v>82</v>
      </c>
      <c r="AV139" s="13" t="s">
        <v>82</v>
      </c>
      <c r="AW139" s="13" t="s">
        <v>30</v>
      </c>
      <c r="AX139" s="13" t="s">
        <v>73</v>
      </c>
      <c r="AY139" s="245" t="s">
        <v>152</v>
      </c>
    </row>
    <row r="140" s="14" customFormat="1">
      <c r="A140" s="14"/>
      <c r="B140" s="246"/>
      <c r="C140" s="247"/>
      <c r="D140" s="236" t="s">
        <v>161</v>
      </c>
      <c r="E140" s="248" t="s">
        <v>1</v>
      </c>
      <c r="F140" s="249" t="s">
        <v>163</v>
      </c>
      <c r="G140" s="247"/>
      <c r="H140" s="250">
        <v>6.7800000000000002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161</v>
      </c>
      <c r="AU140" s="256" t="s">
        <v>82</v>
      </c>
      <c r="AV140" s="14" t="s">
        <v>160</v>
      </c>
      <c r="AW140" s="14" t="s">
        <v>30</v>
      </c>
      <c r="AX140" s="14" t="s">
        <v>80</v>
      </c>
      <c r="AY140" s="256" t="s">
        <v>152</v>
      </c>
    </row>
    <row r="141" s="2" customFormat="1" ht="37.8" customHeight="1">
      <c r="A141" s="39"/>
      <c r="B141" s="40"/>
      <c r="C141" s="220" t="s">
        <v>82</v>
      </c>
      <c r="D141" s="220" t="s">
        <v>156</v>
      </c>
      <c r="E141" s="221" t="s">
        <v>1265</v>
      </c>
      <c r="F141" s="222" t="s">
        <v>1266</v>
      </c>
      <c r="G141" s="223" t="s">
        <v>175</v>
      </c>
      <c r="H141" s="224">
        <v>3.96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160</v>
      </c>
      <c r="AT141" s="232" t="s">
        <v>156</v>
      </c>
      <c r="AU141" s="232" t="s">
        <v>82</v>
      </c>
      <c r="AY141" s="18" t="s">
        <v>152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160</v>
      </c>
      <c r="BM141" s="232" t="s">
        <v>160</v>
      </c>
    </row>
    <row r="142" s="2" customFormat="1" ht="37.8" customHeight="1">
      <c r="A142" s="39"/>
      <c r="B142" s="40"/>
      <c r="C142" s="220" t="s">
        <v>172</v>
      </c>
      <c r="D142" s="220" t="s">
        <v>156</v>
      </c>
      <c r="E142" s="221" t="s">
        <v>1267</v>
      </c>
      <c r="F142" s="222" t="s">
        <v>1268</v>
      </c>
      <c r="G142" s="223" t="s">
        <v>175</v>
      </c>
      <c r="H142" s="224">
        <v>23.760000000000002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160</v>
      </c>
      <c r="AT142" s="232" t="s">
        <v>156</v>
      </c>
      <c r="AU142" s="232" t="s">
        <v>82</v>
      </c>
      <c r="AY142" s="18" t="s">
        <v>152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160</v>
      </c>
      <c r="BM142" s="232" t="s">
        <v>153</v>
      </c>
    </row>
    <row r="143" s="13" customFormat="1">
      <c r="A143" s="13"/>
      <c r="B143" s="234"/>
      <c r="C143" s="235"/>
      <c r="D143" s="236" t="s">
        <v>161</v>
      </c>
      <c r="E143" s="237" t="s">
        <v>1</v>
      </c>
      <c r="F143" s="238" t="s">
        <v>1269</v>
      </c>
      <c r="G143" s="235"/>
      <c r="H143" s="239">
        <v>23.760000000000002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161</v>
      </c>
      <c r="AU143" s="245" t="s">
        <v>82</v>
      </c>
      <c r="AV143" s="13" t="s">
        <v>82</v>
      </c>
      <c r="AW143" s="13" t="s">
        <v>30</v>
      </c>
      <c r="AX143" s="13" t="s">
        <v>73</v>
      </c>
      <c r="AY143" s="245" t="s">
        <v>152</v>
      </c>
    </row>
    <row r="144" s="14" customFormat="1">
      <c r="A144" s="14"/>
      <c r="B144" s="246"/>
      <c r="C144" s="247"/>
      <c r="D144" s="236" t="s">
        <v>161</v>
      </c>
      <c r="E144" s="248" t="s">
        <v>1</v>
      </c>
      <c r="F144" s="249" t="s">
        <v>163</v>
      </c>
      <c r="G144" s="247"/>
      <c r="H144" s="250">
        <v>23.760000000000002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161</v>
      </c>
      <c r="AU144" s="256" t="s">
        <v>82</v>
      </c>
      <c r="AV144" s="14" t="s">
        <v>160</v>
      </c>
      <c r="AW144" s="14" t="s">
        <v>30</v>
      </c>
      <c r="AX144" s="14" t="s">
        <v>80</v>
      </c>
      <c r="AY144" s="256" t="s">
        <v>152</v>
      </c>
    </row>
    <row r="145" s="2" customFormat="1" ht="24.15" customHeight="1">
      <c r="A145" s="39"/>
      <c r="B145" s="40"/>
      <c r="C145" s="220" t="s">
        <v>160</v>
      </c>
      <c r="D145" s="220" t="s">
        <v>156</v>
      </c>
      <c r="E145" s="221" t="s">
        <v>1270</v>
      </c>
      <c r="F145" s="222" t="s">
        <v>1271</v>
      </c>
      <c r="G145" s="223" t="s">
        <v>175</v>
      </c>
      <c r="H145" s="224">
        <v>3.96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160</v>
      </c>
      <c r="AT145" s="232" t="s">
        <v>156</v>
      </c>
      <c r="AU145" s="232" t="s">
        <v>82</v>
      </c>
      <c r="AY145" s="18" t="s">
        <v>152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160</v>
      </c>
      <c r="BM145" s="232" t="s">
        <v>176</v>
      </c>
    </row>
    <row r="146" s="2" customFormat="1" ht="37.8" customHeight="1">
      <c r="A146" s="39"/>
      <c r="B146" s="40"/>
      <c r="C146" s="220" t="s">
        <v>199</v>
      </c>
      <c r="D146" s="220" t="s">
        <v>156</v>
      </c>
      <c r="E146" s="221" t="s">
        <v>1272</v>
      </c>
      <c r="F146" s="222" t="s">
        <v>1273</v>
      </c>
      <c r="G146" s="223" t="s">
        <v>228</v>
      </c>
      <c r="H146" s="224">
        <v>7.1280000000000001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160</v>
      </c>
      <c r="AT146" s="232" t="s">
        <v>156</v>
      </c>
      <c r="AU146" s="232" t="s">
        <v>82</v>
      </c>
      <c r="AY146" s="18" t="s">
        <v>152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160</v>
      </c>
      <c r="BM146" s="232" t="s">
        <v>189</v>
      </c>
    </row>
    <row r="147" s="13" customFormat="1">
      <c r="A147" s="13"/>
      <c r="B147" s="234"/>
      <c r="C147" s="235"/>
      <c r="D147" s="236" t="s">
        <v>161</v>
      </c>
      <c r="E147" s="237" t="s">
        <v>1</v>
      </c>
      <c r="F147" s="238" t="s">
        <v>1274</v>
      </c>
      <c r="G147" s="235"/>
      <c r="H147" s="239">
        <v>7.1280000000000001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161</v>
      </c>
      <c r="AU147" s="245" t="s">
        <v>82</v>
      </c>
      <c r="AV147" s="13" t="s">
        <v>82</v>
      </c>
      <c r="AW147" s="13" t="s">
        <v>30</v>
      </c>
      <c r="AX147" s="13" t="s">
        <v>73</v>
      </c>
      <c r="AY147" s="245" t="s">
        <v>152</v>
      </c>
    </row>
    <row r="148" s="14" customFormat="1">
      <c r="A148" s="14"/>
      <c r="B148" s="246"/>
      <c r="C148" s="247"/>
      <c r="D148" s="236" t="s">
        <v>161</v>
      </c>
      <c r="E148" s="248" t="s">
        <v>1</v>
      </c>
      <c r="F148" s="249" t="s">
        <v>163</v>
      </c>
      <c r="G148" s="247"/>
      <c r="H148" s="250">
        <v>7.1280000000000001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161</v>
      </c>
      <c r="AU148" s="256" t="s">
        <v>82</v>
      </c>
      <c r="AV148" s="14" t="s">
        <v>160</v>
      </c>
      <c r="AW148" s="14" t="s">
        <v>30</v>
      </c>
      <c r="AX148" s="14" t="s">
        <v>80</v>
      </c>
      <c r="AY148" s="256" t="s">
        <v>152</v>
      </c>
    </row>
    <row r="149" s="2" customFormat="1" ht="16.5" customHeight="1">
      <c r="A149" s="39"/>
      <c r="B149" s="40"/>
      <c r="C149" s="220" t="s">
        <v>153</v>
      </c>
      <c r="D149" s="220" t="s">
        <v>156</v>
      </c>
      <c r="E149" s="221" t="s">
        <v>1275</v>
      </c>
      <c r="F149" s="222" t="s">
        <v>1276</v>
      </c>
      <c r="G149" s="223" t="s">
        <v>175</v>
      </c>
      <c r="H149" s="224">
        <v>3.96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160</v>
      </c>
      <c r="AT149" s="232" t="s">
        <v>156</v>
      </c>
      <c r="AU149" s="232" t="s">
        <v>82</v>
      </c>
      <c r="AY149" s="18" t="s">
        <v>152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160</v>
      </c>
      <c r="BM149" s="232" t="s">
        <v>8</v>
      </c>
    </row>
    <row r="150" s="2" customFormat="1" ht="24.15" customHeight="1">
      <c r="A150" s="39"/>
      <c r="B150" s="40"/>
      <c r="C150" s="220" t="s">
        <v>212</v>
      </c>
      <c r="D150" s="220" t="s">
        <v>156</v>
      </c>
      <c r="E150" s="221" t="s">
        <v>1277</v>
      </c>
      <c r="F150" s="222" t="s">
        <v>1278</v>
      </c>
      <c r="G150" s="223" t="s">
        <v>175</v>
      </c>
      <c r="H150" s="224">
        <v>2.8199999999999998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160</v>
      </c>
      <c r="AT150" s="232" t="s">
        <v>156</v>
      </c>
      <c r="AU150" s="232" t="s">
        <v>82</v>
      </c>
      <c r="AY150" s="18" t="s">
        <v>152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160</v>
      </c>
      <c r="BM150" s="232" t="s">
        <v>206</v>
      </c>
    </row>
    <row r="151" s="13" customFormat="1">
      <c r="A151" s="13"/>
      <c r="B151" s="234"/>
      <c r="C151" s="235"/>
      <c r="D151" s="236" t="s">
        <v>161</v>
      </c>
      <c r="E151" s="237" t="s">
        <v>1</v>
      </c>
      <c r="F151" s="238" t="s">
        <v>1279</v>
      </c>
      <c r="G151" s="235"/>
      <c r="H151" s="239">
        <v>2.8199999999999998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161</v>
      </c>
      <c r="AU151" s="245" t="s">
        <v>82</v>
      </c>
      <c r="AV151" s="13" t="s">
        <v>82</v>
      </c>
      <c r="AW151" s="13" t="s">
        <v>30</v>
      </c>
      <c r="AX151" s="13" t="s">
        <v>73</v>
      </c>
      <c r="AY151" s="245" t="s">
        <v>152</v>
      </c>
    </row>
    <row r="152" s="14" customFormat="1">
      <c r="A152" s="14"/>
      <c r="B152" s="246"/>
      <c r="C152" s="247"/>
      <c r="D152" s="236" t="s">
        <v>161</v>
      </c>
      <c r="E152" s="248" t="s">
        <v>1</v>
      </c>
      <c r="F152" s="249" t="s">
        <v>163</v>
      </c>
      <c r="G152" s="247"/>
      <c r="H152" s="250">
        <v>2.8199999999999998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161</v>
      </c>
      <c r="AU152" s="256" t="s">
        <v>82</v>
      </c>
      <c r="AV152" s="14" t="s">
        <v>160</v>
      </c>
      <c r="AW152" s="14" t="s">
        <v>30</v>
      </c>
      <c r="AX152" s="14" t="s">
        <v>80</v>
      </c>
      <c r="AY152" s="256" t="s">
        <v>152</v>
      </c>
    </row>
    <row r="153" s="12" customFormat="1" ht="22.8" customHeight="1">
      <c r="A153" s="12"/>
      <c r="B153" s="204"/>
      <c r="C153" s="205"/>
      <c r="D153" s="206" t="s">
        <v>72</v>
      </c>
      <c r="E153" s="218" t="s">
        <v>160</v>
      </c>
      <c r="F153" s="218" t="s">
        <v>1129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SUM(P154:P158)</f>
        <v>0</v>
      </c>
      <c r="Q153" s="212"/>
      <c r="R153" s="213">
        <f>SUM(R154:R158)</f>
        <v>0</v>
      </c>
      <c r="S153" s="212"/>
      <c r="T153" s="214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80</v>
      </c>
      <c r="AT153" s="216" t="s">
        <v>72</v>
      </c>
      <c r="AU153" s="216" t="s">
        <v>80</v>
      </c>
      <c r="AY153" s="215" t="s">
        <v>152</v>
      </c>
      <c r="BK153" s="217">
        <f>SUM(BK154:BK158)</f>
        <v>0</v>
      </c>
    </row>
    <row r="154" s="2" customFormat="1" ht="24.15" customHeight="1">
      <c r="A154" s="39"/>
      <c r="B154" s="40"/>
      <c r="C154" s="220" t="s">
        <v>176</v>
      </c>
      <c r="D154" s="220" t="s">
        <v>156</v>
      </c>
      <c r="E154" s="221" t="s">
        <v>1280</v>
      </c>
      <c r="F154" s="222" t="s">
        <v>1281</v>
      </c>
      <c r="G154" s="223" t="s">
        <v>175</v>
      </c>
      <c r="H154" s="224">
        <v>3.96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160</v>
      </c>
      <c r="AT154" s="232" t="s">
        <v>156</v>
      </c>
      <c r="AU154" s="232" t="s">
        <v>82</v>
      </c>
      <c r="AY154" s="18" t="s">
        <v>152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160</v>
      </c>
      <c r="BM154" s="232" t="s">
        <v>210</v>
      </c>
    </row>
    <row r="155" s="15" customFormat="1">
      <c r="A155" s="15"/>
      <c r="B155" s="257"/>
      <c r="C155" s="258"/>
      <c r="D155" s="236" t="s">
        <v>161</v>
      </c>
      <c r="E155" s="259" t="s">
        <v>1</v>
      </c>
      <c r="F155" s="260" t="s">
        <v>1260</v>
      </c>
      <c r="G155" s="258"/>
      <c r="H155" s="259" t="s">
        <v>1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161</v>
      </c>
      <c r="AU155" s="266" t="s">
        <v>82</v>
      </c>
      <c r="AV155" s="15" t="s">
        <v>80</v>
      </c>
      <c r="AW155" s="15" t="s">
        <v>30</v>
      </c>
      <c r="AX155" s="15" t="s">
        <v>73</v>
      </c>
      <c r="AY155" s="266" t="s">
        <v>152</v>
      </c>
    </row>
    <row r="156" s="13" customFormat="1">
      <c r="A156" s="13"/>
      <c r="B156" s="234"/>
      <c r="C156" s="235"/>
      <c r="D156" s="236" t="s">
        <v>161</v>
      </c>
      <c r="E156" s="237" t="s">
        <v>1</v>
      </c>
      <c r="F156" s="238" t="s">
        <v>1282</v>
      </c>
      <c r="G156" s="235"/>
      <c r="H156" s="239">
        <v>0.71999999999999997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161</v>
      </c>
      <c r="AU156" s="245" t="s">
        <v>82</v>
      </c>
      <c r="AV156" s="13" t="s">
        <v>82</v>
      </c>
      <c r="AW156" s="13" t="s">
        <v>30</v>
      </c>
      <c r="AX156" s="13" t="s">
        <v>73</v>
      </c>
      <c r="AY156" s="245" t="s">
        <v>152</v>
      </c>
    </row>
    <row r="157" s="13" customFormat="1">
      <c r="A157" s="13"/>
      <c r="B157" s="234"/>
      <c r="C157" s="235"/>
      <c r="D157" s="236" t="s">
        <v>161</v>
      </c>
      <c r="E157" s="237" t="s">
        <v>1</v>
      </c>
      <c r="F157" s="238" t="s">
        <v>1283</v>
      </c>
      <c r="G157" s="235"/>
      <c r="H157" s="239">
        <v>3.2400000000000002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161</v>
      </c>
      <c r="AU157" s="245" t="s">
        <v>82</v>
      </c>
      <c r="AV157" s="13" t="s">
        <v>82</v>
      </c>
      <c r="AW157" s="13" t="s">
        <v>30</v>
      </c>
      <c r="AX157" s="13" t="s">
        <v>73</v>
      </c>
      <c r="AY157" s="245" t="s">
        <v>152</v>
      </c>
    </row>
    <row r="158" s="14" customFormat="1">
      <c r="A158" s="14"/>
      <c r="B158" s="246"/>
      <c r="C158" s="247"/>
      <c r="D158" s="236" t="s">
        <v>161</v>
      </c>
      <c r="E158" s="248" t="s">
        <v>1</v>
      </c>
      <c r="F158" s="249" t="s">
        <v>163</v>
      </c>
      <c r="G158" s="247"/>
      <c r="H158" s="250">
        <v>3.96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161</v>
      </c>
      <c r="AU158" s="256" t="s">
        <v>82</v>
      </c>
      <c r="AV158" s="14" t="s">
        <v>160</v>
      </c>
      <c r="AW158" s="14" t="s">
        <v>30</v>
      </c>
      <c r="AX158" s="14" t="s">
        <v>80</v>
      </c>
      <c r="AY158" s="256" t="s">
        <v>152</v>
      </c>
    </row>
    <row r="159" s="12" customFormat="1" ht="22.8" customHeight="1">
      <c r="A159" s="12"/>
      <c r="B159" s="204"/>
      <c r="C159" s="205"/>
      <c r="D159" s="206" t="s">
        <v>72</v>
      </c>
      <c r="E159" s="218" t="s">
        <v>172</v>
      </c>
      <c r="F159" s="218" t="s">
        <v>1284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SUM(P160:P171)</f>
        <v>0</v>
      </c>
      <c r="Q159" s="212"/>
      <c r="R159" s="213">
        <f>SUM(R160:R171)</f>
        <v>0</v>
      </c>
      <c r="S159" s="212"/>
      <c r="T159" s="214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80</v>
      </c>
      <c r="AT159" s="216" t="s">
        <v>72</v>
      </c>
      <c r="AU159" s="216" t="s">
        <v>80</v>
      </c>
      <c r="AY159" s="215" t="s">
        <v>152</v>
      </c>
      <c r="BK159" s="217">
        <f>SUM(BK160:BK171)</f>
        <v>0</v>
      </c>
    </row>
    <row r="160" s="2" customFormat="1" ht="44.25" customHeight="1">
      <c r="A160" s="39"/>
      <c r="B160" s="40"/>
      <c r="C160" s="220" t="s">
        <v>164</v>
      </c>
      <c r="D160" s="220" t="s">
        <v>156</v>
      </c>
      <c r="E160" s="221" t="s">
        <v>1285</v>
      </c>
      <c r="F160" s="222" t="s">
        <v>1286</v>
      </c>
      <c r="G160" s="223" t="s">
        <v>1287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160</v>
      </c>
      <c r="AT160" s="232" t="s">
        <v>156</v>
      </c>
      <c r="AU160" s="232" t="s">
        <v>82</v>
      </c>
      <c r="AY160" s="18" t="s">
        <v>152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160</v>
      </c>
      <c r="BM160" s="232" t="s">
        <v>215</v>
      </c>
    </row>
    <row r="161" s="2" customFormat="1" ht="21.75" customHeight="1">
      <c r="A161" s="39"/>
      <c r="B161" s="40"/>
      <c r="C161" s="220" t="s">
        <v>189</v>
      </c>
      <c r="D161" s="220" t="s">
        <v>156</v>
      </c>
      <c r="E161" s="221" t="s">
        <v>1288</v>
      </c>
      <c r="F161" s="222" t="s">
        <v>1289</v>
      </c>
      <c r="G161" s="223" t="s">
        <v>1287</v>
      </c>
      <c r="H161" s="224">
        <v>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160</v>
      </c>
      <c r="AT161" s="232" t="s">
        <v>156</v>
      </c>
      <c r="AU161" s="232" t="s">
        <v>82</v>
      </c>
      <c r="AY161" s="18" t="s">
        <v>152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160</v>
      </c>
      <c r="BM161" s="232" t="s">
        <v>221</v>
      </c>
    </row>
    <row r="162" s="2" customFormat="1" ht="24.15" customHeight="1">
      <c r="A162" s="39"/>
      <c r="B162" s="40"/>
      <c r="C162" s="220" t="s">
        <v>244</v>
      </c>
      <c r="D162" s="220" t="s">
        <v>156</v>
      </c>
      <c r="E162" s="221" t="s">
        <v>1290</v>
      </c>
      <c r="F162" s="222" t="s">
        <v>1291</v>
      </c>
      <c r="G162" s="223" t="s">
        <v>275</v>
      </c>
      <c r="H162" s="224">
        <v>13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160</v>
      </c>
      <c r="AT162" s="232" t="s">
        <v>156</v>
      </c>
      <c r="AU162" s="232" t="s">
        <v>82</v>
      </c>
      <c r="AY162" s="18" t="s">
        <v>152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160</v>
      </c>
      <c r="BM162" s="232" t="s">
        <v>218</v>
      </c>
    </row>
    <row r="163" s="2" customFormat="1" ht="24.15" customHeight="1">
      <c r="A163" s="39"/>
      <c r="B163" s="40"/>
      <c r="C163" s="220" t="s">
        <v>8</v>
      </c>
      <c r="D163" s="220" t="s">
        <v>156</v>
      </c>
      <c r="E163" s="221" t="s">
        <v>1292</v>
      </c>
      <c r="F163" s="222" t="s">
        <v>1293</v>
      </c>
      <c r="G163" s="223" t="s">
        <v>275</v>
      </c>
      <c r="H163" s="224">
        <v>32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160</v>
      </c>
      <c r="AT163" s="232" t="s">
        <v>156</v>
      </c>
      <c r="AU163" s="232" t="s">
        <v>82</v>
      </c>
      <c r="AY163" s="18" t="s">
        <v>152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160</v>
      </c>
      <c r="BM163" s="232" t="s">
        <v>233</v>
      </c>
    </row>
    <row r="164" s="2" customFormat="1" ht="21.75" customHeight="1">
      <c r="A164" s="39"/>
      <c r="B164" s="40"/>
      <c r="C164" s="220" t="s">
        <v>266</v>
      </c>
      <c r="D164" s="220" t="s">
        <v>156</v>
      </c>
      <c r="E164" s="221" t="s">
        <v>1294</v>
      </c>
      <c r="F164" s="222" t="s">
        <v>1295</v>
      </c>
      <c r="G164" s="223" t="s">
        <v>275</v>
      </c>
      <c r="H164" s="224">
        <v>44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160</v>
      </c>
      <c r="AT164" s="232" t="s">
        <v>156</v>
      </c>
      <c r="AU164" s="232" t="s">
        <v>82</v>
      </c>
      <c r="AY164" s="18" t="s">
        <v>152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160</v>
      </c>
      <c r="BM164" s="232" t="s">
        <v>237</v>
      </c>
    </row>
    <row r="165" s="2" customFormat="1" ht="37.8" customHeight="1">
      <c r="A165" s="39"/>
      <c r="B165" s="40"/>
      <c r="C165" s="220" t="s">
        <v>206</v>
      </c>
      <c r="D165" s="220" t="s">
        <v>156</v>
      </c>
      <c r="E165" s="221" t="s">
        <v>1296</v>
      </c>
      <c r="F165" s="222" t="s">
        <v>1297</v>
      </c>
      <c r="G165" s="223" t="s">
        <v>228</v>
      </c>
      <c r="H165" s="224">
        <v>5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160</v>
      </c>
      <c r="AT165" s="232" t="s">
        <v>156</v>
      </c>
      <c r="AU165" s="232" t="s">
        <v>82</v>
      </c>
      <c r="AY165" s="18" t="s">
        <v>152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160</v>
      </c>
      <c r="BM165" s="232" t="s">
        <v>207</v>
      </c>
    </row>
    <row r="166" s="2" customFormat="1" ht="24.15" customHeight="1">
      <c r="A166" s="39"/>
      <c r="B166" s="40"/>
      <c r="C166" s="220" t="s">
        <v>298</v>
      </c>
      <c r="D166" s="220" t="s">
        <v>156</v>
      </c>
      <c r="E166" s="221" t="s">
        <v>1298</v>
      </c>
      <c r="F166" s="222" t="s">
        <v>1299</v>
      </c>
      <c r="G166" s="223" t="s">
        <v>228</v>
      </c>
      <c r="H166" s="224">
        <v>5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160</v>
      </c>
      <c r="AT166" s="232" t="s">
        <v>156</v>
      </c>
      <c r="AU166" s="232" t="s">
        <v>82</v>
      </c>
      <c r="AY166" s="18" t="s">
        <v>152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160</v>
      </c>
      <c r="BM166" s="232" t="s">
        <v>234</v>
      </c>
    </row>
    <row r="167" s="2" customFormat="1" ht="33" customHeight="1">
      <c r="A167" s="39"/>
      <c r="B167" s="40"/>
      <c r="C167" s="220" t="s">
        <v>210</v>
      </c>
      <c r="D167" s="220" t="s">
        <v>156</v>
      </c>
      <c r="E167" s="221" t="s">
        <v>1300</v>
      </c>
      <c r="F167" s="222" t="s">
        <v>1301</v>
      </c>
      <c r="G167" s="223" t="s">
        <v>228</v>
      </c>
      <c r="H167" s="224">
        <v>75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160</v>
      </c>
      <c r="AT167" s="232" t="s">
        <v>156</v>
      </c>
      <c r="AU167" s="232" t="s">
        <v>82</v>
      </c>
      <c r="AY167" s="18" t="s">
        <v>152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160</v>
      </c>
      <c r="BM167" s="232" t="s">
        <v>247</v>
      </c>
    </row>
    <row r="168" s="13" customFormat="1">
      <c r="A168" s="13"/>
      <c r="B168" s="234"/>
      <c r="C168" s="235"/>
      <c r="D168" s="236" t="s">
        <v>161</v>
      </c>
      <c r="E168" s="237" t="s">
        <v>1</v>
      </c>
      <c r="F168" s="238" t="s">
        <v>1302</v>
      </c>
      <c r="G168" s="235"/>
      <c r="H168" s="239">
        <v>75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161</v>
      </c>
      <c r="AU168" s="245" t="s">
        <v>82</v>
      </c>
      <c r="AV168" s="13" t="s">
        <v>82</v>
      </c>
      <c r="AW168" s="13" t="s">
        <v>30</v>
      </c>
      <c r="AX168" s="13" t="s">
        <v>73</v>
      </c>
      <c r="AY168" s="245" t="s">
        <v>152</v>
      </c>
    </row>
    <row r="169" s="14" customFormat="1">
      <c r="A169" s="14"/>
      <c r="B169" s="246"/>
      <c r="C169" s="247"/>
      <c r="D169" s="236" t="s">
        <v>161</v>
      </c>
      <c r="E169" s="248" t="s">
        <v>1</v>
      </c>
      <c r="F169" s="249" t="s">
        <v>163</v>
      </c>
      <c r="G169" s="247"/>
      <c r="H169" s="250">
        <v>75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161</v>
      </c>
      <c r="AU169" s="256" t="s">
        <v>82</v>
      </c>
      <c r="AV169" s="14" t="s">
        <v>160</v>
      </c>
      <c r="AW169" s="14" t="s">
        <v>30</v>
      </c>
      <c r="AX169" s="14" t="s">
        <v>80</v>
      </c>
      <c r="AY169" s="256" t="s">
        <v>152</v>
      </c>
    </row>
    <row r="170" s="2" customFormat="1" ht="16.5" customHeight="1">
      <c r="A170" s="39"/>
      <c r="B170" s="40"/>
      <c r="C170" s="220" t="s">
        <v>312</v>
      </c>
      <c r="D170" s="220" t="s">
        <v>156</v>
      </c>
      <c r="E170" s="221" t="s">
        <v>1303</v>
      </c>
      <c r="F170" s="222" t="s">
        <v>1304</v>
      </c>
      <c r="G170" s="223" t="s">
        <v>228</v>
      </c>
      <c r="H170" s="224">
        <v>5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160</v>
      </c>
      <c r="AT170" s="232" t="s">
        <v>156</v>
      </c>
      <c r="AU170" s="232" t="s">
        <v>82</v>
      </c>
      <c r="AY170" s="18" t="s">
        <v>152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160</v>
      </c>
      <c r="BM170" s="232" t="s">
        <v>254</v>
      </c>
    </row>
    <row r="171" s="2" customFormat="1" ht="24.15" customHeight="1">
      <c r="A171" s="39"/>
      <c r="B171" s="40"/>
      <c r="C171" s="220" t="s">
        <v>215</v>
      </c>
      <c r="D171" s="220" t="s">
        <v>156</v>
      </c>
      <c r="E171" s="221" t="s">
        <v>1305</v>
      </c>
      <c r="F171" s="222" t="s">
        <v>1306</v>
      </c>
      <c r="G171" s="223" t="s">
        <v>228</v>
      </c>
      <c r="H171" s="224">
        <v>5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160</v>
      </c>
      <c r="AT171" s="232" t="s">
        <v>156</v>
      </c>
      <c r="AU171" s="232" t="s">
        <v>82</v>
      </c>
      <c r="AY171" s="18" t="s">
        <v>152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160</v>
      </c>
      <c r="BM171" s="232" t="s">
        <v>269</v>
      </c>
    </row>
    <row r="172" s="12" customFormat="1" ht="22.8" customHeight="1">
      <c r="A172" s="12"/>
      <c r="B172" s="204"/>
      <c r="C172" s="205"/>
      <c r="D172" s="206" t="s">
        <v>72</v>
      </c>
      <c r="E172" s="218" t="s">
        <v>164</v>
      </c>
      <c r="F172" s="218" t="s">
        <v>1307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P173</f>
        <v>0</v>
      </c>
      <c r="Q172" s="212"/>
      <c r="R172" s="213">
        <f>R173</f>
        <v>0</v>
      </c>
      <c r="S172" s="212"/>
      <c r="T172" s="214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80</v>
      </c>
      <c r="AT172" s="216" t="s">
        <v>72</v>
      </c>
      <c r="AU172" s="216" t="s">
        <v>80</v>
      </c>
      <c r="AY172" s="215" t="s">
        <v>152</v>
      </c>
      <c r="BK172" s="217">
        <f>BK173</f>
        <v>0</v>
      </c>
    </row>
    <row r="173" s="2" customFormat="1" ht="44.25" customHeight="1">
      <c r="A173" s="39"/>
      <c r="B173" s="40"/>
      <c r="C173" s="220" t="s">
        <v>272</v>
      </c>
      <c r="D173" s="220" t="s">
        <v>156</v>
      </c>
      <c r="E173" s="221" t="s">
        <v>1308</v>
      </c>
      <c r="F173" s="222" t="s">
        <v>1309</v>
      </c>
      <c r="G173" s="223" t="s">
        <v>159</v>
      </c>
      <c r="H173" s="224">
        <v>84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160</v>
      </c>
      <c r="AT173" s="232" t="s">
        <v>156</v>
      </c>
      <c r="AU173" s="232" t="s">
        <v>82</v>
      </c>
      <c r="AY173" s="18" t="s">
        <v>152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160</v>
      </c>
      <c r="BM173" s="232" t="s">
        <v>276</v>
      </c>
    </row>
    <row r="174" s="12" customFormat="1" ht="25.92" customHeight="1">
      <c r="A174" s="12"/>
      <c r="B174" s="204"/>
      <c r="C174" s="205"/>
      <c r="D174" s="206" t="s">
        <v>72</v>
      </c>
      <c r="E174" s="207" t="s">
        <v>248</v>
      </c>
      <c r="F174" s="207" t="s">
        <v>249</v>
      </c>
      <c r="G174" s="205"/>
      <c r="H174" s="205"/>
      <c r="I174" s="208"/>
      <c r="J174" s="209">
        <f>BK174</f>
        <v>0</v>
      </c>
      <c r="K174" s="205"/>
      <c r="L174" s="210"/>
      <c r="M174" s="211"/>
      <c r="N174" s="212"/>
      <c r="O174" s="212"/>
      <c r="P174" s="213">
        <f>P175+P180+P209+P245+P248+P279+P284+P312+P318</f>
        <v>0</v>
      </c>
      <c r="Q174" s="212"/>
      <c r="R174" s="213">
        <f>R175+R180+R209+R245+R248+R279+R284+R312+R318</f>
        <v>0</v>
      </c>
      <c r="S174" s="212"/>
      <c r="T174" s="214">
        <f>T175+T180+T209+T245+T248+T279+T284+T312+T318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82</v>
      </c>
      <c r="AT174" s="216" t="s">
        <v>72</v>
      </c>
      <c r="AU174" s="216" t="s">
        <v>73</v>
      </c>
      <c r="AY174" s="215" t="s">
        <v>152</v>
      </c>
      <c r="BK174" s="217">
        <f>BK175+BK180+BK209+BK245+BK248+BK279+BK284+BK312+BK318</f>
        <v>0</v>
      </c>
    </row>
    <row r="175" s="12" customFormat="1" ht="22.8" customHeight="1">
      <c r="A175" s="12"/>
      <c r="B175" s="204"/>
      <c r="C175" s="205"/>
      <c r="D175" s="206" t="s">
        <v>72</v>
      </c>
      <c r="E175" s="218" t="s">
        <v>264</v>
      </c>
      <c r="F175" s="218" t="s">
        <v>265</v>
      </c>
      <c r="G175" s="205"/>
      <c r="H175" s="205"/>
      <c r="I175" s="208"/>
      <c r="J175" s="219">
        <f>BK175</f>
        <v>0</v>
      </c>
      <c r="K175" s="205"/>
      <c r="L175" s="210"/>
      <c r="M175" s="211"/>
      <c r="N175" s="212"/>
      <c r="O175" s="212"/>
      <c r="P175" s="213">
        <f>SUM(P176:P179)</f>
        <v>0</v>
      </c>
      <c r="Q175" s="212"/>
      <c r="R175" s="213">
        <f>SUM(R176:R179)</f>
        <v>0</v>
      </c>
      <c r="S175" s="212"/>
      <c r="T175" s="214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5" t="s">
        <v>82</v>
      </c>
      <c r="AT175" s="216" t="s">
        <v>72</v>
      </c>
      <c r="AU175" s="216" t="s">
        <v>80</v>
      </c>
      <c r="AY175" s="215" t="s">
        <v>152</v>
      </c>
      <c r="BK175" s="217">
        <f>SUM(BK176:BK179)</f>
        <v>0</v>
      </c>
    </row>
    <row r="176" s="2" customFormat="1" ht="24.15" customHeight="1">
      <c r="A176" s="39"/>
      <c r="B176" s="40"/>
      <c r="C176" s="220" t="s">
        <v>221</v>
      </c>
      <c r="D176" s="220" t="s">
        <v>156</v>
      </c>
      <c r="E176" s="221" t="s">
        <v>1310</v>
      </c>
      <c r="F176" s="222" t="s">
        <v>1311</v>
      </c>
      <c r="G176" s="223" t="s">
        <v>232</v>
      </c>
      <c r="H176" s="224">
        <v>27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210</v>
      </c>
      <c r="AT176" s="232" t="s">
        <v>156</v>
      </c>
      <c r="AU176" s="232" t="s">
        <v>82</v>
      </c>
      <c r="AY176" s="18" t="s">
        <v>152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210</v>
      </c>
      <c r="BM176" s="232" t="s">
        <v>280</v>
      </c>
    </row>
    <row r="177" s="2" customFormat="1" ht="24.15" customHeight="1">
      <c r="A177" s="39"/>
      <c r="B177" s="40"/>
      <c r="C177" s="281" t="s">
        <v>7</v>
      </c>
      <c r="D177" s="281" t="s">
        <v>443</v>
      </c>
      <c r="E177" s="282" t="s">
        <v>1312</v>
      </c>
      <c r="F177" s="283" t="s">
        <v>1313</v>
      </c>
      <c r="G177" s="284" t="s">
        <v>232</v>
      </c>
      <c r="H177" s="285">
        <v>3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247</v>
      </c>
      <c r="AT177" s="232" t="s">
        <v>443</v>
      </c>
      <c r="AU177" s="232" t="s">
        <v>82</v>
      </c>
      <c r="AY177" s="18" t="s">
        <v>152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210</v>
      </c>
      <c r="BM177" s="232" t="s">
        <v>285</v>
      </c>
    </row>
    <row r="178" s="2" customFormat="1" ht="33" customHeight="1">
      <c r="A178" s="39"/>
      <c r="B178" s="40"/>
      <c r="C178" s="281" t="s">
        <v>218</v>
      </c>
      <c r="D178" s="281" t="s">
        <v>443</v>
      </c>
      <c r="E178" s="282" t="s">
        <v>1314</v>
      </c>
      <c r="F178" s="283" t="s">
        <v>1315</v>
      </c>
      <c r="G178" s="284" t="s">
        <v>232</v>
      </c>
      <c r="H178" s="285">
        <v>24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247</v>
      </c>
      <c r="AT178" s="232" t="s">
        <v>443</v>
      </c>
      <c r="AU178" s="232" t="s">
        <v>82</v>
      </c>
      <c r="AY178" s="18" t="s">
        <v>152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210</v>
      </c>
      <c r="BM178" s="232" t="s">
        <v>289</v>
      </c>
    </row>
    <row r="179" s="2" customFormat="1" ht="24.15" customHeight="1">
      <c r="A179" s="39"/>
      <c r="B179" s="40"/>
      <c r="C179" s="220" t="s">
        <v>524</v>
      </c>
      <c r="D179" s="220" t="s">
        <v>156</v>
      </c>
      <c r="E179" s="221" t="s">
        <v>1316</v>
      </c>
      <c r="F179" s="222" t="s">
        <v>1317</v>
      </c>
      <c r="G179" s="223" t="s">
        <v>493</v>
      </c>
      <c r="H179" s="292"/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210</v>
      </c>
      <c r="AT179" s="232" t="s">
        <v>156</v>
      </c>
      <c r="AU179" s="232" t="s">
        <v>82</v>
      </c>
      <c r="AY179" s="18" t="s">
        <v>152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210</v>
      </c>
      <c r="BM179" s="232" t="s">
        <v>297</v>
      </c>
    </row>
    <row r="180" s="12" customFormat="1" ht="22.8" customHeight="1">
      <c r="A180" s="12"/>
      <c r="B180" s="204"/>
      <c r="C180" s="205"/>
      <c r="D180" s="206" t="s">
        <v>72</v>
      </c>
      <c r="E180" s="218" t="s">
        <v>512</v>
      </c>
      <c r="F180" s="218" t="s">
        <v>1318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SUM(P181:P208)</f>
        <v>0</v>
      </c>
      <c r="Q180" s="212"/>
      <c r="R180" s="213">
        <f>SUM(R181:R208)</f>
        <v>0</v>
      </c>
      <c r="S180" s="212"/>
      <c r="T180" s="214">
        <f>SUM(T181:T208)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82</v>
      </c>
      <c r="AT180" s="216" t="s">
        <v>72</v>
      </c>
      <c r="AU180" s="216" t="s">
        <v>80</v>
      </c>
      <c r="AY180" s="215" t="s">
        <v>152</v>
      </c>
      <c r="BK180" s="217">
        <f>SUM(BK181:BK208)</f>
        <v>0</v>
      </c>
    </row>
    <row r="181" s="2" customFormat="1" ht="21.75" customHeight="1">
      <c r="A181" s="39"/>
      <c r="B181" s="40"/>
      <c r="C181" s="220" t="s">
        <v>233</v>
      </c>
      <c r="D181" s="220" t="s">
        <v>156</v>
      </c>
      <c r="E181" s="221" t="s">
        <v>1319</v>
      </c>
      <c r="F181" s="222" t="s">
        <v>1320</v>
      </c>
      <c r="G181" s="223" t="s">
        <v>232</v>
      </c>
      <c r="H181" s="224">
        <v>17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210</v>
      </c>
      <c r="AT181" s="232" t="s">
        <v>156</v>
      </c>
      <c r="AU181" s="232" t="s">
        <v>82</v>
      </c>
      <c r="AY181" s="18" t="s">
        <v>152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210</v>
      </c>
      <c r="BM181" s="232" t="s">
        <v>301</v>
      </c>
    </row>
    <row r="182" s="2" customFormat="1" ht="21.75" customHeight="1">
      <c r="A182" s="39"/>
      <c r="B182" s="40"/>
      <c r="C182" s="220" t="s">
        <v>529</v>
      </c>
      <c r="D182" s="220" t="s">
        <v>156</v>
      </c>
      <c r="E182" s="221" t="s">
        <v>1321</v>
      </c>
      <c r="F182" s="222" t="s">
        <v>1322</v>
      </c>
      <c r="G182" s="223" t="s">
        <v>232</v>
      </c>
      <c r="H182" s="224">
        <v>8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210</v>
      </c>
      <c r="AT182" s="232" t="s">
        <v>156</v>
      </c>
      <c r="AU182" s="232" t="s">
        <v>82</v>
      </c>
      <c r="AY182" s="18" t="s">
        <v>152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210</v>
      </c>
      <c r="BM182" s="232" t="s">
        <v>309</v>
      </c>
    </row>
    <row r="183" s="2" customFormat="1" ht="21.75" customHeight="1">
      <c r="A183" s="39"/>
      <c r="B183" s="40"/>
      <c r="C183" s="220" t="s">
        <v>237</v>
      </c>
      <c r="D183" s="220" t="s">
        <v>156</v>
      </c>
      <c r="E183" s="221" t="s">
        <v>1323</v>
      </c>
      <c r="F183" s="222" t="s">
        <v>1324</v>
      </c>
      <c r="G183" s="223" t="s">
        <v>232</v>
      </c>
      <c r="H183" s="224">
        <v>20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210</v>
      </c>
      <c r="AT183" s="232" t="s">
        <v>156</v>
      </c>
      <c r="AU183" s="232" t="s">
        <v>82</v>
      </c>
      <c r="AY183" s="18" t="s">
        <v>152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210</v>
      </c>
      <c r="BM183" s="232" t="s">
        <v>315</v>
      </c>
    </row>
    <row r="184" s="2" customFormat="1" ht="21.75" customHeight="1">
      <c r="A184" s="39"/>
      <c r="B184" s="40"/>
      <c r="C184" s="220" t="s">
        <v>536</v>
      </c>
      <c r="D184" s="220" t="s">
        <v>156</v>
      </c>
      <c r="E184" s="221" t="s">
        <v>1325</v>
      </c>
      <c r="F184" s="222" t="s">
        <v>1326</v>
      </c>
      <c r="G184" s="223" t="s">
        <v>232</v>
      </c>
      <c r="H184" s="224">
        <v>2.5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210</v>
      </c>
      <c r="AT184" s="232" t="s">
        <v>156</v>
      </c>
      <c r="AU184" s="232" t="s">
        <v>82</v>
      </c>
      <c r="AY184" s="18" t="s">
        <v>152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210</v>
      </c>
      <c r="BM184" s="232" t="s">
        <v>322</v>
      </c>
    </row>
    <row r="185" s="2" customFormat="1" ht="16.5" customHeight="1">
      <c r="A185" s="39"/>
      <c r="B185" s="40"/>
      <c r="C185" s="220" t="s">
        <v>207</v>
      </c>
      <c r="D185" s="220" t="s">
        <v>156</v>
      </c>
      <c r="E185" s="221" t="s">
        <v>1327</v>
      </c>
      <c r="F185" s="222" t="s">
        <v>1328</v>
      </c>
      <c r="G185" s="223" t="s">
        <v>232</v>
      </c>
      <c r="H185" s="224">
        <v>87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210</v>
      </c>
      <c r="AT185" s="232" t="s">
        <v>156</v>
      </c>
      <c r="AU185" s="232" t="s">
        <v>82</v>
      </c>
      <c r="AY185" s="18" t="s">
        <v>152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210</v>
      </c>
      <c r="BM185" s="232" t="s">
        <v>338</v>
      </c>
    </row>
    <row r="186" s="2" customFormat="1" ht="16.5" customHeight="1">
      <c r="A186" s="39"/>
      <c r="B186" s="40"/>
      <c r="C186" s="220" t="s">
        <v>229</v>
      </c>
      <c r="D186" s="220" t="s">
        <v>156</v>
      </c>
      <c r="E186" s="221" t="s">
        <v>1329</v>
      </c>
      <c r="F186" s="222" t="s">
        <v>1330</v>
      </c>
      <c r="G186" s="223" t="s">
        <v>232</v>
      </c>
      <c r="H186" s="224">
        <v>59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210</v>
      </c>
      <c r="AT186" s="232" t="s">
        <v>156</v>
      </c>
      <c r="AU186" s="232" t="s">
        <v>82</v>
      </c>
      <c r="AY186" s="18" t="s">
        <v>152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210</v>
      </c>
      <c r="BM186" s="232" t="s">
        <v>467</v>
      </c>
    </row>
    <row r="187" s="2" customFormat="1" ht="16.5" customHeight="1">
      <c r="A187" s="39"/>
      <c r="B187" s="40"/>
      <c r="C187" s="220" t="s">
        <v>234</v>
      </c>
      <c r="D187" s="220" t="s">
        <v>156</v>
      </c>
      <c r="E187" s="221" t="s">
        <v>1331</v>
      </c>
      <c r="F187" s="222" t="s">
        <v>1332</v>
      </c>
      <c r="G187" s="223" t="s">
        <v>232</v>
      </c>
      <c r="H187" s="224">
        <v>1.5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210</v>
      </c>
      <c r="AT187" s="232" t="s">
        <v>156</v>
      </c>
      <c r="AU187" s="232" t="s">
        <v>82</v>
      </c>
      <c r="AY187" s="18" t="s">
        <v>152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210</v>
      </c>
      <c r="BM187" s="232" t="s">
        <v>470</v>
      </c>
    </row>
    <row r="188" s="2" customFormat="1" ht="16.5" customHeight="1">
      <c r="A188" s="39"/>
      <c r="B188" s="40"/>
      <c r="C188" s="220" t="s">
        <v>169</v>
      </c>
      <c r="D188" s="220" t="s">
        <v>156</v>
      </c>
      <c r="E188" s="221" t="s">
        <v>1333</v>
      </c>
      <c r="F188" s="222" t="s">
        <v>1334</v>
      </c>
      <c r="G188" s="223" t="s">
        <v>232</v>
      </c>
      <c r="H188" s="224">
        <v>27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210</v>
      </c>
      <c r="AT188" s="232" t="s">
        <v>156</v>
      </c>
      <c r="AU188" s="232" t="s">
        <v>82</v>
      </c>
      <c r="AY188" s="18" t="s">
        <v>152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210</v>
      </c>
      <c r="BM188" s="232" t="s">
        <v>475</v>
      </c>
    </row>
    <row r="189" s="2" customFormat="1" ht="16.5" customHeight="1">
      <c r="A189" s="39"/>
      <c r="B189" s="40"/>
      <c r="C189" s="220" t="s">
        <v>247</v>
      </c>
      <c r="D189" s="220" t="s">
        <v>156</v>
      </c>
      <c r="E189" s="221" t="s">
        <v>1335</v>
      </c>
      <c r="F189" s="222" t="s">
        <v>1336</v>
      </c>
      <c r="G189" s="223" t="s">
        <v>232</v>
      </c>
      <c r="H189" s="224">
        <v>54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210</v>
      </c>
      <c r="AT189" s="232" t="s">
        <v>156</v>
      </c>
      <c r="AU189" s="232" t="s">
        <v>82</v>
      </c>
      <c r="AY189" s="18" t="s">
        <v>152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210</v>
      </c>
      <c r="BM189" s="232" t="s">
        <v>480</v>
      </c>
    </row>
    <row r="190" s="2" customFormat="1" ht="16.5" customHeight="1">
      <c r="A190" s="39"/>
      <c r="B190" s="40"/>
      <c r="C190" s="220" t="s">
        <v>335</v>
      </c>
      <c r="D190" s="220" t="s">
        <v>156</v>
      </c>
      <c r="E190" s="221" t="s">
        <v>1337</v>
      </c>
      <c r="F190" s="222" t="s">
        <v>1338</v>
      </c>
      <c r="G190" s="223" t="s">
        <v>232</v>
      </c>
      <c r="H190" s="224">
        <v>15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210</v>
      </c>
      <c r="AT190" s="232" t="s">
        <v>156</v>
      </c>
      <c r="AU190" s="232" t="s">
        <v>82</v>
      </c>
      <c r="AY190" s="18" t="s">
        <v>152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210</v>
      </c>
      <c r="BM190" s="232" t="s">
        <v>485</v>
      </c>
    </row>
    <row r="191" s="2" customFormat="1" ht="16.5" customHeight="1">
      <c r="A191" s="39"/>
      <c r="B191" s="40"/>
      <c r="C191" s="220" t="s">
        <v>254</v>
      </c>
      <c r="D191" s="220" t="s">
        <v>156</v>
      </c>
      <c r="E191" s="221" t="s">
        <v>1339</v>
      </c>
      <c r="F191" s="222" t="s">
        <v>1340</v>
      </c>
      <c r="G191" s="223" t="s">
        <v>232</v>
      </c>
      <c r="H191" s="224">
        <v>3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210</v>
      </c>
      <c r="AT191" s="232" t="s">
        <v>156</v>
      </c>
      <c r="AU191" s="232" t="s">
        <v>82</v>
      </c>
      <c r="AY191" s="18" t="s">
        <v>152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210</v>
      </c>
      <c r="BM191" s="232" t="s">
        <v>488</v>
      </c>
    </row>
    <row r="192" s="2" customFormat="1" ht="16.5" customHeight="1">
      <c r="A192" s="39"/>
      <c r="B192" s="40"/>
      <c r="C192" s="220" t="s">
        <v>155</v>
      </c>
      <c r="D192" s="220" t="s">
        <v>156</v>
      </c>
      <c r="E192" s="221" t="s">
        <v>1341</v>
      </c>
      <c r="F192" s="222" t="s">
        <v>1342</v>
      </c>
      <c r="G192" s="223" t="s">
        <v>232</v>
      </c>
      <c r="H192" s="224">
        <v>24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210</v>
      </c>
      <c r="AT192" s="232" t="s">
        <v>156</v>
      </c>
      <c r="AU192" s="232" t="s">
        <v>82</v>
      </c>
      <c r="AY192" s="18" t="s">
        <v>152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210</v>
      </c>
      <c r="BM192" s="232" t="s">
        <v>494</v>
      </c>
    </row>
    <row r="193" s="2" customFormat="1" ht="16.5" customHeight="1">
      <c r="A193" s="39"/>
      <c r="B193" s="40"/>
      <c r="C193" s="220" t="s">
        <v>269</v>
      </c>
      <c r="D193" s="220" t="s">
        <v>156</v>
      </c>
      <c r="E193" s="221" t="s">
        <v>1343</v>
      </c>
      <c r="F193" s="222" t="s">
        <v>1344</v>
      </c>
      <c r="G193" s="223" t="s">
        <v>275</v>
      </c>
      <c r="H193" s="224">
        <v>33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210</v>
      </c>
      <c r="AT193" s="232" t="s">
        <v>156</v>
      </c>
      <c r="AU193" s="232" t="s">
        <v>82</v>
      </c>
      <c r="AY193" s="18" t="s">
        <v>152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210</v>
      </c>
      <c r="BM193" s="232" t="s">
        <v>363</v>
      </c>
    </row>
    <row r="194" s="2" customFormat="1" ht="16.5" customHeight="1">
      <c r="A194" s="39"/>
      <c r="B194" s="40"/>
      <c r="C194" s="220" t="s">
        <v>762</v>
      </c>
      <c r="D194" s="220" t="s">
        <v>156</v>
      </c>
      <c r="E194" s="221" t="s">
        <v>1345</v>
      </c>
      <c r="F194" s="222" t="s">
        <v>1346</v>
      </c>
      <c r="G194" s="223" t="s">
        <v>275</v>
      </c>
      <c r="H194" s="224">
        <v>26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210</v>
      </c>
      <c r="AT194" s="232" t="s">
        <v>156</v>
      </c>
      <c r="AU194" s="232" t="s">
        <v>82</v>
      </c>
      <c r="AY194" s="18" t="s">
        <v>152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210</v>
      </c>
      <c r="BM194" s="232" t="s">
        <v>456</v>
      </c>
    </row>
    <row r="195" s="2" customFormat="1" ht="21.75" customHeight="1">
      <c r="A195" s="39"/>
      <c r="B195" s="40"/>
      <c r="C195" s="220" t="s">
        <v>276</v>
      </c>
      <c r="D195" s="220" t="s">
        <v>156</v>
      </c>
      <c r="E195" s="221" t="s">
        <v>1347</v>
      </c>
      <c r="F195" s="222" t="s">
        <v>1348</v>
      </c>
      <c r="G195" s="223" t="s">
        <v>275</v>
      </c>
      <c r="H195" s="224">
        <v>18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210</v>
      </c>
      <c r="AT195" s="232" t="s">
        <v>156</v>
      </c>
      <c r="AU195" s="232" t="s">
        <v>82</v>
      </c>
      <c r="AY195" s="18" t="s">
        <v>152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210</v>
      </c>
      <c r="BM195" s="232" t="s">
        <v>464</v>
      </c>
    </row>
    <row r="196" s="2" customFormat="1" ht="37.8" customHeight="1">
      <c r="A196" s="39"/>
      <c r="B196" s="40"/>
      <c r="C196" s="220" t="s">
        <v>397</v>
      </c>
      <c r="D196" s="220" t="s">
        <v>156</v>
      </c>
      <c r="E196" s="221" t="s">
        <v>1349</v>
      </c>
      <c r="F196" s="222" t="s">
        <v>1350</v>
      </c>
      <c r="G196" s="223" t="s">
        <v>275</v>
      </c>
      <c r="H196" s="224">
        <v>9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210</v>
      </c>
      <c r="AT196" s="232" t="s">
        <v>156</v>
      </c>
      <c r="AU196" s="232" t="s">
        <v>82</v>
      </c>
      <c r="AY196" s="18" t="s">
        <v>152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210</v>
      </c>
      <c r="BM196" s="232" t="s">
        <v>472</v>
      </c>
    </row>
    <row r="197" s="2" customFormat="1" ht="37.8" customHeight="1">
      <c r="A197" s="39"/>
      <c r="B197" s="40"/>
      <c r="C197" s="220" t="s">
        <v>280</v>
      </c>
      <c r="D197" s="220" t="s">
        <v>156</v>
      </c>
      <c r="E197" s="221" t="s">
        <v>1351</v>
      </c>
      <c r="F197" s="222" t="s">
        <v>1352</v>
      </c>
      <c r="G197" s="223" t="s">
        <v>275</v>
      </c>
      <c r="H197" s="224">
        <v>6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210</v>
      </c>
      <c r="AT197" s="232" t="s">
        <v>156</v>
      </c>
      <c r="AU197" s="232" t="s">
        <v>82</v>
      </c>
      <c r="AY197" s="18" t="s">
        <v>152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210</v>
      </c>
      <c r="BM197" s="232" t="s">
        <v>482</v>
      </c>
    </row>
    <row r="198" s="2" customFormat="1" ht="37.8" customHeight="1">
      <c r="A198" s="39"/>
      <c r="B198" s="40"/>
      <c r="C198" s="220" t="s">
        <v>753</v>
      </c>
      <c r="D198" s="220" t="s">
        <v>156</v>
      </c>
      <c r="E198" s="221" t="s">
        <v>1353</v>
      </c>
      <c r="F198" s="222" t="s">
        <v>1354</v>
      </c>
      <c r="G198" s="223" t="s">
        <v>275</v>
      </c>
      <c r="H198" s="224">
        <v>1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210</v>
      </c>
      <c r="AT198" s="232" t="s">
        <v>156</v>
      </c>
      <c r="AU198" s="232" t="s">
        <v>82</v>
      </c>
      <c r="AY198" s="18" t="s">
        <v>152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210</v>
      </c>
      <c r="BM198" s="232" t="s">
        <v>435</v>
      </c>
    </row>
    <row r="199" s="2" customFormat="1" ht="37.8" customHeight="1">
      <c r="A199" s="39"/>
      <c r="B199" s="40"/>
      <c r="C199" s="220" t="s">
        <v>285</v>
      </c>
      <c r="D199" s="220" t="s">
        <v>156</v>
      </c>
      <c r="E199" s="221" t="s">
        <v>1355</v>
      </c>
      <c r="F199" s="222" t="s">
        <v>1356</v>
      </c>
      <c r="G199" s="223" t="s">
        <v>275</v>
      </c>
      <c r="H199" s="224">
        <v>2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210</v>
      </c>
      <c r="AT199" s="232" t="s">
        <v>156</v>
      </c>
      <c r="AU199" s="232" t="s">
        <v>82</v>
      </c>
      <c r="AY199" s="18" t="s">
        <v>152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210</v>
      </c>
      <c r="BM199" s="232" t="s">
        <v>498</v>
      </c>
    </row>
    <row r="200" s="2" customFormat="1" ht="24.15" customHeight="1">
      <c r="A200" s="39"/>
      <c r="B200" s="40"/>
      <c r="C200" s="220" t="s">
        <v>780</v>
      </c>
      <c r="D200" s="220" t="s">
        <v>156</v>
      </c>
      <c r="E200" s="221" t="s">
        <v>1357</v>
      </c>
      <c r="F200" s="222" t="s">
        <v>1358</v>
      </c>
      <c r="G200" s="223" t="s">
        <v>275</v>
      </c>
      <c r="H200" s="224">
        <v>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210</v>
      </c>
      <c r="AT200" s="232" t="s">
        <v>156</v>
      </c>
      <c r="AU200" s="232" t="s">
        <v>82</v>
      </c>
      <c r="AY200" s="18" t="s">
        <v>152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210</v>
      </c>
      <c r="BM200" s="232" t="s">
        <v>505</v>
      </c>
    </row>
    <row r="201" s="2" customFormat="1" ht="21.75" customHeight="1">
      <c r="A201" s="39"/>
      <c r="B201" s="40"/>
      <c r="C201" s="220" t="s">
        <v>289</v>
      </c>
      <c r="D201" s="220" t="s">
        <v>156</v>
      </c>
      <c r="E201" s="221" t="s">
        <v>1359</v>
      </c>
      <c r="F201" s="222" t="s">
        <v>1360</v>
      </c>
      <c r="G201" s="223" t="s">
        <v>232</v>
      </c>
      <c r="H201" s="224">
        <v>295.5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210</v>
      </c>
      <c r="AT201" s="232" t="s">
        <v>156</v>
      </c>
      <c r="AU201" s="232" t="s">
        <v>82</v>
      </c>
      <c r="AY201" s="18" t="s">
        <v>152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210</v>
      </c>
      <c r="BM201" s="232" t="s">
        <v>425</v>
      </c>
    </row>
    <row r="202" s="2" customFormat="1" ht="24.15" customHeight="1">
      <c r="A202" s="39"/>
      <c r="B202" s="40"/>
      <c r="C202" s="220" t="s">
        <v>771</v>
      </c>
      <c r="D202" s="220" t="s">
        <v>156</v>
      </c>
      <c r="E202" s="221" t="s">
        <v>1361</v>
      </c>
      <c r="F202" s="222" t="s">
        <v>1362</v>
      </c>
      <c r="G202" s="223" t="s">
        <v>232</v>
      </c>
      <c r="H202" s="224">
        <v>22.5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210</v>
      </c>
      <c r="AT202" s="232" t="s">
        <v>156</v>
      </c>
      <c r="AU202" s="232" t="s">
        <v>82</v>
      </c>
      <c r="AY202" s="18" t="s">
        <v>152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210</v>
      </c>
      <c r="BM202" s="232" t="s">
        <v>431</v>
      </c>
    </row>
    <row r="203" s="2" customFormat="1" ht="24.15" customHeight="1">
      <c r="A203" s="39"/>
      <c r="B203" s="40"/>
      <c r="C203" s="220" t="s">
        <v>297</v>
      </c>
      <c r="D203" s="220" t="s">
        <v>156</v>
      </c>
      <c r="E203" s="221" t="s">
        <v>1363</v>
      </c>
      <c r="F203" s="222" t="s">
        <v>1364</v>
      </c>
      <c r="G203" s="223" t="s">
        <v>1365</v>
      </c>
      <c r="H203" s="224">
        <v>50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210</v>
      </c>
      <c r="AT203" s="232" t="s">
        <v>156</v>
      </c>
      <c r="AU203" s="232" t="s">
        <v>82</v>
      </c>
      <c r="AY203" s="18" t="s">
        <v>152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210</v>
      </c>
      <c r="BM203" s="232" t="s">
        <v>532</v>
      </c>
    </row>
    <row r="204" s="2" customFormat="1" ht="24.15" customHeight="1">
      <c r="A204" s="39"/>
      <c r="B204" s="40"/>
      <c r="C204" s="220" t="s">
        <v>803</v>
      </c>
      <c r="D204" s="220" t="s">
        <v>156</v>
      </c>
      <c r="E204" s="221" t="s">
        <v>1366</v>
      </c>
      <c r="F204" s="222" t="s">
        <v>1367</v>
      </c>
      <c r="G204" s="223" t="s">
        <v>1287</v>
      </c>
      <c r="H204" s="224">
        <v>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210</v>
      </c>
      <c r="AT204" s="232" t="s">
        <v>156</v>
      </c>
      <c r="AU204" s="232" t="s">
        <v>82</v>
      </c>
      <c r="AY204" s="18" t="s">
        <v>152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210</v>
      </c>
      <c r="BM204" s="232" t="s">
        <v>535</v>
      </c>
    </row>
    <row r="205" s="2" customFormat="1" ht="24.15" customHeight="1">
      <c r="A205" s="39"/>
      <c r="B205" s="40"/>
      <c r="C205" s="220" t="s">
        <v>301</v>
      </c>
      <c r="D205" s="220" t="s">
        <v>156</v>
      </c>
      <c r="E205" s="221" t="s">
        <v>1368</v>
      </c>
      <c r="F205" s="222" t="s">
        <v>1369</v>
      </c>
      <c r="G205" s="223" t="s">
        <v>1287</v>
      </c>
      <c r="H205" s="224">
        <v>4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210</v>
      </c>
      <c r="AT205" s="232" t="s">
        <v>156</v>
      </c>
      <c r="AU205" s="232" t="s">
        <v>82</v>
      </c>
      <c r="AY205" s="18" t="s">
        <v>152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210</v>
      </c>
      <c r="BM205" s="232" t="s">
        <v>539</v>
      </c>
    </row>
    <row r="206" s="2" customFormat="1" ht="24.15" customHeight="1">
      <c r="A206" s="39"/>
      <c r="B206" s="40"/>
      <c r="C206" s="220" t="s">
        <v>576</v>
      </c>
      <c r="D206" s="220" t="s">
        <v>156</v>
      </c>
      <c r="E206" s="221" t="s">
        <v>1370</v>
      </c>
      <c r="F206" s="222" t="s">
        <v>1371</v>
      </c>
      <c r="G206" s="223" t="s">
        <v>1287</v>
      </c>
      <c r="H206" s="224">
        <v>2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210</v>
      </c>
      <c r="AT206" s="232" t="s">
        <v>156</v>
      </c>
      <c r="AU206" s="232" t="s">
        <v>82</v>
      </c>
      <c r="AY206" s="18" t="s">
        <v>152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210</v>
      </c>
      <c r="BM206" s="232" t="s">
        <v>542</v>
      </c>
    </row>
    <row r="207" s="2" customFormat="1" ht="24.15" customHeight="1">
      <c r="A207" s="39"/>
      <c r="B207" s="40"/>
      <c r="C207" s="220" t="s">
        <v>309</v>
      </c>
      <c r="D207" s="220" t="s">
        <v>156</v>
      </c>
      <c r="E207" s="221" t="s">
        <v>1372</v>
      </c>
      <c r="F207" s="222" t="s">
        <v>1373</v>
      </c>
      <c r="G207" s="223" t="s">
        <v>1287</v>
      </c>
      <c r="H207" s="224">
        <v>2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210</v>
      </c>
      <c r="AT207" s="232" t="s">
        <v>156</v>
      </c>
      <c r="AU207" s="232" t="s">
        <v>82</v>
      </c>
      <c r="AY207" s="18" t="s">
        <v>152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210</v>
      </c>
      <c r="BM207" s="232" t="s">
        <v>548</v>
      </c>
    </row>
    <row r="208" s="2" customFormat="1" ht="24.15" customHeight="1">
      <c r="A208" s="39"/>
      <c r="B208" s="40"/>
      <c r="C208" s="220" t="s">
        <v>580</v>
      </c>
      <c r="D208" s="220" t="s">
        <v>156</v>
      </c>
      <c r="E208" s="221" t="s">
        <v>1374</v>
      </c>
      <c r="F208" s="222" t="s">
        <v>1375</v>
      </c>
      <c r="G208" s="223" t="s">
        <v>493</v>
      </c>
      <c r="H208" s="292"/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210</v>
      </c>
      <c r="AT208" s="232" t="s">
        <v>156</v>
      </c>
      <c r="AU208" s="232" t="s">
        <v>82</v>
      </c>
      <c r="AY208" s="18" t="s">
        <v>152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210</v>
      </c>
      <c r="BM208" s="232" t="s">
        <v>554</v>
      </c>
    </row>
    <row r="209" s="12" customFormat="1" ht="22.8" customHeight="1">
      <c r="A209" s="12"/>
      <c r="B209" s="204"/>
      <c r="C209" s="205"/>
      <c r="D209" s="206" t="s">
        <v>72</v>
      </c>
      <c r="E209" s="218" t="s">
        <v>1376</v>
      </c>
      <c r="F209" s="218" t="s">
        <v>1377</v>
      </c>
      <c r="G209" s="205"/>
      <c r="H209" s="205"/>
      <c r="I209" s="208"/>
      <c r="J209" s="219">
        <f>BK209</f>
        <v>0</v>
      </c>
      <c r="K209" s="205"/>
      <c r="L209" s="210"/>
      <c r="M209" s="211"/>
      <c r="N209" s="212"/>
      <c r="O209" s="212"/>
      <c r="P209" s="213">
        <f>SUM(P210:P244)</f>
        <v>0</v>
      </c>
      <c r="Q209" s="212"/>
      <c r="R209" s="213">
        <f>SUM(R210:R244)</f>
        <v>0</v>
      </c>
      <c r="S209" s="212"/>
      <c r="T209" s="214">
        <f>SUM(T210:T244)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5" t="s">
        <v>82</v>
      </c>
      <c r="AT209" s="216" t="s">
        <v>72</v>
      </c>
      <c r="AU209" s="216" t="s">
        <v>80</v>
      </c>
      <c r="AY209" s="215" t="s">
        <v>152</v>
      </c>
      <c r="BK209" s="217">
        <f>SUM(BK210:BK244)</f>
        <v>0</v>
      </c>
    </row>
    <row r="210" s="2" customFormat="1" ht="24.15" customHeight="1">
      <c r="A210" s="39"/>
      <c r="B210" s="40"/>
      <c r="C210" s="220" t="s">
        <v>315</v>
      </c>
      <c r="D210" s="220" t="s">
        <v>156</v>
      </c>
      <c r="E210" s="221" t="s">
        <v>1378</v>
      </c>
      <c r="F210" s="222" t="s">
        <v>1379</v>
      </c>
      <c r="G210" s="223" t="s">
        <v>232</v>
      </c>
      <c r="H210" s="224">
        <v>1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210</v>
      </c>
      <c r="AT210" s="232" t="s">
        <v>156</v>
      </c>
      <c r="AU210" s="232" t="s">
        <v>82</v>
      </c>
      <c r="AY210" s="18" t="s">
        <v>152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210</v>
      </c>
      <c r="BM210" s="232" t="s">
        <v>560</v>
      </c>
    </row>
    <row r="211" s="2" customFormat="1" ht="24.15" customHeight="1">
      <c r="A211" s="39"/>
      <c r="B211" s="40"/>
      <c r="C211" s="220" t="s">
        <v>572</v>
      </c>
      <c r="D211" s="220" t="s">
        <v>156</v>
      </c>
      <c r="E211" s="221" t="s">
        <v>1380</v>
      </c>
      <c r="F211" s="222" t="s">
        <v>1381</v>
      </c>
      <c r="G211" s="223" t="s">
        <v>232</v>
      </c>
      <c r="H211" s="224">
        <v>197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210</v>
      </c>
      <c r="AT211" s="232" t="s">
        <v>156</v>
      </c>
      <c r="AU211" s="232" t="s">
        <v>82</v>
      </c>
      <c r="AY211" s="18" t="s">
        <v>152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210</v>
      </c>
      <c r="BM211" s="232" t="s">
        <v>453</v>
      </c>
    </row>
    <row r="212" s="2" customFormat="1" ht="24.15" customHeight="1">
      <c r="A212" s="39"/>
      <c r="B212" s="40"/>
      <c r="C212" s="220" t="s">
        <v>322</v>
      </c>
      <c r="D212" s="220" t="s">
        <v>156</v>
      </c>
      <c r="E212" s="221" t="s">
        <v>1382</v>
      </c>
      <c r="F212" s="222" t="s">
        <v>1383</v>
      </c>
      <c r="G212" s="223" t="s">
        <v>232</v>
      </c>
      <c r="H212" s="224">
        <v>250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210</v>
      </c>
      <c r="AT212" s="232" t="s">
        <v>156</v>
      </c>
      <c r="AU212" s="232" t="s">
        <v>82</v>
      </c>
      <c r="AY212" s="18" t="s">
        <v>152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210</v>
      </c>
      <c r="BM212" s="232" t="s">
        <v>514</v>
      </c>
    </row>
    <row r="213" s="2" customFormat="1" ht="24.15" customHeight="1">
      <c r="A213" s="39"/>
      <c r="B213" s="40"/>
      <c r="C213" s="220" t="s">
        <v>795</v>
      </c>
      <c r="D213" s="220" t="s">
        <v>156</v>
      </c>
      <c r="E213" s="221" t="s">
        <v>1384</v>
      </c>
      <c r="F213" s="222" t="s">
        <v>1385</v>
      </c>
      <c r="G213" s="223" t="s">
        <v>232</v>
      </c>
      <c r="H213" s="224">
        <v>24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210</v>
      </c>
      <c r="AT213" s="232" t="s">
        <v>156</v>
      </c>
      <c r="AU213" s="232" t="s">
        <v>82</v>
      </c>
      <c r="AY213" s="18" t="s">
        <v>152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210</v>
      </c>
      <c r="BM213" s="232" t="s">
        <v>551</v>
      </c>
    </row>
    <row r="214" s="2" customFormat="1" ht="24.15" customHeight="1">
      <c r="A214" s="39"/>
      <c r="B214" s="40"/>
      <c r="C214" s="220" t="s">
        <v>338</v>
      </c>
      <c r="D214" s="220" t="s">
        <v>156</v>
      </c>
      <c r="E214" s="221" t="s">
        <v>1386</v>
      </c>
      <c r="F214" s="222" t="s">
        <v>1387</v>
      </c>
      <c r="G214" s="223" t="s">
        <v>232</v>
      </c>
      <c r="H214" s="224">
        <v>15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210</v>
      </c>
      <c r="AT214" s="232" t="s">
        <v>156</v>
      </c>
      <c r="AU214" s="232" t="s">
        <v>82</v>
      </c>
      <c r="AY214" s="18" t="s">
        <v>152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80</v>
      </c>
      <c r="BK214" s="233">
        <f>ROUND(I214*H214,2)</f>
        <v>0</v>
      </c>
      <c r="BL214" s="18" t="s">
        <v>210</v>
      </c>
      <c r="BM214" s="232" t="s">
        <v>557</v>
      </c>
    </row>
    <row r="215" s="2" customFormat="1" ht="24.15" customHeight="1">
      <c r="A215" s="39"/>
      <c r="B215" s="40"/>
      <c r="C215" s="220" t="s">
        <v>610</v>
      </c>
      <c r="D215" s="220" t="s">
        <v>156</v>
      </c>
      <c r="E215" s="221" t="s">
        <v>1388</v>
      </c>
      <c r="F215" s="222" t="s">
        <v>1389</v>
      </c>
      <c r="G215" s="223" t="s">
        <v>232</v>
      </c>
      <c r="H215" s="224">
        <v>41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210</v>
      </c>
      <c r="AT215" s="232" t="s">
        <v>156</v>
      </c>
      <c r="AU215" s="232" t="s">
        <v>82</v>
      </c>
      <c r="AY215" s="18" t="s">
        <v>152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210</v>
      </c>
      <c r="BM215" s="232" t="s">
        <v>562</v>
      </c>
    </row>
    <row r="216" s="2" customFormat="1" ht="37.8" customHeight="1">
      <c r="A216" s="39"/>
      <c r="B216" s="40"/>
      <c r="C216" s="220" t="s">
        <v>467</v>
      </c>
      <c r="D216" s="220" t="s">
        <v>156</v>
      </c>
      <c r="E216" s="221" t="s">
        <v>1390</v>
      </c>
      <c r="F216" s="222" t="s">
        <v>1391</v>
      </c>
      <c r="G216" s="223" t="s">
        <v>232</v>
      </c>
      <c r="H216" s="224">
        <v>157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210</v>
      </c>
      <c r="AT216" s="232" t="s">
        <v>156</v>
      </c>
      <c r="AU216" s="232" t="s">
        <v>82</v>
      </c>
      <c r="AY216" s="18" t="s">
        <v>152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210</v>
      </c>
      <c r="BM216" s="232" t="s">
        <v>583</v>
      </c>
    </row>
    <row r="217" s="2" customFormat="1" ht="37.8" customHeight="1">
      <c r="A217" s="39"/>
      <c r="B217" s="40"/>
      <c r="C217" s="220" t="s">
        <v>592</v>
      </c>
      <c r="D217" s="220" t="s">
        <v>156</v>
      </c>
      <c r="E217" s="221" t="s">
        <v>1392</v>
      </c>
      <c r="F217" s="222" t="s">
        <v>1393</v>
      </c>
      <c r="G217" s="223" t="s">
        <v>232</v>
      </c>
      <c r="H217" s="224">
        <v>169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210</v>
      </c>
      <c r="AT217" s="232" t="s">
        <v>156</v>
      </c>
      <c r="AU217" s="232" t="s">
        <v>82</v>
      </c>
      <c r="AY217" s="18" t="s">
        <v>152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210</v>
      </c>
      <c r="BM217" s="232" t="s">
        <v>589</v>
      </c>
    </row>
    <row r="218" s="2" customFormat="1" ht="37.8" customHeight="1">
      <c r="A218" s="39"/>
      <c r="B218" s="40"/>
      <c r="C218" s="220" t="s">
        <v>470</v>
      </c>
      <c r="D218" s="220" t="s">
        <v>156</v>
      </c>
      <c r="E218" s="221" t="s">
        <v>1394</v>
      </c>
      <c r="F218" s="222" t="s">
        <v>1395</v>
      </c>
      <c r="G218" s="223" t="s">
        <v>232</v>
      </c>
      <c r="H218" s="224">
        <v>40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210</v>
      </c>
      <c r="AT218" s="232" t="s">
        <v>156</v>
      </c>
      <c r="AU218" s="232" t="s">
        <v>82</v>
      </c>
      <c r="AY218" s="18" t="s">
        <v>152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210</v>
      </c>
      <c r="BM218" s="232" t="s">
        <v>595</v>
      </c>
    </row>
    <row r="219" s="2" customFormat="1" ht="37.8" customHeight="1">
      <c r="A219" s="39"/>
      <c r="B219" s="40"/>
      <c r="C219" s="220" t="s">
        <v>643</v>
      </c>
      <c r="D219" s="220" t="s">
        <v>156</v>
      </c>
      <c r="E219" s="221" t="s">
        <v>1396</v>
      </c>
      <c r="F219" s="222" t="s">
        <v>1397</v>
      </c>
      <c r="G219" s="223" t="s">
        <v>232</v>
      </c>
      <c r="H219" s="224">
        <v>121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210</v>
      </c>
      <c r="AT219" s="232" t="s">
        <v>156</v>
      </c>
      <c r="AU219" s="232" t="s">
        <v>82</v>
      </c>
      <c r="AY219" s="18" t="s">
        <v>152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210</v>
      </c>
      <c r="BM219" s="232" t="s">
        <v>601</v>
      </c>
    </row>
    <row r="220" s="2" customFormat="1" ht="37.8" customHeight="1">
      <c r="A220" s="39"/>
      <c r="B220" s="40"/>
      <c r="C220" s="220" t="s">
        <v>475</v>
      </c>
      <c r="D220" s="220" t="s">
        <v>156</v>
      </c>
      <c r="E220" s="221" t="s">
        <v>1398</v>
      </c>
      <c r="F220" s="222" t="s">
        <v>1399</v>
      </c>
      <c r="G220" s="223" t="s">
        <v>232</v>
      </c>
      <c r="H220" s="224">
        <v>41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210</v>
      </c>
      <c r="AT220" s="232" t="s">
        <v>156</v>
      </c>
      <c r="AU220" s="232" t="s">
        <v>82</v>
      </c>
      <c r="AY220" s="18" t="s">
        <v>152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210</v>
      </c>
      <c r="BM220" s="232" t="s">
        <v>607</v>
      </c>
    </row>
    <row r="221" s="2" customFormat="1" ht="21.75" customHeight="1">
      <c r="A221" s="39"/>
      <c r="B221" s="40"/>
      <c r="C221" s="220" t="s">
        <v>1203</v>
      </c>
      <c r="D221" s="220" t="s">
        <v>156</v>
      </c>
      <c r="E221" s="221" t="s">
        <v>1400</v>
      </c>
      <c r="F221" s="222" t="s">
        <v>1401</v>
      </c>
      <c r="G221" s="223" t="s">
        <v>232</v>
      </c>
      <c r="H221" s="224">
        <v>7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210</v>
      </c>
      <c r="AT221" s="232" t="s">
        <v>156</v>
      </c>
      <c r="AU221" s="232" t="s">
        <v>82</v>
      </c>
      <c r="AY221" s="18" t="s">
        <v>152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210</v>
      </c>
      <c r="BM221" s="232" t="s">
        <v>613</v>
      </c>
    </row>
    <row r="222" s="2" customFormat="1" ht="21.75" customHeight="1">
      <c r="A222" s="39"/>
      <c r="B222" s="40"/>
      <c r="C222" s="220" t="s">
        <v>480</v>
      </c>
      <c r="D222" s="220" t="s">
        <v>156</v>
      </c>
      <c r="E222" s="221" t="s">
        <v>1402</v>
      </c>
      <c r="F222" s="222" t="s">
        <v>1403</v>
      </c>
      <c r="G222" s="223" t="s">
        <v>232</v>
      </c>
      <c r="H222" s="224">
        <v>43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210</v>
      </c>
      <c r="AT222" s="232" t="s">
        <v>156</v>
      </c>
      <c r="AU222" s="232" t="s">
        <v>82</v>
      </c>
      <c r="AY222" s="18" t="s">
        <v>152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210</v>
      </c>
      <c r="BM222" s="232" t="s">
        <v>509</v>
      </c>
    </row>
    <row r="223" s="2" customFormat="1" ht="16.5" customHeight="1">
      <c r="A223" s="39"/>
      <c r="B223" s="40"/>
      <c r="C223" s="220" t="s">
        <v>625</v>
      </c>
      <c r="D223" s="220" t="s">
        <v>156</v>
      </c>
      <c r="E223" s="221" t="s">
        <v>1404</v>
      </c>
      <c r="F223" s="222" t="s">
        <v>1405</v>
      </c>
      <c r="G223" s="223" t="s">
        <v>275</v>
      </c>
      <c r="H223" s="224">
        <v>118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210</v>
      </c>
      <c r="AT223" s="232" t="s">
        <v>156</v>
      </c>
      <c r="AU223" s="232" t="s">
        <v>82</v>
      </c>
      <c r="AY223" s="18" t="s">
        <v>152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80</v>
      </c>
      <c r="BK223" s="233">
        <f>ROUND(I223*H223,2)</f>
        <v>0</v>
      </c>
      <c r="BL223" s="18" t="s">
        <v>210</v>
      </c>
      <c r="BM223" s="232" t="s">
        <v>620</v>
      </c>
    </row>
    <row r="224" s="2" customFormat="1" ht="21.75" customHeight="1">
      <c r="A224" s="39"/>
      <c r="B224" s="40"/>
      <c r="C224" s="220" t="s">
        <v>485</v>
      </c>
      <c r="D224" s="220" t="s">
        <v>156</v>
      </c>
      <c r="E224" s="221" t="s">
        <v>1406</v>
      </c>
      <c r="F224" s="222" t="s">
        <v>1407</v>
      </c>
      <c r="G224" s="223" t="s">
        <v>275</v>
      </c>
      <c r="H224" s="224">
        <v>2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210</v>
      </c>
      <c r="AT224" s="232" t="s">
        <v>156</v>
      </c>
      <c r="AU224" s="232" t="s">
        <v>82</v>
      </c>
      <c r="AY224" s="18" t="s">
        <v>152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210</v>
      </c>
      <c r="BM224" s="232" t="s">
        <v>624</v>
      </c>
    </row>
    <row r="225" s="2" customFormat="1" ht="16.5" customHeight="1">
      <c r="A225" s="39"/>
      <c r="B225" s="40"/>
      <c r="C225" s="220" t="s">
        <v>632</v>
      </c>
      <c r="D225" s="220" t="s">
        <v>156</v>
      </c>
      <c r="E225" s="221" t="s">
        <v>1408</v>
      </c>
      <c r="F225" s="222" t="s">
        <v>1409</v>
      </c>
      <c r="G225" s="223" t="s">
        <v>1410</v>
      </c>
      <c r="H225" s="224">
        <v>33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210</v>
      </c>
      <c r="AT225" s="232" t="s">
        <v>156</v>
      </c>
      <c r="AU225" s="232" t="s">
        <v>82</v>
      </c>
      <c r="AY225" s="18" t="s">
        <v>152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210</v>
      </c>
      <c r="BM225" s="232" t="s">
        <v>628</v>
      </c>
    </row>
    <row r="226" s="2" customFormat="1" ht="24.15" customHeight="1">
      <c r="A226" s="39"/>
      <c r="B226" s="40"/>
      <c r="C226" s="220" t="s">
        <v>488</v>
      </c>
      <c r="D226" s="220" t="s">
        <v>156</v>
      </c>
      <c r="E226" s="221" t="s">
        <v>1411</v>
      </c>
      <c r="F226" s="222" t="s">
        <v>1412</v>
      </c>
      <c r="G226" s="223" t="s">
        <v>275</v>
      </c>
      <c r="H226" s="224">
        <v>1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210</v>
      </c>
      <c r="AT226" s="232" t="s">
        <v>156</v>
      </c>
      <c r="AU226" s="232" t="s">
        <v>82</v>
      </c>
      <c r="AY226" s="18" t="s">
        <v>152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210</v>
      </c>
      <c r="BM226" s="232" t="s">
        <v>631</v>
      </c>
    </row>
    <row r="227" s="2" customFormat="1" ht="24.15" customHeight="1">
      <c r="A227" s="39"/>
      <c r="B227" s="40"/>
      <c r="C227" s="220" t="s">
        <v>639</v>
      </c>
      <c r="D227" s="220" t="s">
        <v>156</v>
      </c>
      <c r="E227" s="221" t="s">
        <v>1413</v>
      </c>
      <c r="F227" s="222" t="s">
        <v>1414</v>
      </c>
      <c r="G227" s="223" t="s">
        <v>275</v>
      </c>
      <c r="H227" s="224">
        <v>12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210</v>
      </c>
      <c r="AT227" s="232" t="s">
        <v>156</v>
      </c>
      <c r="AU227" s="232" t="s">
        <v>82</v>
      </c>
      <c r="AY227" s="18" t="s">
        <v>152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80</v>
      </c>
      <c r="BK227" s="233">
        <f>ROUND(I227*H227,2)</f>
        <v>0</v>
      </c>
      <c r="BL227" s="18" t="s">
        <v>210</v>
      </c>
      <c r="BM227" s="232" t="s">
        <v>635</v>
      </c>
    </row>
    <row r="228" s="2" customFormat="1" ht="24.15" customHeight="1">
      <c r="A228" s="39"/>
      <c r="B228" s="40"/>
      <c r="C228" s="220" t="s">
        <v>494</v>
      </c>
      <c r="D228" s="220" t="s">
        <v>156</v>
      </c>
      <c r="E228" s="221" t="s">
        <v>1415</v>
      </c>
      <c r="F228" s="222" t="s">
        <v>1416</v>
      </c>
      <c r="G228" s="223" t="s">
        <v>275</v>
      </c>
      <c r="H228" s="224">
        <v>3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210</v>
      </c>
      <c r="AT228" s="232" t="s">
        <v>156</v>
      </c>
      <c r="AU228" s="232" t="s">
        <v>82</v>
      </c>
      <c r="AY228" s="18" t="s">
        <v>152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210</v>
      </c>
      <c r="BM228" s="232" t="s">
        <v>638</v>
      </c>
    </row>
    <row r="229" s="2" customFormat="1" ht="24.15" customHeight="1">
      <c r="A229" s="39"/>
      <c r="B229" s="40"/>
      <c r="C229" s="220" t="s">
        <v>359</v>
      </c>
      <c r="D229" s="220" t="s">
        <v>156</v>
      </c>
      <c r="E229" s="221" t="s">
        <v>1417</v>
      </c>
      <c r="F229" s="222" t="s">
        <v>1418</v>
      </c>
      <c r="G229" s="223" t="s">
        <v>275</v>
      </c>
      <c r="H229" s="224">
        <v>2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210</v>
      </c>
      <c r="AT229" s="232" t="s">
        <v>156</v>
      </c>
      <c r="AU229" s="232" t="s">
        <v>82</v>
      </c>
      <c r="AY229" s="18" t="s">
        <v>152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80</v>
      </c>
      <c r="BK229" s="233">
        <f>ROUND(I229*H229,2)</f>
        <v>0</v>
      </c>
      <c r="BL229" s="18" t="s">
        <v>210</v>
      </c>
      <c r="BM229" s="232" t="s">
        <v>642</v>
      </c>
    </row>
    <row r="230" s="2" customFormat="1" ht="24.15" customHeight="1">
      <c r="A230" s="39"/>
      <c r="B230" s="40"/>
      <c r="C230" s="220" t="s">
        <v>363</v>
      </c>
      <c r="D230" s="220" t="s">
        <v>156</v>
      </c>
      <c r="E230" s="221" t="s">
        <v>1419</v>
      </c>
      <c r="F230" s="222" t="s">
        <v>1420</v>
      </c>
      <c r="G230" s="223" t="s">
        <v>275</v>
      </c>
      <c r="H230" s="224">
        <v>2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210</v>
      </c>
      <c r="AT230" s="232" t="s">
        <v>156</v>
      </c>
      <c r="AU230" s="232" t="s">
        <v>82</v>
      </c>
      <c r="AY230" s="18" t="s">
        <v>152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210</v>
      </c>
      <c r="BM230" s="232" t="s">
        <v>646</v>
      </c>
    </row>
    <row r="231" s="2" customFormat="1" ht="21.75" customHeight="1">
      <c r="A231" s="39"/>
      <c r="B231" s="40"/>
      <c r="C231" s="220" t="s">
        <v>368</v>
      </c>
      <c r="D231" s="220" t="s">
        <v>156</v>
      </c>
      <c r="E231" s="221" t="s">
        <v>1421</v>
      </c>
      <c r="F231" s="222" t="s">
        <v>1422</v>
      </c>
      <c r="G231" s="223" t="s">
        <v>275</v>
      </c>
      <c r="H231" s="224">
        <v>1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210</v>
      </c>
      <c r="AT231" s="232" t="s">
        <v>156</v>
      </c>
      <c r="AU231" s="232" t="s">
        <v>82</v>
      </c>
      <c r="AY231" s="18" t="s">
        <v>152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210</v>
      </c>
      <c r="BM231" s="232" t="s">
        <v>650</v>
      </c>
    </row>
    <row r="232" s="2" customFormat="1" ht="24.15" customHeight="1">
      <c r="A232" s="39"/>
      <c r="B232" s="40"/>
      <c r="C232" s="281" t="s">
        <v>456</v>
      </c>
      <c r="D232" s="281" t="s">
        <v>443</v>
      </c>
      <c r="E232" s="282" t="s">
        <v>1423</v>
      </c>
      <c r="F232" s="283" t="s">
        <v>1424</v>
      </c>
      <c r="G232" s="284" t="s">
        <v>275</v>
      </c>
      <c r="H232" s="285">
        <v>1</v>
      </c>
      <c r="I232" s="286"/>
      <c r="J232" s="287">
        <f>ROUND(I232*H232,2)</f>
        <v>0</v>
      </c>
      <c r="K232" s="288"/>
      <c r="L232" s="289"/>
      <c r="M232" s="290" t="s">
        <v>1</v>
      </c>
      <c r="N232" s="291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247</v>
      </c>
      <c r="AT232" s="232" t="s">
        <v>443</v>
      </c>
      <c r="AU232" s="232" t="s">
        <v>82</v>
      </c>
      <c r="AY232" s="18" t="s">
        <v>152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210</v>
      </c>
      <c r="BM232" s="232" t="s">
        <v>654</v>
      </c>
    </row>
    <row r="233" s="2" customFormat="1" ht="24.15" customHeight="1">
      <c r="A233" s="39"/>
      <c r="B233" s="40"/>
      <c r="C233" s="220" t="s">
        <v>460</v>
      </c>
      <c r="D233" s="220" t="s">
        <v>156</v>
      </c>
      <c r="E233" s="221" t="s">
        <v>1425</v>
      </c>
      <c r="F233" s="222" t="s">
        <v>1426</v>
      </c>
      <c r="G233" s="223" t="s">
        <v>275</v>
      </c>
      <c r="H233" s="224">
        <v>5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210</v>
      </c>
      <c r="AT233" s="232" t="s">
        <v>156</v>
      </c>
      <c r="AU233" s="232" t="s">
        <v>82</v>
      </c>
      <c r="AY233" s="18" t="s">
        <v>152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210</v>
      </c>
      <c r="BM233" s="232" t="s">
        <v>658</v>
      </c>
    </row>
    <row r="234" s="2" customFormat="1" ht="24.15" customHeight="1">
      <c r="A234" s="39"/>
      <c r="B234" s="40"/>
      <c r="C234" s="220" t="s">
        <v>464</v>
      </c>
      <c r="D234" s="220" t="s">
        <v>156</v>
      </c>
      <c r="E234" s="221" t="s">
        <v>1427</v>
      </c>
      <c r="F234" s="222" t="s">
        <v>1428</v>
      </c>
      <c r="G234" s="223" t="s">
        <v>275</v>
      </c>
      <c r="H234" s="224">
        <v>1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210</v>
      </c>
      <c r="AT234" s="232" t="s">
        <v>156</v>
      </c>
      <c r="AU234" s="232" t="s">
        <v>82</v>
      </c>
      <c r="AY234" s="18" t="s">
        <v>152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80</v>
      </c>
      <c r="BK234" s="233">
        <f>ROUND(I234*H234,2)</f>
        <v>0</v>
      </c>
      <c r="BL234" s="18" t="s">
        <v>210</v>
      </c>
      <c r="BM234" s="232" t="s">
        <v>661</v>
      </c>
    </row>
    <row r="235" s="2" customFormat="1" ht="24.15" customHeight="1">
      <c r="A235" s="39"/>
      <c r="B235" s="40"/>
      <c r="C235" s="220" t="s">
        <v>469</v>
      </c>
      <c r="D235" s="220" t="s">
        <v>156</v>
      </c>
      <c r="E235" s="221" t="s">
        <v>1429</v>
      </c>
      <c r="F235" s="222" t="s">
        <v>1430</v>
      </c>
      <c r="G235" s="223" t="s">
        <v>1287</v>
      </c>
      <c r="H235" s="224">
        <v>1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210</v>
      </c>
      <c r="AT235" s="232" t="s">
        <v>156</v>
      </c>
      <c r="AU235" s="232" t="s">
        <v>82</v>
      </c>
      <c r="AY235" s="18" t="s">
        <v>152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210</v>
      </c>
      <c r="BM235" s="232" t="s">
        <v>668</v>
      </c>
    </row>
    <row r="236" s="2" customFormat="1" ht="24.15" customHeight="1">
      <c r="A236" s="39"/>
      <c r="B236" s="40"/>
      <c r="C236" s="220" t="s">
        <v>472</v>
      </c>
      <c r="D236" s="220" t="s">
        <v>156</v>
      </c>
      <c r="E236" s="221" t="s">
        <v>1431</v>
      </c>
      <c r="F236" s="222" t="s">
        <v>1432</v>
      </c>
      <c r="G236" s="223" t="s">
        <v>232</v>
      </c>
      <c r="H236" s="224">
        <v>528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38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210</v>
      </c>
      <c r="AT236" s="232" t="s">
        <v>156</v>
      </c>
      <c r="AU236" s="232" t="s">
        <v>82</v>
      </c>
      <c r="AY236" s="18" t="s">
        <v>152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210</v>
      </c>
      <c r="BM236" s="232" t="s">
        <v>671</v>
      </c>
    </row>
    <row r="237" s="2" customFormat="1" ht="21.75" customHeight="1">
      <c r="A237" s="39"/>
      <c r="B237" s="40"/>
      <c r="C237" s="220" t="s">
        <v>477</v>
      </c>
      <c r="D237" s="220" t="s">
        <v>156</v>
      </c>
      <c r="E237" s="221" t="s">
        <v>1433</v>
      </c>
      <c r="F237" s="222" t="s">
        <v>1434</v>
      </c>
      <c r="G237" s="223" t="s">
        <v>232</v>
      </c>
      <c r="H237" s="224">
        <v>528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210</v>
      </c>
      <c r="AT237" s="232" t="s">
        <v>156</v>
      </c>
      <c r="AU237" s="232" t="s">
        <v>82</v>
      </c>
      <c r="AY237" s="18" t="s">
        <v>152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210</v>
      </c>
      <c r="BM237" s="232" t="s">
        <v>674</v>
      </c>
    </row>
    <row r="238" s="2" customFormat="1" ht="24.15" customHeight="1">
      <c r="A238" s="39"/>
      <c r="B238" s="40"/>
      <c r="C238" s="220" t="s">
        <v>482</v>
      </c>
      <c r="D238" s="220" t="s">
        <v>156</v>
      </c>
      <c r="E238" s="221" t="s">
        <v>1435</v>
      </c>
      <c r="F238" s="222" t="s">
        <v>1436</v>
      </c>
      <c r="G238" s="223" t="s">
        <v>1365</v>
      </c>
      <c r="H238" s="224">
        <v>20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210</v>
      </c>
      <c r="AT238" s="232" t="s">
        <v>156</v>
      </c>
      <c r="AU238" s="232" t="s">
        <v>82</v>
      </c>
      <c r="AY238" s="18" t="s">
        <v>152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210</v>
      </c>
      <c r="BM238" s="232" t="s">
        <v>677</v>
      </c>
    </row>
    <row r="239" s="2" customFormat="1" ht="24.15" customHeight="1">
      <c r="A239" s="39"/>
      <c r="B239" s="40"/>
      <c r="C239" s="220" t="s">
        <v>487</v>
      </c>
      <c r="D239" s="220" t="s">
        <v>156</v>
      </c>
      <c r="E239" s="221" t="s">
        <v>1437</v>
      </c>
      <c r="F239" s="222" t="s">
        <v>1438</v>
      </c>
      <c r="G239" s="223" t="s">
        <v>1287</v>
      </c>
      <c r="H239" s="224">
        <v>1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210</v>
      </c>
      <c r="AT239" s="232" t="s">
        <v>156</v>
      </c>
      <c r="AU239" s="232" t="s">
        <v>82</v>
      </c>
      <c r="AY239" s="18" t="s">
        <v>152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210</v>
      </c>
      <c r="BM239" s="232" t="s">
        <v>680</v>
      </c>
    </row>
    <row r="240" s="2" customFormat="1" ht="21.75" customHeight="1">
      <c r="A240" s="39"/>
      <c r="B240" s="40"/>
      <c r="C240" s="220" t="s">
        <v>435</v>
      </c>
      <c r="D240" s="220" t="s">
        <v>156</v>
      </c>
      <c r="E240" s="221" t="s">
        <v>1439</v>
      </c>
      <c r="F240" s="222" t="s">
        <v>1440</v>
      </c>
      <c r="G240" s="223" t="s">
        <v>1287</v>
      </c>
      <c r="H240" s="224">
        <v>1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210</v>
      </c>
      <c r="AT240" s="232" t="s">
        <v>156</v>
      </c>
      <c r="AU240" s="232" t="s">
        <v>82</v>
      </c>
      <c r="AY240" s="18" t="s">
        <v>152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80</v>
      </c>
      <c r="BK240" s="233">
        <f>ROUND(I240*H240,2)</f>
        <v>0</v>
      </c>
      <c r="BL240" s="18" t="s">
        <v>210</v>
      </c>
      <c r="BM240" s="232" t="s">
        <v>683</v>
      </c>
    </row>
    <row r="241" s="2" customFormat="1" ht="21.75" customHeight="1">
      <c r="A241" s="39"/>
      <c r="B241" s="40"/>
      <c r="C241" s="220" t="s">
        <v>495</v>
      </c>
      <c r="D241" s="220" t="s">
        <v>156</v>
      </c>
      <c r="E241" s="221" t="s">
        <v>1441</v>
      </c>
      <c r="F241" s="222" t="s">
        <v>1442</v>
      </c>
      <c r="G241" s="223" t="s">
        <v>1287</v>
      </c>
      <c r="H241" s="224">
        <v>1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210</v>
      </c>
      <c r="AT241" s="232" t="s">
        <v>156</v>
      </c>
      <c r="AU241" s="232" t="s">
        <v>82</v>
      </c>
      <c r="AY241" s="18" t="s">
        <v>152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80</v>
      </c>
      <c r="BK241" s="233">
        <f>ROUND(I241*H241,2)</f>
        <v>0</v>
      </c>
      <c r="BL241" s="18" t="s">
        <v>210</v>
      </c>
      <c r="BM241" s="232" t="s">
        <v>686</v>
      </c>
    </row>
    <row r="242" s="2" customFormat="1" ht="24.15" customHeight="1">
      <c r="A242" s="39"/>
      <c r="B242" s="40"/>
      <c r="C242" s="220" t="s">
        <v>498</v>
      </c>
      <c r="D242" s="220" t="s">
        <v>156</v>
      </c>
      <c r="E242" s="221" t="s">
        <v>1443</v>
      </c>
      <c r="F242" s="222" t="s">
        <v>1444</v>
      </c>
      <c r="G242" s="223" t="s">
        <v>1287</v>
      </c>
      <c r="H242" s="224">
        <v>1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38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210</v>
      </c>
      <c r="AT242" s="232" t="s">
        <v>156</v>
      </c>
      <c r="AU242" s="232" t="s">
        <v>82</v>
      </c>
      <c r="AY242" s="18" t="s">
        <v>152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80</v>
      </c>
      <c r="BK242" s="233">
        <f>ROUND(I242*H242,2)</f>
        <v>0</v>
      </c>
      <c r="BL242" s="18" t="s">
        <v>210</v>
      </c>
      <c r="BM242" s="232" t="s">
        <v>690</v>
      </c>
    </row>
    <row r="243" s="2" customFormat="1" ht="33" customHeight="1">
      <c r="A243" s="39"/>
      <c r="B243" s="40"/>
      <c r="C243" s="220" t="s">
        <v>502</v>
      </c>
      <c r="D243" s="220" t="s">
        <v>156</v>
      </c>
      <c r="E243" s="221" t="s">
        <v>1445</v>
      </c>
      <c r="F243" s="222" t="s">
        <v>1446</v>
      </c>
      <c r="G243" s="223" t="s">
        <v>1287</v>
      </c>
      <c r="H243" s="224">
        <v>4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210</v>
      </c>
      <c r="AT243" s="232" t="s">
        <v>156</v>
      </c>
      <c r="AU243" s="232" t="s">
        <v>82</v>
      </c>
      <c r="AY243" s="18" t="s">
        <v>152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80</v>
      </c>
      <c r="BK243" s="233">
        <f>ROUND(I243*H243,2)</f>
        <v>0</v>
      </c>
      <c r="BL243" s="18" t="s">
        <v>210</v>
      </c>
      <c r="BM243" s="232" t="s">
        <v>693</v>
      </c>
    </row>
    <row r="244" s="2" customFormat="1" ht="24.15" customHeight="1">
      <c r="A244" s="39"/>
      <c r="B244" s="40"/>
      <c r="C244" s="220" t="s">
        <v>505</v>
      </c>
      <c r="D244" s="220" t="s">
        <v>156</v>
      </c>
      <c r="E244" s="221" t="s">
        <v>1447</v>
      </c>
      <c r="F244" s="222" t="s">
        <v>1448</v>
      </c>
      <c r="G244" s="223" t="s">
        <v>493</v>
      </c>
      <c r="H244" s="292"/>
      <c r="I244" s="225"/>
      <c r="J244" s="226">
        <f>ROUND(I244*H244,2)</f>
        <v>0</v>
      </c>
      <c r="K244" s="227"/>
      <c r="L244" s="45"/>
      <c r="M244" s="228" t="s">
        <v>1</v>
      </c>
      <c r="N244" s="229" t="s">
        <v>38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210</v>
      </c>
      <c r="AT244" s="232" t="s">
        <v>156</v>
      </c>
      <c r="AU244" s="232" t="s">
        <v>82</v>
      </c>
      <c r="AY244" s="18" t="s">
        <v>152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80</v>
      </c>
      <c r="BK244" s="233">
        <f>ROUND(I244*H244,2)</f>
        <v>0</v>
      </c>
      <c r="BL244" s="18" t="s">
        <v>210</v>
      </c>
      <c r="BM244" s="232" t="s">
        <v>698</v>
      </c>
    </row>
    <row r="245" s="12" customFormat="1" ht="22.8" customHeight="1">
      <c r="A245" s="12"/>
      <c r="B245" s="204"/>
      <c r="C245" s="205"/>
      <c r="D245" s="206" t="s">
        <v>72</v>
      </c>
      <c r="E245" s="218" t="s">
        <v>1449</v>
      </c>
      <c r="F245" s="218" t="s">
        <v>1450</v>
      </c>
      <c r="G245" s="205"/>
      <c r="H245" s="205"/>
      <c r="I245" s="208"/>
      <c r="J245" s="219">
        <f>BK245</f>
        <v>0</v>
      </c>
      <c r="K245" s="205"/>
      <c r="L245" s="210"/>
      <c r="M245" s="211"/>
      <c r="N245" s="212"/>
      <c r="O245" s="212"/>
      <c r="P245" s="213">
        <f>SUM(P246:P247)</f>
        <v>0</v>
      </c>
      <c r="Q245" s="212"/>
      <c r="R245" s="213">
        <f>SUM(R246:R247)</f>
        <v>0</v>
      </c>
      <c r="S245" s="212"/>
      <c r="T245" s="214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5" t="s">
        <v>82</v>
      </c>
      <c r="AT245" s="216" t="s">
        <v>72</v>
      </c>
      <c r="AU245" s="216" t="s">
        <v>80</v>
      </c>
      <c r="AY245" s="215" t="s">
        <v>152</v>
      </c>
      <c r="BK245" s="217">
        <f>SUM(BK246:BK247)</f>
        <v>0</v>
      </c>
    </row>
    <row r="246" s="2" customFormat="1" ht="24.15" customHeight="1">
      <c r="A246" s="39"/>
      <c r="B246" s="40"/>
      <c r="C246" s="220" t="s">
        <v>417</v>
      </c>
      <c r="D246" s="220" t="s">
        <v>156</v>
      </c>
      <c r="E246" s="221" t="s">
        <v>1451</v>
      </c>
      <c r="F246" s="222" t="s">
        <v>1452</v>
      </c>
      <c r="G246" s="223" t="s">
        <v>1287</v>
      </c>
      <c r="H246" s="224">
        <v>1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38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210</v>
      </c>
      <c r="AT246" s="232" t="s">
        <v>156</v>
      </c>
      <c r="AU246" s="232" t="s">
        <v>82</v>
      </c>
      <c r="AY246" s="18" t="s">
        <v>152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80</v>
      </c>
      <c r="BK246" s="233">
        <f>ROUND(I246*H246,2)</f>
        <v>0</v>
      </c>
      <c r="BL246" s="18" t="s">
        <v>210</v>
      </c>
      <c r="BM246" s="232" t="s">
        <v>702</v>
      </c>
    </row>
    <row r="247" s="2" customFormat="1" ht="24.15" customHeight="1">
      <c r="A247" s="39"/>
      <c r="B247" s="40"/>
      <c r="C247" s="220" t="s">
        <v>425</v>
      </c>
      <c r="D247" s="220" t="s">
        <v>156</v>
      </c>
      <c r="E247" s="221" t="s">
        <v>1453</v>
      </c>
      <c r="F247" s="222" t="s">
        <v>1454</v>
      </c>
      <c r="G247" s="223" t="s">
        <v>493</v>
      </c>
      <c r="H247" s="292"/>
      <c r="I247" s="225"/>
      <c r="J247" s="226">
        <f>ROUND(I247*H247,2)</f>
        <v>0</v>
      </c>
      <c r="K247" s="227"/>
      <c r="L247" s="45"/>
      <c r="M247" s="228" t="s">
        <v>1</v>
      </c>
      <c r="N247" s="229" t="s">
        <v>38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210</v>
      </c>
      <c r="AT247" s="232" t="s">
        <v>156</v>
      </c>
      <c r="AU247" s="232" t="s">
        <v>82</v>
      </c>
      <c r="AY247" s="18" t="s">
        <v>152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80</v>
      </c>
      <c r="BK247" s="233">
        <f>ROUND(I247*H247,2)</f>
        <v>0</v>
      </c>
      <c r="BL247" s="18" t="s">
        <v>210</v>
      </c>
      <c r="BM247" s="232" t="s">
        <v>708</v>
      </c>
    </row>
    <row r="248" s="12" customFormat="1" ht="22.8" customHeight="1">
      <c r="A248" s="12"/>
      <c r="B248" s="204"/>
      <c r="C248" s="205"/>
      <c r="D248" s="206" t="s">
        <v>72</v>
      </c>
      <c r="E248" s="218" t="s">
        <v>517</v>
      </c>
      <c r="F248" s="218" t="s">
        <v>518</v>
      </c>
      <c r="G248" s="205"/>
      <c r="H248" s="205"/>
      <c r="I248" s="208"/>
      <c r="J248" s="219">
        <f>BK248</f>
        <v>0</v>
      </c>
      <c r="K248" s="205"/>
      <c r="L248" s="210"/>
      <c r="M248" s="211"/>
      <c r="N248" s="212"/>
      <c r="O248" s="212"/>
      <c r="P248" s="213">
        <f>SUM(P249:P278)</f>
        <v>0</v>
      </c>
      <c r="Q248" s="212"/>
      <c r="R248" s="213">
        <f>SUM(R249:R278)</f>
        <v>0</v>
      </c>
      <c r="S248" s="212"/>
      <c r="T248" s="214">
        <f>SUM(T249:T278)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82</v>
      </c>
      <c r="AT248" s="216" t="s">
        <v>72</v>
      </c>
      <c r="AU248" s="216" t="s">
        <v>80</v>
      </c>
      <c r="AY248" s="215" t="s">
        <v>152</v>
      </c>
      <c r="BK248" s="217">
        <f>SUM(BK249:BK278)</f>
        <v>0</v>
      </c>
    </row>
    <row r="249" s="2" customFormat="1" ht="21.75" customHeight="1">
      <c r="A249" s="39"/>
      <c r="B249" s="40"/>
      <c r="C249" s="220" t="s">
        <v>428</v>
      </c>
      <c r="D249" s="220" t="s">
        <v>156</v>
      </c>
      <c r="E249" s="221" t="s">
        <v>1455</v>
      </c>
      <c r="F249" s="222" t="s">
        <v>1456</v>
      </c>
      <c r="G249" s="223" t="s">
        <v>275</v>
      </c>
      <c r="H249" s="224">
        <v>15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210</v>
      </c>
      <c r="AT249" s="232" t="s">
        <v>156</v>
      </c>
      <c r="AU249" s="232" t="s">
        <v>82</v>
      </c>
      <c r="AY249" s="18" t="s">
        <v>152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210</v>
      </c>
      <c r="BM249" s="232" t="s">
        <v>712</v>
      </c>
    </row>
    <row r="250" s="2" customFormat="1" ht="44.25" customHeight="1">
      <c r="A250" s="39"/>
      <c r="B250" s="40"/>
      <c r="C250" s="281" t="s">
        <v>431</v>
      </c>
      <c r="D250" s="281" t="s">
        <v>443</v>
      </c>
      <c r="E250" s="282" t="s">
        <v>1457</v>
      </c>
      <c r="F250" s="283" t="s">
        <v>1458</v>
      </c>
      <c r="G250" s="284" t="s">
        <v>275</v>
      </c>
      <c r="H250" s="285">
        <v>6</v>
      </c>
      <c r="I250" s="286"/>
      <c r="J250" s="287">
        <f>ROUND(I250*H250,2)</f>
        <v>0</v>
      </c>
      <c r="K250" s="288"/>
      <c r="L250" s="289"/>
      <c r="M250" s="290" t="s">
        <v>1</v>
      </c>
      <c r="N250" s="291" t="s">
        <v>38</v>
      </c>
      <c r="O250" s="92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247</v>
      </c>
      <c r="AT250" s="232" t="s">
        <v>443</v>
      </c>
      <c r="AU250" s="232" t="s">
        <v>82</v>
      </c>
      <c r="AY250" s="18" t="s">
        <v>152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80</v>
      </c>
      <c r="BK250" s="233">
        <f>ROUND(I250*H250,2)</f>
        <v>0</v>
      </c>
      <c r="BL250" s="18" t="s">
        <v>210</v>
      </c>
      <c r="BM250" s="232" t="s">
        <v>715</v>
      </c>
    </row>
    <row r="251" s="2" customFormat="1" ht="44.25" customHeight="1">
      <c r="A251" s="39"/>
      <c r="B251" s="40"/>
      <c r="C251" s="281" t="s">
        <v>960</v>
      </c>
      <c r="D251" s="281" t="s">
        <v>443</v>
      </c>
      <c r="E251" s="282" t="s">
        <v>1459</v>
      </c>
      <c r="F251" s="283" t="s">
        <v>1460</v>
      </c>
      <c r="G251" s="284" t="s">
        <v>275</v>
      </c>
      <c r="H251" s="285">
        <v>9</v>
      </c>
      <c r="I251" s="286"/>
      <c r="J251" s="287">
        <f>ROUND(I251*H251,2)</f>
        <v>0</v>
      </c>
      <c r="K251" s="288"/>
      <c r="L251" s="289"/>
      <c r="M251" s="290" t="s">
        <v>1</v>
      </c>
      <c r="N251" s="291" t="s">
        <v>38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247</v>
      </c>
      <c r="AT251" s="232" t="s">
        <v>443</v>
      </c>
      <c r="AU251" s="232" t="s">
        <v>82</v>
      </c>
      <c r="AY251" s="18" t="s">
        <v>152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80</v>
      </c>
      <c r="BK251" s="233">
        <f>ROUND(I251*H251,2)</f>
        <v>0</v>
      </c>
      <c r="BL251" s="18" t="s">
        <v>210</v>
      </c>
      <c r="BM251" s="232" t="s">
        <v>722</v>
      </c>
    </row>
    <row r="252" s="2" customFormat="1" ht="16.5" customHeight="1">
      <c r="A252" s="39"/>
      <c r="B252" s="40"/>
      <c r="C252" s="220" t="s">
        <v>532</v>
      </c>
      <c r="D252" s="220" t="s">
        <v>156</v>
      </c>
      <c r="E252" s="221" t="s">
        <v>1461</v>
      </c>
      <c r="F252" s="222" t="s">
        <v>1462</v>
      </c>
      <c r="G252" s="223" t="s">
        <v>275</v>
      </c>
      <c r="H252" s="224">
        <v>15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38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210</v>
      </c>
      <c r="AT252" s="232" t="s">
        <v>156</v>
      </c>
      <c r="AU252" s="232" t="s">
        <v>82</v>
      </c>
      <c r="AY252" s="18" t="s">
        <v>152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80</v>
      </c>
      <c r="BK252" s="233">
        <f>ROUND(I252*H252,2)</f>
        <v>0</v>
      </c>
      <c r="BL252" s="18" t="s">
        <v>210</v>
      </c>
      <c r="BM252" s="232" t="s">
        <v>728</v>
      </c>
    </row>
    <row r="253" s="2" customFormat="1" ht="49.05" customHeight="1">
      <c r="A253" s="39"/>
      <c r="B253" s="40"/>
      <c r="C253" s="281" t="s">
        <v>968</v>
      </c>
      <c r="D253" s="281" t="s">
        <v>443</v>
      </c>
      <c r="E253" s="282" t="s">
        <v>1463</v>
      </c>
      <c r="F253" s="283" t="s">
        <v>1464</v>
      </c>
      <c r="G253" s="284" t="s">
        <v>275</v>
      </c>
      <c r="H253" s="285">
        <v>15</v>
      </c>
      <c r="I253" s="286"/>
      <c r="J253" s="287">
        <f>ROUND(I253*H253,2)</f>
        <v>0</v>
      </c>
      <c r="K253" s="288"/>
      <c r="L253" s="289"/>
      <c r="M253" s="290" t="s">
        <v>1</v>
      </c>
      <c r="N253" s="291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247</v>
      </c>
      <c r="AT253" s="232" t="s">
        <v>443</v>
      </c>
      <c r="AU253" s="232" t="s">
        <v>82</v>
      </c>
      <c r="AY253" s="18" t="s">
        <v>152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80</v>
      </c>
      <c r="BK253" s="233">
        <f>ROUND(I253*H253,2)</f>
        <v>0</v>
      </c>
      <c r="BL253" s="18" t="s">
        <v>210</v>
      </c>
      <c r="BM253" s="232" t="s">
        <v>732</v>
      </c>
    </row>
    <row r="254" s="2" customFormat="1" ht="44.25" customHeight="1">
      <c r="A254" s="39"/>
      <c r="B254" s="40"/>
      <c r="C254" s="220" t="s">
        <v>535</v>
      </c>
      <c r="D254" s="220" t="s">
        <v>156</v>
      </c>
      <c r="E254" s="221" t="s">
        <v>1465</v>
      </c>
      <c r="F254" s="222" t="s">
        <v>1466</v>
      </c>
      <c r="G254" s="223" t="s">
        <v>1287</v>
      </c>
      <c r="H254" s="224">
        <v>9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38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210</v>
      </c>
      <c r="AT254" s="232" t="s">
        <v>156</v>
      </c>
      <c r="AU254" s="232" t="s">
        <v>82</v>
      </c>
      <c r="AY254" s="18" t="s">
        <v>152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80</v>
      </c>
      <c r="BK254" s="233">
        <f>ROUND(I254*H254,2)</f>
        <v>0</v>
      </c>
      <c r="BL254" s="18" t="s">
        <v>210</v>
      </c>
      <c r="BM254" s="232" t="s">
        <v>735</v>
      </c>
    </row>
    <row r="255" s="2" customFormat="1" ht="24.15" customHeight="1">
      <c r="A255" s="39"/>
      <c r="B255" s="40"/>
      <c r="C255" s="281" t="s">
        <v>978</v>
      </c>
      <c r="D255" s="281" t="s">
        <v>443</v>
      </c>
      <c r="E255" s="282" t="s">
        <v>1467</v>
      </c>
      <c r="F255" s="283" t="s">
        <v>1468</v>
      </c>
      <c r="G255" s="284" t="s">
        <v>275</v>
      </c>
      <c r="H255" s="285">
        <v>3</v>
      </c>
      <c r="I255" s="286"/>
      <c r="J255" s="287">
        <f>ROUND(I255*H255,2)</f>
        <v>0</v>
      </c>
      <c r="K255" s="288"/>
      <c r="L255" s="289"/>
      <c r="M255" s="290" t="s">
        <v>1</v>
      </c>
      <c r="N255" s="291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247</v>
      </c>
      <c r="AT255" s="232" t="s">
        <v>443</v>
      </c>
      <c r="AU255" s="232" t="s">
        <v>82</v>
      </c>
      <c r="AY255" s="18" t="s">
        <v>152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210</v>
      </c>
      <c r="BM255" s="232" t="s">
        <v>741</v>
      </c>
    </row>
    <row r="256" s="2" customFormat="1" ht="62.7" customHeight="1">
      <c r="A256" s="39"/>
      <c r="B256" s="40"/>
      <c r="C256" s="220" t="s">
        <v>539</v>
      </c>
      <c r="D256" s="220" t="s">
        <v>156</v>
      </c>
      <c r="E256" s="221" t="s">
        <v>1469</v>
      </c>
      <c r="F256" s="222" t="s">
        <v>1470</v>
      </c>
      <c r="G256" s="223" t="s">
        <v>1287</v>
      </c>
      <c r="H256" s="224">
        <v>21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210</v>
      </c>
      <c r="AT256" s="232" t="s">
        <v>156</v>
      </c>
      <c r="AU256" s="232" t="s">
        <v>82</v>
      </c>
      <c r="AY256" s="18" t="s">
        <v>152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80</v>
      </c>
      <c r="BK256" s="233">
        <f>ROUND(I256*H256,2)</f>
        <v>0</v>
      </c>
      <c r="BL256" s="18" t="s">
        <v>210</v>
      </c>
      <c r="BM256" s="232" t="s">
        <v>745</v>
      </c>
    </row>
    <row r="257" s="2" customFormat="1" ht="62.7" customHeight="1">
      <c r="A257" s="39"/>
      <c r="B257" s="40"/>
      <c r="C257" s="220" t="s">
        <v>985</v>
      </c>
      <c r="D257" s="220" t="s">
        <v>156</v>
      </c>
      <c r="E257" s="221" t="s">
        <v>1471</v>
      </c>
      <c r="F257" s="222" t="s">
        <v>1472</v>
      </c>
      <c r="G257" s="223" t="s">
        <v>1287</v>
      </c>
      <c r="H257" s="224">
        <v>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210</v>
      </c>
      <c r="AT257" s="232" t="s">
        <v>156</v>
      </c>
      <c r="AU257" s="232" t="s">
        <v>82</v>
      </c>
      <c r="AY257" s="18" t="s">
        <v>152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210</v>
      </c>
      <c r="BM257" s="232" t="s">
        <v>748</v>
      </c>
    </row>
    <row r="258" s="2" customFormat="1" ht="55.5" customHeight="1">
      <c r="A258" s="39"/>
      <c r="B258" s="40"/>
      <c r="C258" s="220" t="s">
        <v>542</v>
      </c>
      <c r="D258" s="220" t="s">
        <v>156</v>
      </c>
      <c r="E258" s="221" t="s">
        <v>1473</v>
      </c>
      <c r="F258" s="222" t="s">
        <v>1474</v>
      </c>
      <c r="G258" s="223" t="s">
        <v>1287</v>
      </c>
      <c r="H258" s="224">
        <v>3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210</v>
      </c>
      <c r="AT258" s="232" t="s">
        <v>156</v>
      </c>
      <c r="AU258" s="232" t="s">
        <v>82</v>
      </c>
      <c r="AY258" s="18" t="s">
        <v>152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80</v>
      </c>
      <c r="BK258" s="233">
        <f>ROUND(I258*H258,2)</f>
        <v>0</v>
      </c>
      <c r="BL258" s="18" t="s">
        <v>210</v>
      </c>
      <c r="BM258" s="232" t="s">
        <v>751</v>
      </c>
    </row>
    <row r="259" s="2" customFormat="1" ht="55.5" customHeight="1">
      <c r="A259" s="39"/>
      <c r="B259" s="40"/>
      <c r="C259" s="220" t="s">
        <v>719</v>
      </c>
      <c r="D259" s="220" t="s">
        <v>156</v>
      </c>
      <c r="E259" s="221" t="s">
        <v>1475</v>
      </c>
      <c r="F259" s="222" t="s">
        <v>1476</v>
      </c>
      <c r="G259" s="223" t="s">
        <v>1287</v>
      </c>
      <c r="H259" s="224">
        <v>3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210</v>
      </c>
      <c r="AT259" s="232" t="s">
        <v>156</v>
      </c>
      <c r="AU259" s="232" t="s">
        <v>82</v>
      </c>
      <c r="AY259" s="18" t="s">
        <v>152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80</v>
      </c>
      <c r="BK259" s="233">
        <f>ROUND(I259*H259,2)</f>
        <v>0</v>
      </c>
      <c r="BL259" s="18" t="s">
        <v>210</v>
      </c>
      <c r="BM259" s="232" t="s">
        <v>756</v>
      </c>
    </row>
    <row r="260" s="2" customFormat="1" ht="55.5" customHeight="1">
      <c r="A260" s="39"/>
      <c r="B260" s="40"/>
      <c r="C260" s="220" t="s">
        <v>548</v>
      </c>
      <c r="D260" s="220" t="s">
        <v>156</v>
      </c>
      <c r="E260" s="221" t="s">
        <v>1477</v>
      </c>
      <c r="F260" s="222" t="s">
        <v>1478</v>
      </c>
      <c r="G260" s="223" t="s">
        <v>1287</v>
      </c>
      <c r="H260" s="224">
        <v>2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38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210</v>
      </c>
      <c r="AT260" s="232" t="s">
        <v>156</v>
      </c>
      <c r="AU260" s="232" t="s">
        <v>82</v>
      </c>
      <c r="AY260" s="18" t="s">
        <v>152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80</v>
      </c>
      <c r="BK260" s="233">
        <f>ROUND(I260*H260,2)</f>
        <v>0</v>
      </c>
      <c r="BL260" s="18" t="s">
        <v>210</v>
      </c>
      <c r="BM260" s="232" t="s">
        <v>760</v>
      </c>
    </row>
    <row r="261" s="2" customFormat="1" ht="16.5" customHeight="1">
      <c r="A261" s="39"/>
      <c r="B261" s="40"/>
      <c r="C261" s="220" t="s">
        <v>709</v>
      </c>
      <c r="D261" s="220" t="s">
        <v>156</v>
      </c>
      <c r="E261" s="221" t="s">
        <v>1479</v>
      </c>
      <c r="F261" s="222" t="s">
        <v>1480</v>
      </c>
      <c r="G261" s="223" t="s">
        <v>1287</v>
      </c>
      <c r="H261" s="224">
        <v>3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210</v>
      </c>
      <c r="AT261" s="232" t="s">
        <v>156</v>
      </c>
      <c r="AU261" s="232" t="s">
        <v>82</v>
      </c>
      <c r="AY261" s="18" t="s">
        <v>152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80</v>
      </c>
      <c r="BK261" s="233">
        <f>ROUND(I261*H261,2)</f>
        <v>0</v>
      </c>
      <c r="BL261" s="18" t="s">
        <v>210</v>
      </c>
      <c r="BM261" s="232" t="s">
        <v>765</v>
      </c>
    </row>
    <row r="262" s="2" customFormat="1" ht="37.8" customHeight="1">
      <c r="A262" s="39"/>
      <c r="B262" s="40"/>
      <c r="C262" s="281" t="s">
        <v>554</v>
      </c>
      <c r="D262" s="281" t="s">
        <v>443</v>
      </c>
      <c r="E262" s="282" t="s">
        <v>1481</v>
      </c>
      <c r="F262" s="283" t="s">
        <v>1482</v>
      </c>
      <c r="G262" s="284" t="s">
        <v>275</v>
      </c>
      <c r="H262" s="285">
        <v>3</v>
      </c>
      <c r="I262" s="286"/>
      <c r="J262" s="287">
        <f>ROUND(I262*H262,2)</f>
        <v>0</v>
      </c>
      <c r="K262" s="288"/>
      <c r="L262" s="289"/>
      <c r="M262" s="290" t="s">
        <v>1</v>
      </c>
      <c r="N262" s="291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247</v>
      </c>
      <c r="AT262" s="232" t="s">
        <v>443</v>
      </c>
      <c r="AU262" s="232" t="s">
        <v>82</v>
      </c>
      <c r="AY262" s="18" t="s">
        <v>152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210</v>
      </c>
      <c r="BM262" s="232" t="s">
        <v>769</v>
      </c>
    </row>
    <row r="263" s="2" customFormat="1" ht="24.15" customHeight="1">
      <c r="A263" s="39"/>
      <c r="B263" s="40"/>
      <c r="C263" s="220" t="s">
        <v>766</v>
      </c>
      <c r="D263" s="220" t="s">
        <v>156</v>
      </c>
      <c r="E263" s="221" t="s">
        <v>1483</v>
      </c>
      <c r="F263" s="222" t="s">
        <v>1484</v>
      </c>
      <c r="G263" s="223" t="s">
        <v>1287</v>
      </c>
      <c r="H263" s="224">
        <v>12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38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210</v>
      </c>
      <c r="AT263" s="232" t="s">
        <v>156</v>
      </c>
      <c r="AU263" s="232" t="s">
        <v>82</v>
      </c>
      <c r="AY263" s="18" t="s">
        <v>152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80</v>
      </c>
      <c r="BK263" s="233">
        <f>ROUND(I263*H263,2)</f>
        <v>0</v>
      </c>
      <c r="BL263" s="18" t="s">
        <v>210</v>
      </c>
      <c r="BM263" s="232" t="s">
        <v>774</v>
      </c>
    </row>
    <row r="264" s="2" customFormat="1" ht="33" customHeight="1">
      <c r="A264" s="39"/>
      <c r="B264" s="40"/>
      <c r="C264" s="220" t="s">
        <v>560</v>
      </c>
      <c r="D264" s="220" t="s">
        <v>156</v>
      </c>
      <c r="E264" s="221" t="s">
        <v>1485</v>
      </c>
      <c r="F264" s="222" t="s">
        <v>1486</v>
      </c>
      <c r="G264" s="223" t="s">
        <v>275</v>
      </c>
      <c r="H264" s="224">
        <v>2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210</v>
      </c>
      <c r="AT264" s="232" t="s">
        <v>156</v>
      </c>
      <c r="AU264" s="232" t="s">
        <v>82</v>
      </c>
      <c r="AY264" s="18" t="s">
        <v>152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80</v>
      </c>
      <c r="BK264" s="233">
        <f>ROUND(I264*H264,2)</f>
        <v>0</v>
      </c>
      <c r="BL264" s="18" t="s">
        <v>210</v>
      </c>
      <c r="BM264" s="232" t="s">
        <v>778</v>
      </c>
    </row>
    <row r="265" s="2" customFormat="1" ht="24.15" customHeight="1">
      <c r="A265" s="39"/>
      <c r="B265" s="40"/>
      <c r="C265" s="220" t="s">
        <v>695</v>
      </c>
      <c r="D265" s="220" t="s">
        <v>156</v>
      </c>
      <c r="E265" s="221" t="s">
        <v>1487</v>
      </c>
      <c r="F265" s="222" t="s">
        <v>1488</v>
      </c>
      <c r="G265" s="223" t="s">
        <v>275</v>
      </c>
      <c r="H265" s="224">
        <v>25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38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210</v>
      </c>
      <c r="AT265" s="232" t="s">
        <v>156</v>
      </c>
      <c r="AU265" s="232" t="s">
        <v>82</v>
      </c>
      <c r="AY265" s="18" t="s">
        <v>152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80</v>
      </c>
      <c r="BK265" s="233">
        <f>ROUND(I265*H265,2)</f>
        <v>0</v>
      </c>
      <c r="BL265" s="18" t="s">
        <v>210</v>
      </c>
      <c r="BM265" s="232" t="s">
        <v>783</v>
      </c>
    </row>
    <row r="266" s="2" customFormat="1" ht="44.25" customHeight="1">
      <c r="A266" s="39"/>
      <c r="B266" s="40"/>
      <c r="C266" s="281" t="s">
        <v>453</v>
      </c>
      <c r="D266" s="281" t="s">
        <v>443</v>
      </c>
      <c r="E266" s="282" t="s">
        <v>1489</v>
      </c>
      <c r="F266" s="283" t="s">
        <v>1490</v>
      </c>
      <c r="G266" s="284" t="s">
        <v>275</v>
      </c>
      <c r="H266" s="285">
        <v>22</v>
      </c>
      <c r="I266" s="286"/>
      <c r="J266" s="287">
        <f>ROUND(I266*H266,2)</f>
        <v>0</v>
      </c>
      <c r="K266" s="288"/>
      <c r="L266" s="289"/>
      <c r="M266" s="290" t="s">
        <v>1</v>
      </c>
      <c r="N266" s="291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247</v>
      </c>
      <c r="AT266" s="232" t="s">
        <v>443</v>
      </c>
      <c r="AU266" s="232" t="s">
        <v>82</v>
      </c>
      <c r="AY266" s="18" t="s">
        <v>152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80</v>
      </c>
      <c r="BK266" s="233">
        <f>ROUND(I266*H266,2)</f>
        <v>0</v>
      </c>
      <c r="BL266" s="18" t="s">
        <v>210</v>
      </c>
      <c r="BM266" s="232" t="s">
        <v>793</v>
      </c>
    </row>
    <row r="267" s="2" customFormat="1" ht="44.25" customHeight="1">
      <c r="A267" s="39"/>
      <c r="B267" s="40"/>
      <c r="C267" s="281" t="s">
        <v>1012</v>
      </c>
      <c r="D267" s="281" t="s">
        <v>443</v>
      </c>
      <c r="E267" s="282" t="s">
        <v>1491</v>
      </c>
      <c r="F267" s="283" t="s">
        <v>1492</v>
      </c>
      <c r="G267" s="284" t="s">
        <v>275</v>
      </c>
      <c r="H267" s="285">
        <v>3</v>
      </c>
      <c r="I267" s="286"/>
      <c r="J267" s="287">
        <f>ROUND(I267*H267,2)</f>
        <v>0</v>
      </c>
      <c r="K267" s="288"/>
      <c r="L267" s="289"/>
      <c r="M267" s="290" t="s">
        <v>1</v>
      </c>
      <c r="N267" s="291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247</v>
      </c>
      <c r="AT267" s="232" t="s">
        <v>443</v>
      </c>
      <c r="AU267" s="232" t="s">
        <v>82</v>
      </c>
      <c r="AY267" s="18" t="s">
        <v>152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210</v>
      </c>
      <c r="BM267" s="232" t="s">
        <v>798</v>
      </c>
    </row>
    <row r="268" s="2" customFormat="1" ht="24.15" customHeight="1">
      <c r="A268" s="39"/>
      <c r="B268" s="40"/>
      <c r="C268" s="220" t="s">
        <v>514</v>
      </c>
      <c r="D268" s="220" t="s">
        <v>156</v>
      </c>
      <c r="E268" s="221" t="s">
        <v>1493</v>
      </c>
      <c r="F268" s="222" t="s">
        <v>1494</v>
      </c>
      <c r="G268" s="223" t="s">
        <v>275</v>
      </c>
      <c r="H268" s="224">
        <v>6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210</v>
      </c>
      <c r="AT268" s="232" t="s">
        <v>156</v>
      </c>
      <c r="AU268" s="232" t="s">
        <v>82</v>
      </c>
      <c r="AY268" s="18" t="s">
        <v>152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80</v>
      </c>
      <c r="BK268" s="233">
        <f>ROUND(I268*H268,2)</f>
        <v>0</v>
      </c>
      <c r="BL268" s="18" t="s">
        <v>210</v>
      </c>
      <c r="BM268" s="232" t="s">
        <v>801</v>
      </c>
    </row>
    <row r="269" s="2" customFormat="1" ht="49.05" customHeight="1">
      <c r="A269" s="39"/>
      <c r="B269" s="40"/>
      <c r="C269" s="281" t="s">
        <v>1014</v>
      </c>
      <c r="D269" s="281" t="s">
        <v>443</v>
      </c>
      <c r="E269" s="282" t="s">
        <v>1495</v>
      </c>
      <c r="F269" s="283" t="s">
        <v>1496</v>
      </c>
      <c r="G269" s="284" t="s">
        <v>275</v>
      </c>
      <c r="H269" s="285">
        <v>6</v>
      </c>
      <c r="I269" s="286"/>
      <c r="J269" s="287">
        <f>ROUND(I269*H269,2)</f>
        <v>0</v>
      </c>
      <c r="K269" s="288"/>
      <c r="L269" s="289"/>
      <c r="M269" s="290" t="s">
        <v>1</v>
      </c>
      <c r="N269" s="291" t="s">
        <v>38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247</v>
      </c>
      <c r="AT269" s="232" t="s">
        <v>443</v>
      </c>
      <c r="AU269" s="232" t="s">
        <v>82</v>
      </c>
      <c r="AY269" s="18" t="s">
        <v>152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80</v>
      </c>
      <c r="BK269" s="233">
        <f>ROUND(I269*H269,2)</f>
        <v>0</v>
      </c>
      <c r="BL269" s="18" t="s">
        <v>210</v>
      </c>
      <c r="BM269" s="232" t="s">
        <v>806</v>
      </c>
    </row>
    <row r="270" s="2" customFormat="1" ht="16.5" customHeight="1">
      <c r="A270" s="39"/>
      <c r="B270" s="40"/>
      <c r="C270" s="220" t="s">
        <v>551</v>
      </c>
      <c r="D270" s="220" t="s">
        <v>156</v>
      </c>
      <c r="E270" s="221" t="s">
        <v>1497</v>
      </c>
      <c r="F270" s="222" t="s">
        <v>1498</v>
      </c>
      <c r="G270" s="223" t="s">
        <v>275</v>
      </c>
      <c r="H270" s="224">
        <v>3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210</v>
      </c>
      <c r="AT270" s="232" t="s">
        <v>156</v>
      </c>
      <c r="AU270" s="232" t="s">
        <v>82</v>
      </c>
      <c r="AY270" s="18" t="s">
        <v>152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80</v>
      </c>
      <c r="BK270" s="233">
        <f>ROUND(I270*H270,2)</f>
        <v>0</v>
      </c>
      <c r="BL270" s="18" t="s">
        <v>210</v>
      </c>
      <c r="BM270" s="232" t="s">
        <v>811</v>
      </c>
    </row>
    <row r="271" s="2" customFormat="1" ht="66.75" customHeight="1">
      <c r="A271" s="39"/>
      <c r="B271" s="40"/>
      <c r="C271" s="281" t="s">
        <v>1016</v>
      </c>
      <c r="D271" s="281" t="s">
        <v>443</v>
      </c>
      <c r="E271" s="282" t="s">
        <v>1499</v>
      </c>
      <c r="F271" s="283" t="s">
        <v>1500</v>
      </c>
      <c r="G271" s="284" t="s">
        <v>275</v>
      </c>
      <c r="H271" s="285">
        <v>3</v>
      </c>
      <c r="I271" s="286"/>
      <c r="J271" s="287">
        <f>ROUND(I271*H271,2)</f>
        <v>0</v>
      </c>
      <c r="K271" s="288"/>
      <c r="L271" s="289"/>
      <c r="M271" s="290" t="s">
        <v>1</v>
      </c>
      <c r="N271" s="291" t="s">
        <v>38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247</v>
      </c>
      <c r="AT271" s="232" t="s">
        <v>443</v>
      </c>
      <c r="AU271" s="232" t="s">
        <v>82</v>
      </c>
      <c r="AY271" s="18" t="s">
        <v>152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80</v>
      </c>
      <c r="BK271" s="233">
        <f>ROUND(I271*H271,2)</f>
        <v>0</v>
      </c>
      <c r="BL271" s="18" t="s">
        <v>210</v>
      </c>
      <c r="BM271" s="232" t="s">
        <v>817</v>
      </c>
    </row>
    <row r="272" s="2" customFormat="1" ht="24.15" customHeight="1">
      <c r="A272" s="39"/>
      <c r="B272" s="40"/>
      <c r="C272" s="220" t="s">
        <v>557</v>
      </c>
      <c r="D272" s="220" t="s">
        <v>156</v>
      </c>
      <c r="E272" s="221" t="s">
        <v>1501</v>
      </c>
      <c r="F272" s="222" t="s">
        <v>1502</v>
      </c>
      <c r="G272" s="223" t="s">
        <v>275</v>
      </c>
      <c r="H272" s="224">
        <v>8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210</v>
      </c>
      <c r="AT272" s="232" t="s">
        <v>156</v>
      </c>
      <c r="AU272" s="232" t="s">
        <v>82</v>
      </c>
      <c r="AY272" s="18" t="s">
        <v>152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80</v>
      </c>
      <c r="BK272" s="233">
        <f>ROUND(I272*H272,2)</f>
        <v>0</v>
      </c>
      <c r="BL272" s="18" t="s">
        <v>210</v>
      </c>
      <c r="BM272" s="232" t="s">
        <v>820</v>
      </c>
    </row>
    <row r="273" s="2" customFormat="1" ht="49.05" customHeight="1">
      <c r="A273" s="39"/>
      <c r="B273" s="40"/>
      <c r="C273" s="281" t="s">
        <v>1021</v>
      </c>
      <c r="D273" s="281" t="s">
        <v>443</v>
      </c>
      <c r="E273" s="282" t="s">
        <v>1503</v>
      </c>
      <c r="F273" s="283" t="s">
        <v>1504</v>
      </c>
      <c r="G273" s="284" t="s">
        <v>275</v>
      </c>
      <c r="H273" s="285">
        <v>8</v>
      </c>
      <c r="I273" s="286"/>
      <c r="J273" s="287">
        <f>ROUND(I273*H273,2)</f>
        <v>0</v>
      </c>
      <c r="K273" s="288"/>
      <c r="L273" s="289"/>
      <c r="M273" s="290" t="s">
        <v>1</v>
      </c>
      <c r="N273" s="291" t="s">
        <v>38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247</v>
      </c>
      <c r="AT273" s="232" t="s">
        <v>443</v>
      </c>
      <c r="AU273" s="232" t="s">
        <v>82</v>
      </c>
      <c r="AY273" s="18" t="s">
        <v>152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80</v>
      </c>
      <c r="BK273" s="233">
        <f>ROUND(I273*H273,2)</f>
        <v>0</v>
      </c>
      <c r="BL273" s="18" t="s">
        <v>210</v>
      </c>
      <c r="BM273" s="232" t="s">
        <v>823</v>
      </c>
    </row>
    <row r="274" s="2" customFormat="1" ht="49.05" customHeight="1">
      <c r="A274" s="39"/>
      <c r="B274" s="40"/>
      <c r="C274" s="281" t="s">
        <v>562</v>
      </c>
      <c r="D274" s="281" t="s">
        <v>443</v>
      </c>
      <c r="E274" s="282" t="s">
        <v>1505</v>
      </c>
      <c r="F274" s="283" t="s">
        <v>1506</v>
      </c>
      <c r="G274" s="284" t="s">
        <v>275</v>
      </c>
      <c r="H274" s="285">
        <v>8</v>
      </c>
      <c r="I274" s="286"/>
      <c r="J274" s="287">
        <f>ROUND(I274*H274,2)</f>
        <v>0</v>
      </c>
      <c r="K274" s="288"/>
      <c r="L274" s="289"/>
      <c r="M274" s="290" t="s">
        <v>1</v>
      </c>
      <c r="N274" s="291" t="s">
        <v>38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247</v>
      </c>
      <c r="AT274" s="232" t="s">
        <v>443</v>
      </c>
      <c r="AU274" s="232" t="s">
        <v>82</v>
      </c>
      <c r="AY274" s="18" t="s">
        <v>152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80</v>
      </c>
      <c r="BK274" s="233">
        <f>ROUND(I274*H274,2)</f>
        <v>0</v>
      </c>
      <c r="BL274" s="18" t="s">
        <v>210</v>
      </c>
      <c r="BM274" s="232" t="s">
        <v>827</v>
      </c>
    </row>
    <row r="275" s="2" customFormat="1" ht="16.5" customHeight="1">
      <c r="A275" s="39"/>
      <c r="B275" s="40"/>
      <c r="C275" s="220" t="s">
        <v>421</v>
      </c>
      <c r="D275" s="220" t="s">
        <v>156</v>
      </c>
      <c r="E275" s="221" t="s">
        <v>1507</v>
      </c>
      <c r="F275" s="222" t="s">
        <v>1508</v>
      </c>
      <c r="G275" s="223" t="s">
        <v>275</v>
      </c>
      <c r="H275" s="224">
        <v>3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210</v>
      </c>
      <c r="AT275" s="232" t="s">
        <v>156</v>
      </c>
      <c r="AU275" s="232" t="s">
        <v>82</v>
      </c>
      <c r="AY275" s="18" t="s">
        <v>152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80</v>
      </c>
      <c r="BK275" s="233">
        <f>ROUND(I275*H275,2)</f>
        <v>0</v>
      </c>
      <c r="BL275" s="18" t="s">
        <v>210</v>
      </c>
      <c r="BM275" s="232" t="s">
        <v>837</v>
      </c>
    </row>
    <row r="276" s="2" customFormat="1" ht="24.15" customHeight="1">
      <c r="A276" s="39"/>
      <c r="B276" s="40"/>
      <c r="C276" s="220" t="s">
        <v>583</v>
      </c>
      <c r="D276" s="220" t="s">
        <v>156</v>
      </c>
      <c r="E276" s="221" t="s">
        <v>1509</v>
      </c>
      <c r="F276" s="222" t="s">
        <v>1510</v>
      </c>
      <c r="G276" s="223" t="s">
        <v>275</v>
      </c>
      <c r="H276" s="224">
        <v>6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210</v>
      </c>
      <c r="AT276" s="232" t="s">
        <v>156</v>
      </c>
      <c r="AU276" s="232" t="s">
        <v>82</v>
      </c>
      <c r="AY276" s="18" t="s">
        <v>152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80</v>
      </c>
      <c r="BK276" s="233">
        <f>ROUND(I276*H276,2)</f>
        <v>0</v>
      </c>
      <c r="BL276" s="18" t="s">
        <v>210</v>
      </c>
      <c r="BM276" s="232" t="s">
        <v>851</v>
      </c>
    </row>
    <row r="277" s="2" customFormat="1" ht="37.8" customHeight="1">
      <c r="A277" s="39"/>
      <c r="B277" s="40"/>
      <c r="C277" s="220" t="s">
        <v>834</v>
      </c>
      <c r="D277" s="220" t="s">
        <v>156</v>
      </c>
      <c r="E277" s="221" t="s">
        <v>1511</v>
      </c>
      <c r="F277" s="222" t="s">
        <v>1512</v>
      </c>
      <c r="G277" s="223" t="s">
        <v>1287</v>
      </c>
      <c r="H277" s="224">
        <v>1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38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210</v>
      </c>
      <c r="AT277" s="232" t="s">
        <v>156</v>
      </c>
      <c r="AU277" s="232" t="s">
        <v>82</v>
      </c>
      <c r="AY277" s="18" t="s">
        <v>152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80</v>
      </c>
      <c r="BK277" s="233">
        <f>ROUND(I277*H277,2)</f>
        <v>0</v>
      </c>
      <c r="BL277" s="18" t="s">
        <v>210</v>
      </c>
      <c r="BM277" s="232" t="s">
        <v>858</v>
      </c>
    </row>
    <row r="278" s="2" customFormat="1" ht="24.15" customHeight="1">
      <c r="A278" s="39"/>
      <c r="B278" s="40"/>
      <c r="C278" s="220" t="s">
        <v>589</v>
      </c>
      <c r="D278" s="220" t="s">
        <v>156</v>
      </c>
      <c r="E278" s="221" t="s">
        <v>1513</v>
      </c>
      <c r="F278" s="222" t="s">
        <v>1514</v>
      </c>
      <c r="G278" s="223" t="s">
        <v>493</v>
      </c>
      <c r="H278" s="292"/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210</v>
      </c>
      <c r="AT278" s="232" t="s">
        <v>156</v>
      </c>
      <c r="AU278" s="232" t="s">
        <v>82</v>
      </c>
      <c r="AY278" s="18" t="s">
        <v>152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80</v>
      </c>
      <c r="BK278" s="233">
        <f>ROUND(I278*H278,2)</f>
        <v>0</v>
      </c>
      <c r="BL278" s="18" t="s">
        <v>210</v>
      </c>
      <c r="BM278" s="232" t="s">
        <v>863</v>
      </c>
    </row>
    <row r="279" s="12" customFormat="1" ht="22.8" customHeight="1">
      <c r="A279" s="12"/>
      <c r="B279" s="204"/>
      <c r="C279" s="205"/>
      <c r="D279" s="206" t="s">
        <v>72</v>
      </c>
      <c r="E279" s="218" t="s">
        <v>1515</v>
      </c>
      <c r="F279" s="218" t="s">
        <v>1516</v>
      </c>
      <c r="G279" s="205"/>
      <c r="H279" s="205"/>
      <c r="I279" s="208"/>
      <c r="J279" s="219">
        <f>BK279</f>
        <v>0</v>
      </c>
      <c r="K279" s="205"/>
      <c r="L279" s="210"/>
      <c r="M279" s="211"/>
      <c r="N279" s="212"/>
      <c r="O279" s="212"/>
      <c r="P279" s="213">
        <f>SUM(P280:P283)</f>
        <v>0</v>
      </c>
      <c r="Q279" s="212"/>
      <c r="R279" s="213">
        <f>SUM(R280:R283)</f>
        <v>0</v>
      </c>
      <c r="S279" s="212"/>
      <c r="T279" s="214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5" t="s">
        <v>82</v>
      </c>
      <c r="AT279" s="216" t="s">
        <v>72</v>
      </c>
      <c r="AU279" s="216" t="s">
        <v>80</v>
      </c>
      <c r="AY279" s="215" t="s">
        <v>152</v>
      </c>
      <c r="BK279" s="217">
        <f>SUM(BK280:BK283)</f>
        <v>0</v>
      </c>
    </row>
    <row r="280" s="2" customFormat="1" ht="76.35" customHeight="1">
      <c r="A280" s="39"/>
      <c r="B280" s="40"/>
      <c r="C280" s="220" t="s">
        <v>855</v>
      </c>
      <c r="D280" s="220" t="s">
        <v>156</v>
      </c>
      <c r="E280" s="221" t="s">
        <v>1517</v>
      </c>
      <c r="F280" s="222" t="s">
        <v>1518</v>
      </c>
      <c r="G280" s="223" t="s">
        <v>1287</v>
      </c>
      <c r="H280" s="224">
        <v>15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38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210</v>
      </c>
      <c r="AT280" s="232" t="s">
        <v>156</v>
      </c>
      <c r="AU280" s="232" t="s">
        <v>82</v>
      </c>
      <c r="AY280" s="18" t="s">
        <v>152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80</v>
      </c>
      <c r="BK280" s="233">
        <f>ROUND(I280*H280,2)</f>
        <v>0</v>
      </c>
      <c r="BL280" s="18" t="s">
        <v>210</v>
      </c>
      <c r="BM280" s="232" t="s">
        <v>1519</v>
      </c>
    </row>
    <row r="281" s="2" customFormat="1" ht="66.75" customHeight="1">
      <c r="A281" s="39"/>
      <c r="B281" s="40"/>
      <c r="C281" s="220" t="s">
        <v>595</v>
      </c>
      <c r="D281" s="220" t="s">
        <v>156</v>
      </c>
      <c r="E281" s="221" t="s">
        <v>1520</v>
      </c>
      <c r="F281" s="222" t="s">
        <v>1521</v>
      </c>
      <c r="G281" s="223" t="s">
        <v>1287</v>
      </c>
      <c r="H281" s="224">
        <v>3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210</v>
      </c>
      <c r="AT281" s="232" t="s">
        <v>156</v>
      </c>
      <c r="AU281" s="232" t="s">
        <v>82</v>
      </c>
      <c r="AY281" s="18" t="s">
        <v>152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210</v>
      </c>
      <c r="BM281" s="232" t="s">
        <v>1522</v>
      </c>
    </row>
    <row r="282" s="2" customFormat="1" ht="16.5" customHeight="1">
      <c r="A282" s="39"/>
      <c r="B282" s="40"/>
      <c r="C282" s="220" t="s">
        <v>687</v>
      </c>
      <c r="D282" s="220" t="s">
        <v>156</v>
      </c>
      <c r="E282" s="221" t="s">
        <v>1523</v>
      </c>
      <c r="F282" s="222" t="s">
        <v>1524</v>
      </c>
      <c r="G282" s="223" t="s">
        <v>1287</v>
      </c>
      <c r="H282" s="224">
        <v>18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210</v>
      </c>
      <c r="AT282" s="232" t="s">
        <v>156</v>
      </c>
      <c r="AU282" s="232" t="s">
        <v>82</v>
      </c>
      <c r="AY282" s="18" t="s">
        <v>152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210</v>
      </c>
      <c r="BM282" s="232" t="s">
        <v>1525</v>
      </c>
    </row>
    <row r="283" s="2" customFormat="1" ht="24.15" customHeight="1">
      <c r="A283" s="39"/>
      <c r="B283" s="40"/>
      <c r="C283" s="220" t="s">
        <v>601</v>
      </c>
      <c r="D283" s="220" t="s">
        <v>156</v>
      </c>
      <c r="E283" s="221" t="s">
        <v>1526</v>
      </c>
      <c r="F283" s="222" t="s">
        <v>1527</v>
      </c>
      <c r="G283" s="223" t="s">
        <v>493</v>
      </c>
      <c r="H283" s="292"/>
      <c r="I283" s="225"/>
      <c r="J283" s="226">
        <f>ROUND(I283*H283,2)</f>
        <v>0</v>
      </c>
      <c r="K283" s="227"/>
      <c r="L283" s="45"/>
      <c r="M283" s="228" t="s">
        <v>1</v>
      </c>
      <c r="N283" s="229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210</v>
      </c>
      <c r="AT283" s="232" t="s">
        <v>156</v>
      </c>
      <c r="AU283" s="232" t="s">
        <v>82</v>
      </c>
      <c r="AY283" s="18" t="s">
        <v>152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80</v>
      </c>
      <c r="BK283" s="233">
        <f>ROUND(I283*H283,2)</f>
        <v>0</v>
      </c>
      <c r="BL283" s="18" t="s">
        <v>210</v>
      </c>
      <c r="BM283" s="232" t="s">
        <v>1528</v>
      </c>
    </row>
    <row r="284" s="12" customFormat="1" ht="22.8" customHeight="1">
      <c r="A284" s="12"/>
      <c r="B284" s="204"/>
      <c r="C284" s="205"/>
      <c r="D284" s="206" t="s">
        <v>72</v>
      </c>
      <c r="E284" s="218" t="s">
        <v>1529</v>
      </c>
      <c r="F284" s="218" t="s">
        <v>1530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SUM(P285:P311)</f>
        <v>0</v>
      </c>
      <c r="Q284" s="212"/>
      <c r="R284" s="213">
        <f>SUM(R285:R311)</f>
        <v>0</v>
      </c>
      <c r="S284" s="212"/>
      <c r="T284" s="214">
        <f>SUM(T285:T311)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80</v>
      </c>
      <c r="AT284" s="216" t="s">
        <v>72</v>
      </c>
      <c r="AU284" s="216" t="s">
        <v>80</v>
      </c>
      <c r="AY284" s="215" t="s">
        <v>152</v>
      </c>
      <c r="BK284" s="217">
        <f>SUM(BK285:BK311)</f>
        <v>0</v>
      </c>
    </row>
    <row r="285" s="2" customFormat="1" ht="16.5" customHeight="1">
      <c r="A285" s="39"/>
      <c r="B285" s="40"/>
      <c r="C285" s="220" t="s">
        <v>729</v>
      </c>
      <c r="D285" s="220" t="s">
        <v>156</v>
      </c>
      <c r="E285" s="221" t="s">
        <v>1531</v>
      </c>
      <c r="F285" s="222" t="s">
        <v>1532</v>
      </c>
      <c r="G285" s="223" t="s">
        <v>232</v>
      </c>
      <c r="H285" s="224">
        <v>35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160</v>
      </c>
      <c r="AT285" s="232" t="s">
        <v>156</v>
      </c>
      <c r="AU285" s="232" t="s">
        <v>82</v>
      </c>
      <c r="AY285" s="18" t="s">
        <v>152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80</v>
      </c>
      <c r="BK285" s="233">
        <f>ROUND(I285*H285,2)</f>
        <v>0</v>
      </c>
      <c r="BL285" s="18" t="s">
        <v>160</v>
      </c>
      <c r="BM285" s="232" t="s">
        <v>1533</v>
      </c>
    </row>
    <row r="286" s="2" customFormat="1" ht="16.5" customHeight="1">
      <c r="A286" s="39"/>
      <c r="B286" s="40"/>
      <c r="C286" s="220" t="s">
        <v>607</v>
      </c>
      <c r="D286" s="220" t="s">
        <v>156</v>
      </c>
      <c r="E286" s="221" t="s">
        <v>1534</v>
      </c>
      <c r="F286" s="222" t="s">
        <v>1535</v>
      </c>
      <c r="G286" s="223" t="s">
        <v>232</v>
      </c>
      <c r="H286" s="224">
        <v>8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38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160</v>
      </c>
      <c r="AT286" s="232" t="s">
        <v>156</v>
      </c>
      <c r="AU286" s="232" t="s">
        <v>82</v>
      </c>
      <c r="AY286" s="18" t="s">
        <v>152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80</v>
      </c>
      <c r="BK286" s="233">
        <f>ROUND(I286*H286,2)</f>
        <v>0</v>
      </c>
      <c r="BL286" s="18" t="s">
        <v>160</v>
      </c>
      <c r="BM286" s="232" t="s">
        <v>1536</v>
      </c>
    </row>
    <row r="287" s="2" customFormat="1" ht="16.5" customHeight="1">
      <c r="A287" s="39"/>
      <c r="B287" s="40"/>
      <c r="C287" s="220" t="s">
        <v>848</v>
      </c>
      <c r="D287" s="220" t="s">
        <v>156</v>
      </c>
      <c r="E287" s="221" t="s">
        <v>1537</v>
      </c>
      <c r="F287" s="222" t="s">
        <v>1538</v>
      </c>
      <c r="G287" s="223" t="s">
        <v>232</v>
      </c>
      <c r="H287" s="224">
        <v>70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160</v>
      </c>
      <c r="AT287" s="232" t="s">
        <v>156</v>
      </c>
      <c r="AU287" s="232" t="s">
        <v>82</v>
      </c>
      <c r="AY287" s="18" t="s">
        <v>152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80</v>
      </c>
      <c r="BK287" s="233">
        <f>ROUND(I287*H287,2)</f>
        <v>0</v>
      </c>
      <c r="BL287" s="18" t="s">
        <v>160</v>
      </c>
      <c r="BM287" s="232" t="s">
        <v>1539</v>
      </c>
    </row>
    <row r="288" s="2" customFormat="1" ht="16.5" customHeight="1">
      <c r="A288" s="39"/>
      <c r="B288" s="40"/>
      <c r="C288" s="220" t="s">
        <v>613</v>
      </c>
      <c r="D288" s="220" t="s">
        <v>156</v>
      </c>
      <c r="E288" s="221" t="s">
        <v>1540</v>
      </c>
      <c r="F288" s="222" t="s">
        <v>1541</v>
      </c>
      <c r="G288" s="223" t="s">
        <v>232</v>
      </c>
      <c r="H288" s="224">
        <v>120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38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160</v>
      </c>
      <c r="AT288" s="232" t="s">
        <v>156</v>
      </c>
      <c r="AU288" s="232" t="s">
        <v>82</v>
      </c>
      <c r="AY288" s="18" t="s">
        <v>152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80</v>
      </c>
      <c r="BK288" s="233">
        <f>ROUND(I288*H288,2)</f>
        <v>0</v>
      </c>
      <c r="BL288" s="18" t="s">
        <v>160</v>
      </c>
      <c r="BM288" s="232" t="s">
        <v>1542</v>
      </c>
    </row>
    <row r="289" s="2" customFormat="1" ht="16.5" customHeight="1">
      <c r="A289" s="39"/>
      <c r="B289" s="40"/>
      <c r="C289" s="220" t="s">
        <v>490</v>
      </c>
      <c r="D289" s="220" t="s">
        <v>156</v>
      </c>
      <c r="E289" s="221" t="s">
        <v>1543</v>
      </c>
      <c r="F289" s="222" t="s">
        <v>1544</v>
      </c>
      <c r="G289" s="223" t="s">
        <v>275</v>
      </c>
      <c r="H289" s="224">
        <v>16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160</v>
      </c>
      <c r="AT289" s="232" t="s">
        <v>156</v>
      </c>
      <c r="AU289" s="232" t="s">
        <v>82</v>
      </c>
      <c r="AY289" s="18" t="s">
        <v>152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80</v>
      </c>
      <c r="BK289" s="233">
        <f>ROUND(I289*H289,2)</f>
        <v>0</v>
      </c>
      <c r="BL289" s="18" t="s">
        <v>160</v>
      </c>
      <c r="BM289" s="232" t="s">
        <v>1545</v>
      </c>
    </row>
    <row r="290" s="2" customFormat="1" ht="24.15" customHeight="1">
      <c r="A290" s="39"/>
      <c r="B290" s="40"/>
      <c r="C290" s="220" t="s">
        <v>509</v>
      </c>
      <c r="D290" s="220" t="s">
        <v>156</v>
      </c>
      <c r="E290" s="221" t="s">
        <v>1546</v>
      </c>
      <c r="F290" s="222" t="s">
        <v>1547</v>
      </c>
      <c r="G290" s="223" t="s">
        <v>232</v>
      </c>
      <c r="H290" s="224">
        <v>170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38</v>
      </c>
      <c r="O290" s="92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160</v>
      </c>
      <c r="AT290" s="232" t="s">
        <v>156</v>
      </c>
      <c r="AU290" s="232" t="s">
        <v>82</v>
      </c>
      <c r="AY290" s="18" t="s">
        <v>152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80</v>
      </c>
      <c r="BK290" s="233">
        <f>ROUND(I290*H290,2)</f>
        <v>0</v>
      </c>
      <c r="BL290" s="18" t="s">
        <v>160</v>
      </c>
      <c r="BM290" s="232" t="s">
        <v>1548</v>
      </c>
    </row>
    <row r="291" s="2" customFormat="1" ht="24.15" customHeight="1">
      <c r="A291" s="39"/>
      <c r="B291" s="40"/>
      <c r="C291" s="220" t="s">
        <v>651</v>
      </c>
      <c r="D291" s="220" t="s">
        <v>156</v>
      </c>
      <c r="E291" s="221" t="s">
        <v>1549</v>
      </c>
      <c r="F291" s="222" t="s">
        <v>1550</v>
      </c>
      <c r="G291" s="223" t="s">
        <v>232</v>
      </c>
      <c r="H291" s="224">
        <v>50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160</v>
      </c>
      <c r="AT291" s="232" t="s">
        <v>156</v>
      </c>
      <c r="AU291" s="232" t="s">
        <v>82</v>
      </c>
      <c r="AY291" s="18" t="s">
        <v>152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160</v>
      </c>
      <c r="BM291" s="232" t="s">
        <v>1551</v>
      </c>
    </row>
    <row r="292" s="2" customFormat="1" ht="16.5" customHeight="1">
      <c r="A292" s="39"/>
      <c r="B292" s="40"/>
      <c r="C292" s="220" t="s">
        <v>620</v>
      </c>
      <c r="D292" s="220" t="s">
        <v>156</v>
      </c>
      <c r="E292" s="221" t="s">
        <v>1552</v>
      </c>
      <c r="F292" s="222" t="s">
        <v>1553</v>
      </c>
      <c r="G292" s="223" t="s">
        <v>232</v>
      </c>
      <c r="H292" s="224">
        <v>15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160</v>
      </c>
      <c r="AT292" s="232" t="s">
        <v>156</v>
      </c>
      <c r="AU292" s="232" t="s">
        <v>82</v>
      </c>
      <c r="AY292" s="18" t="s">
        <v>152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80</v>
      </c>
      <c r="BK292" s="233">
        <f>ROUND(I292*H292,2)</f>
        <v>0</v>
      </c>
      <c r="BL292" s="18" t="s">
        <v>160</v>
      </c>
      <c r="BM292" s="232" t="s">
        <v>1554</v>
      </c>
    </row>
    <row r="293" s="2" customFormat="1" ht="24.15" customHeight="1">
      <c r="A293" s="39"/>
      <c r="B293" s="40"/>
      <c r="C293" s="220" t="s">
        <v>725</v>
      </c>
      <c r="D293" s="220" t="s">
        <v>156</v>
      </c>
      <c r="E293" s="221" t="s">
        <v>1555</v>
      </c>
      <c r="F293" s="222" t="s">
        <v>1556</v>
      </c>
      <c r="G293" s="223" t="s">
        <v>275</v>
      </c>
      <c r="H293" s="224">
        <v>15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160</v>
      </c>
      <c r="AT293" s="232" t="s">
        <v>156</v>
      </c>
      <c r="AU293" s="232" t="s">
        <v>82</v>
      </c>
      <c r="AY293" s="18" t="s">
        <v>152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80</v>
      </c>
      <c r="BK293" s="233">
        <f>ROUND(I293*H293,2)</f>
        <v>0</v>
      </c>
      <c r="BL293" s="18" t="s">
        <v>160</v>
      </c>
      <c r="BM293" s="232" t="s">
        <v>1557</v>
      </c>
    </row>
    <row r="294" s="2" customFormat="1" ht="16.5" customHeight="1">
      <c r="A294" s="39"/>
      <c r="B294" s="40"/>
      <c r="C294" s="220" t="s">
        <v>624</v>
      </c>
      <c r="D294" s="220" t="s">
        <v>156</v>
      </c>
      <c r="E294" s="221" t="s">
        <v>1558</v>
      </c>
      <c r="F294" s="222" t="s">
        <v>1559</v>
      </c>
      <c r="G294" s="223" t="s">
        <v>1287</v>
      </c>
      <c r="H294" s="224">
        <v>18</v>
      </c>
      <c r="I294" s="225"/>
      <c r="J294" s="226">
        <f>ROUND(I294*H294,2)</f>
        <v>0</v>
      </c>
      <c r="K294" s="227"/>
      <c r="L294" s="45"/>
      <c r="M294" s="228" t="s">
        <v>1</v>
      </c>
      <c r="N294" s="229" t="s">
        <v>38</v>
      </c>
      <c r="O294" s="92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160</v>
      </c>
      <c r="AT294" s="232" t="s">
        <v>156</v>
      </c>
      <c r="AU294" s="232" t="s">
        <v>82</v>
      </c>
      <c r="AY294" s="18" t="s">
        <v>152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80</v>
      </c>
      <c r="BK294" s="233">
        <f>ROUND(I294*H294,2)</f>
        <v>0</v>
      </c>
      <c r="BL294" s="18" t="s">
        <v>160</v>
      </c>
      <c r="BM294" s="232" t="s">
        <v>1560</v>
      </c>
    </row>
    <row r="295" s="2" customFormat="1" ht="24.15" customHeight="1">
      <c r="A295" s="39"/>
      <c r="B295" s="40"/>
      <c r="C295" s="220" t="s">
        <v>545</v>
      </c>
      <c r="D295" s="220" t="s">
        <v>156</v>
      </c>
      <c r="E295" s="221" t="s">
        <v>1561</v>
      </c>
      <c r="F295" s="222" t="s">
        <v>1562</v>
      </c>
      <c r="G295" s="223" t="s">
        <v>1287</v>
      </c>
      <c r="H295" s="224">
        <v>9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160</v>
      </c>
      <c r="AT295" s="232" t="s">
        <v>156</v>
      </c>
      <c r="AU295" s="232" t="s">
        <v>82</v>
      </c>
      <c r="AY295" s="18" t="s">
        <v>152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80</v>
      </c>
      <c r="BK295" s="233">
        <f>ROUND(I295*H295,2)</f>
        <v>0</v>
      </c>
      <c r="BL295" s="18" t="s">
        <v>160</v>
      </c>
      <c r="BM295" s="232" t="s">
        <v>1563</v>
      </c>
    </row>
    <row r="296" s="2" customFormat="1" ht="16.5" customHeight="1">
      <c r="A296" s="39"/>
      <c r="B296" s="40"/>
      <c r="C296" s="220" t="s">
        <v>628</v>
      </c>
      <c r="D296" s="220" t="s">
        <v>156</v>
      </c>
      <c r="E296" s="221" t="s">
        <v>1564</v>
      </c>
      <c r="F296" s="222" t="s">
        <v>1565</v>
      </c>
      <c r="G296" s="223" t="s">
        <v>1287</v>
      </c>
      <c r="H296" s="224">
        <v>23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160</v>
      </c>
      <c r="AT296" s="232" t="s">
        <v>156</v>
      </c>
      <c r="AU296" s="232" t="s">
        <v>82</v>
      </c>
      <c r="AY296" s="18" t="s">
        <v>152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80</v>
      </c>
      <c r="BK296" s="233">
        <f>ROUND(I296*H296,2)</f>
        <v>0</v>
      </c>
      <c r="BL296" s="18" t="s">
        <v>160</v>
      </c>
      <c r="BM296" s="232" t="s">
        <v>1566</v>
      </c>
    </row>
    <row r="297" s="2" customFormat="1" ht="16.5" customHeight="1">
      <c r="A297" s="39"/>
      <c r="B297" s="40"/>
      <c r="C297" s="220" t="s">
        <v>1567</v>
      </c>
      <c r="D297" s="220" t="s">
        <v>156</v>
      </c>
      <c r="E297" s="221" t="s">
        <v>1568</v>
      </c>
      <c r="F297" s="222" t="s">
        <v>1569</v>
      </c>
      <c r="G297" s="223" t="s">
        <v>1287</v>
      </c>
      <c r="H297" s="224">
        <v>6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38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160</v>
      </c>
      <c r="AT297" s="232" t="s">
        <v>156</v>
      </c>
      <c r="AU297" s="232" t="s">
        <v>82</v>
      </c>
      <c r="AY297" s="18" t="s">
        <v>152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80</v>
      </c>
      <c r="BK297" s="233">
        <f>ROUND(I297*H297,2)</f>
        <v>0</v>
      </c>
      <c r="BL297" s="18" t="s">
        <v>160</v>
      </c>
      <c r="BM297" s="232" t="s">
        <v>1570</v>
      </c>
    </row>
    <row r="298" s="2" customFormat="1" ht="16.5" customHeight="1">
      <c r="A298" s="39"/>
      <c r="B298" s="40"/>
      <c r="C298" s="220" t="s">
        <v>631</v>
      </c>
      <c r="D298" s="220" t="s">
        <v>156</v>
      </c>
      <c r="E298" s="221" t="s">
        <v>1571</v>
      </c>
      <c r="F298" s="222" t="s">
        <v>1572</v>
      </c>
      <c r="G298" s="223" t="s">
        <v>1287</v>
      </c>
      <c r="H298" s="224">
        <v>2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38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160</v>
      </c>
      <c r="AT298" s="232" t="s">
        <v>156</v>
      </c>
      <c r="AU298" s="232" t="s">
        <v>82</v>
      </c>
      <c r="AY298" s="18" t="s">
        <v>152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80</v>
      </c>
      <c r="BK298" s="233">
        <f>ROUND(I298*H298,2)</f>
        <v>0</v>
      </c>
      <c r="BL298" s="18" t="s">
        <v>160</v>
      </c>
      <c r="BM298" s="232" t="s">
        <v>1573</v>
      </c>
    </row>
    <row r="299" s="2" customFormat="1" ht="16.5" customHeight="1">
      <c r="A299" s="39"/>
      <c r="B299" s="40"/>
      <c r="C299" s="220" t="s">
        <v>1574</v>
      </c>
      <c r="D299" s="220" t="s">
        <v>156</v>
      </c>
      <c r="E299" s="221" t="s">
        <v>1575</v>
      </c>
      <c r="F299" s="222" t="s">
        <v>1576</v>
      </c>
      <c r="G299" s="223" t="s">
        <v>1287</v>
      </c>
      <c r="H299" s="224">
        <v>1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160</v>
      </c>
      <c r="AT299" s="232" t="s">
        <v>156</v>
      </c>
      <c r="AU299" s="232" t="s">
        <v>82</v>
      </c>
      <c r="AY299" s="18" t="s">
        <v>152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80</v>
      </c>
      <c r="BK299" s="233">
        <f>ROUND(I299*H299,2)</f>
        <v>0</v>
      </c>
      <c r="BL299" s="18" t="s">
        <v>160</v>
      </c>
      <c r="BM299" s="232" t="s">
        <v>1577</v>
      </c>
    </row>
    <row r="300" s="2" customFormat="1" ht="16.5" customHeight="1">
      <c r="A300" s="39"/>
      <c r="B300" s="40"/>
      <c r="C300" s="220" t="s">
        <v>635</v>
      </c>
      <c r="D300" s="220" t="s">
        <v>156</v>
      </c>
      <c r="E300" s="221" t="s">
        <v>1578</v>
      </c>
      <c r="F300" s="222" t="s">
        <v>1579</v>
      </c>
      <c r="G300" s="223" t="s">
        <v>275</v>
      </c>
      <c r="H300" s="224">
        <v>2</v>
      </c>
      <c r="I300" s="225"/>
      <c r="J300" s="226">
        <f>ROUND(I300*H300,2)</f>
        <v>0</v>
      </c>
      <c r="K300" s="227"/>
      <c r="L300" s="45"/>
      <c r="M300" s="228" t="s">
        <v>1</v>
      </c>
      <c r="N300" s="229" t="s">
        <v>38</v>
      </c>
      <c r="O300" s="92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160</v>
      </c>
      <c r="AT300" s="232" t="s">
        <v>156</v>
      </c>
      <c r="AU300" s="232" t="s">
        <v>82</v>
      </c>
      <c r="AY300" s="18" t="s">
        <v>152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80</v>
      </c>
      <c r="BK300" s="233">
        <f>ROUND(I300*H300,2)</f>
        <v>0</v>
      </c>
      <c r="BL300" s="18" t="s">
        <v>160</v>
      </c>
      <c r="BM300" s="232" t="s">
        <v>1580</v>
      </c>
    </row>
    <row r="301" s="2" customFormat="1" ht="16.5" customHeight="1">
      <c r="A301" s="39"/>
      <c r="B301" s="40"/>
      <c r="C301" s="220" t="s">
        <v>1581</v>
      </c>
      <c r="D301" s="220" t="s">
        <v>156</v>
      </c>
      <c r="E301" s="221" t="s">
        <v>1582</v>
      </c>
      <c r="F301" s="222" t="s">
        <v>1583</v>
      </c>
      <c r="G301" s="223" t="s">
        <v>1287</v>
      </c>
      <c r="H301" s="224">
        <v>26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38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160</v>
      </c>
      <c r="AT301" s="232" t="s">
        <v>156</v>
      </c>
      <c r="AU301" s="232" t="s">
        <v>82</v>
      </c>
      <c r="AY301" s="18" t="s">
        <v>152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80</v>
      </c>
      <c r="BK301" s="233">
        <f>ROUND(I301*H301,2)</f>
        <v>0</v>
      </c>
      <c r="BL301" s="18" t="s">
        <v>160</v>
      </c>
      <c r="BM301" s="232" t="s">
        <v>1584</v>
      </c>
    </row>
    <row r="302" s="2" customFormat="1" ht="16.5" customHeight="1">
      <c r="A302" s="39"/>
      <c r="B302" s="40"/>
      <c r="C302" s="220" t="s">
        <v>638</v>
      </c>
      <c r="D302" s="220" t="s">
        <v>156</v>
      </c>
      <c r="E302" s="221" t="s">
        <v>1585</v>
      </c>
      <c r="F302" s="222" t="s">
        <v>1586</v>
      </c>
      <c r="G302" s="223" t="s">
        <v>1287</v>
      </c>
      <c r="H302" s="224">
        <v>6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160</v>
      </c>
      <c r="AT302" s="232" t="s">
        <v>156</v>
      </c>
      <c r="AU302" s="232" t="s">
        <v>82</v>
      </c>
      <c r="AY302" s="18" t="s">
        <v>152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80</v>
      </c>
      <c r="BK302" s="233">
        <f>ROUND(I302*H302,2)</f>
        <v>0</v>
      </c>
      <c r="BL302" s="18" t="s">
        <v>160</v>
      </c>
      <c r="BM302" s="232" t="s">
        <v>1587</v>
      </c>
    </row>
    <row r="303" s="2" customFormat="1" ht="16.5" customHeight="1">
      <c r="A303" s="39"/>
      <c r="B303" s="40"/>
      <c r="C303" s="220" t="s">
        <v>1588</v>
      </c>
      <c r="D303" s="220" t="s">
        <v>156</v>
      </c>
      <c r="E303" s="221" t="s">
        <v>1589</v>
      </c>
      <c r="F303" s="222" t="s">
        <v>1590</v>
      </c>
      <c r="G303" s="223" t="s">
        <v>275</v>
      </c>
      <c r="H303" s="224">
        <v>10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38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160</v>
      </c>
      <c r="AT303" s="232" t="s">
        <v>156</v>
      </c>
      <c r="AU303" s="232" t="s">
        <v>82</v>
      </c>
      <c r="AY303" s="18" t="s">
        <v>152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80</v>
      </c>
      <c r="BK303" s="233">
        <f>ROUND(I303*H303,2)</f>
        <v>0</v>
      </c>
      <c r="BL303" s="18" t="s">
        <v>160</v>
      </c>
      <c r="BM303" s="232" t="s">
        <v>1591</v>
      </c>
    </row>
    <row r="304" s="2" customFormat="1" ht="16.5" customHeight="1">
      <c r="A304" s="39"/>
      <c r="B304" s="40"/>
      <c r="C304" s="220" t="s">
        <v>642</v>
      </c>
      <c r="D304" s="220" t="s">
        <v>156</v>
      </c>
      <c r="E304" s="221" t="s">
        <v>1592</v>
      </c>
      <c r="F304" s="222" t="s">
        <v>1593</v>
      </c>
      <c r="G304" s="223" t="s">
        <v>275</v>
      </c>
      <c r="H304" s="224">
        <v>38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38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160</v>
      </c>
      <c r="AT304" s="232" t="s">
        <v>156</v>
      </c>
      <c r="AU304" s="232" t="s">
        <v>82</v>
      </c>
      <c r="AY304" s="18" t="s">
        <v>152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80</v>
      </c>
      <c r="BK304" s="233">
        <f>ROUND(I304*H304,2)</f>
        <v>0</v>
      </c>
      <c r="BL304" s="18" t="s">
        <v>160</v>
      </c>
      <c r="BM304" s="232" t="s">
        <v>1594</v>
      </c>
    </row>
    <row r="305" s="2" customFormat="1" ht="49.05" customHeight="1">
      <c r="A305" s="39"/>
      <c r="B305" s="40"/>
      <c r="C305" s="220" t="s">
        <v>1595</v>
      </c>
      <c r="D305" s="220" t="s">
        <v>156</v>
      </c>
      <c r="E305" s="221" t="s">
        <v>1596</v>
      </c>
      <c r="F305" s="222" t="s">
        <v>1597</v>
      </c>
      <c r="G305" s="223" t="s">
        <v>228</v>
      </c>
      <c r="H305" s="224">
        <v>3.5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38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160</v>
      </c>
      <c r="AT305" s="232" t="s">
        <v>156</v>
      </c>
      <c r="AU305" s="232" t="s">
        <v>82</v>
      </c>
      <c r="AY305" s="18" t="s">
        <v>152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80</v>
      </c>
      <c r="BK305" s="233">
        <f>ROUND(I305*H305,2)</f>
        <v>0</v>
      </c>
      <c r="BL305" s="18" t="s">
        <v>160</v>
      </c>
      <c r="BM305" s="232" t="s">
        <v>1598</v>
      </c>
    </row>
    <row r="306" s="2" customFormat="1" ht="24.15" customHeight="1">
      <c r="A306" s="39"/>
      <c r="B306" s="40"/>
      <c r="C306" s="220" t="s">
        <v>646</v>
      </c>
      <c r="D306" s="220" t="s">
        <v>156</v>
      </c>
      <c r="E306" s="221" t="s">
        <v>1599</v>
      </c>
      <c r="F306" s="222" t="s">
        <v>1299</v>
      </c>
      <c r="G306" s="223" t="s">
        <v>228</v>
      </c>
      <c r="H306" s="224">
        <v>3.5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160</v>
      </c>
      <c r="AT306" s="232" t="s">
        <v>156</v>
      </c>
      <c r="AU306" s="232" t="s">
        <v>82</v>
      </c>
      <c r="AY306" s="18" t="s">
        <v>152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80</v>
      </c>
      <c r="BK306" s="233">
        <f>ROUND(I306*H306,2)</f>
        <v>0</v>
      </c>
      <c r="BL306" s="18" t="s">
        <v>160</v>
      </c>
      <c r="BM306" s="232" t="s">
        <v>1600</v>
      </c>
    </row>
    <row r="307" s="2" customFormat="1" ht="33" customHeight="1">
      <c r="A307" s="39"/>
      <c r="B307" s="40"/>
      <c r="C307" s="220" t="s">
        <v>1601</v>
      </c>
      <c r="D307" s="220" t="s">
        <v>156</v>
      </c>
      <c r="E307" s="221" t="s">
        <v>1602</v>
      </c>
      <c r="F307" s="222" t="s">
        <v>1301</v>
      </c>
      <c r="G307" s="223" t="s">
        <v>228</v>
      </c>
      <c r="H307" s="224">
        <v>52.5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38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160</v>
      </c>
      <c r="AT307" s="232" t="s">
        <v>156</v>
      </c>
      <c r="AU307" s="232" t="s">
        <v>82</v>
      </c>
      <c r="AY307" s="18" t="s">
        <v>152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80</v>
      </c>
      <c r="BK307" s="233">
        <f>ROUND(I307*H307,2)</f>
        <v>0</v>
      </c>
      <c r="BL307" s="18" t="s">
        <v>160</v>
      </c>
      <c r="BM307" s="232" t="s">
        <v>1603</v>
      </c>
    </row>
    <row r="308" s="13" customFormat="1">
      <c r="A308" s="13"/>
      <c r="B308" s="234"/>
      <c r="C308" s="235"/>
      <c r="D308" s="236" t="s">
        <v>161</v>
      </c>
      <c r="E308" s="237" t="s">
        <v>1</v>
      </c>
      <c r="F308" s="238" t="s">
        <v>1604</v>
      </c>
      <c r="G308" s="235"/>
      <c r="H308" s="239">
        <v>52.5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161</v>
      </c>
      <c r="AU308" s="245" t="s">
        <v>82</v>
      </c>
      <c r="AV308" s="13" t="s">
        <v>82</v>
      </c>
      <c r="AW308" s="13" t="s">
        <v>30</v>
      </c>
      <c r="AX308" s="13" t="s">
        <v>73</v>
      </c>
      <c r="AY308" s="245" t="s">
        <v>152</v>
      </c>
    </row>
    <row r="309" s="14" customFormat="1">
      <c r="A309" s="14"/>
      <c r="B309" s="246"/>
      <c r="C309" s="247"/>
      <c r="D309" s="236" t="s">
        <v>161</v>
      </c>
      <c r="E309" s="248" t="s">
        <v>1</v>
      </c>
      <c r="F309" s="249" t="s">
        <v>163</v>
      </c>
      <c r="G309" s="247"/>
      <c r="H309" s="250">
        <v>52.5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161</v>
      </c>
      <c r="AU309" s="256" t="s">
        <v>82</v>
      </c>
      <c r="AV309" s="14" t="s">
        <v>160</v>
      </c>
      <c r="AW309" s="14" t="s">
        <v>30</v>
      </c>
      <c r="AX309" s="14" t="s">
        <v>80</v>
      </c>
      <c r="AY309" s="256" t="s">
        <v>152</v>
      </c>
    </row>
    <row r="310" s="2" customFormat="1" ht="24.15" customHeight="1">
      <c r="A310" s="39"/>
      <c r="B310" s="40"/>
      <c r="C310" s="220" t="s">
        <v>650</v>
      </c>
      <c r="D310" s="220" t="s">
        <v>156</v>
      </c>
      <c r="E310" s="221" t="s">
        <v>1605</v>
      </c>
      <c r="F310" s="222" t="s">
        <v>1606</v>
      </c>
      <c r="G310" s="223" t="s">
        <v>228</v>
      </c>
      <c r="H310" s="224">
        <v>3.5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38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160</v>
      </c>
      <c r="AT310" s="232" t="s">
        <v>156</v>
      </c>
      <c r="AU310" s="232" t="s">
        <v>82</v>
      </c>
      <c r="AY310" s="18" t="s">
        <v>152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80</v>
      </c>
      <c r="BK310" s="233">
        <f>ROUND(I310*H310,2)</f>
        <v>0</v>
      </c>
      <c r="BL310" s="18" t="s">
        <v>160</v>
      </c>
      <c r="BM310" s="232" t="s">
        <v>1607</v>
      </c>
    </row>
    <row r="311" s="2" customFormat="1" ht="24.15" customHeight="1">
      <c r="A311" s="39"/>
      <c r="B311" s="40"/>
      <c r="C311" s="220" t="s">
        <v>1608</v>
      </c>
      <c r="D311" s="220" t="s">
        <v>156</v>
      </c>
      <c r="E311" s="221" t="s">
        <v>1609</v>
      </c>
      <c r="F311" s="222" t="s">
        <v>1610</v>
      </c>
      <c r="G311" s="223" t="s">
        <v>228</v>
      </c>
      <c r="H311" s="224">
        <v>3.5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38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160</v>
      </c>
      <c r="AT311" s="232" t="s">
        <v>156</v>
      </c>
      <c r="AU311" s="232" t="s">
        <v>82</v>
      </c>
      <c r="AY311" s="18" t="s">
        <v>152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80</v>
      </c>
      <c r="BK311" s="233">
        <f>ROUND(I311*H311,2)</f>
        <v>0</v>
      </c>
      <c r="BL311" s="18" t="s">
        <v>160</v>
      </c>
      <c r="BM311" s="232" t="s">
        <v>1611</v>
      </c>
    </row>
    <row r="312" s="12" customFormat="1" ht="22.8" customHeight="1">
      <c r="A312" s="12"/>
      <c r="B312" s="204"/>
      <c r="C312" s="205"/>
      <c r="D312" s="206" t="s">
        <v>72</v>
      </c>
      <c r="E312" s="218" t="s">
        <v>1612</v>
      </c>
      <c r="F312" s="218" t="s">
        <v>1613</v>
      </c>
      <c r="G312" s="205"/>
      <c r="H312" s="205"/>
      <c r="I312" s="208"/>
      <c r="J312" s="219">
        <f>BK312</f>
        <v>0</v>
      </c>
      <c r="K312" s="205"/>
      <c r="L312" s="210"/>
      <c r="M312" s="211"/>
      <c r="N312" s="212"/>
      <c r="O312" s="212"/>
      <c r="P312" s="213">
        <f>SUM(P313:P317)</f>
        <v>0</v>
      </c>
      <c r="Q312" s="212"/>
      <c r="R312" s="213">
        <f>SUM(R313:R317)</f>
        <v>0</v>
      </c>
      <c r="S312" s="212"/>
      <c r="T312" s="214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5" t="s">
        <v>82</v>
      </c>
      <c r="AT312" s="216" t="s">
        <v>72</v>
      </c>
      <c r="AU312" s="216" t="s">
        <v>80</v>
      </c>
      <c r="AY312" s="215" t="s">
        <v>152</v>
      </c>
      <c r="BK312" s="217">
        <f>SUM(BK313:BK317)</f>
        <v>0</v>
      </c>
    </row>
    <row r="313" s="2" customFormat="1" ht="33" customHeight="1">
      <c r="A313" s="39"/>
      <c r="B313" s="40"/>
      <c r="C313" s="220" t="s">
        <v>654</v>
      </c>
      <c r="D313" s="220" t="s">
        <v>156</v>
      </c>
      <c r="E313" s="221" t="s">
        <v>1614</v>
      </c>
      <c r="F313" s="222" t="s">
        <v>1615</v>
      </c>
      <c r="G313" s="223" t="s">
        <v>275</v>
      </c>
      <c r="H313" s="224">
        <v>2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38</v>
      </c>
      <c r="O313" s="92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210</v>
      </c>
      <c r="AT313" s="232" t="s">
        <v>156</v>
      </c>
      <c r="AU313" s="232" t="s">
        <v>82</v>
      </c>
      <c r="AY313" s="18" t="s">
        <v>152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80</v>
      </c>
      <c r="BK313" s="233">
        <f>ROUND(I313*H313,2)</f>
        <v>0</v>
      </c>
      <c r="BL313" s="18" t="s">
        <v>210</v>
      </c>
      <c r="BM313" s="232" t="s">
        <v>1616</v>
      </c>
    </row>
    <row r="314" s="2" customFormat="1" ht="33" customHeight="1">
      <c r="A314" s="39"/>
      <c r="B314" s="40"/>
      <c r="C314" s="220" t="s">
        <v>1617</v>
      </c>
      <c r="D314" s="220" t="s">
        <v>156</v>
      </c>
      <c r="E314" s="221" t="s">
        <v>1618</v>
      </c>
      <c r="F314" s="222" t="s">
        <v>1619</v>
      </c>
      <c r="G314" s="223" t="s">
        <v>275</v>
      </c>
      <c r="H314" s="224">
        <v>4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210</v>
      </c>
      <c r="AT314" s="232" t="s">
        <v>156</v>
      </c>
      <c r="AU314" s="232" t="s">
        <v>82</v>
      </c>
      <c r="AY314" s="18" t="s">
        <v>152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210</v>
      </c>
      <c r="BM314" s="232" t="s">
        <v>1620</v>
      </c>
    </row>
    <row r="315" s="2" customFormat="1" ht="33" customHeight="1">
      <c r="A315" s="39"/>
      <c r="B315" s="40"/>
      <c r="C315" s="220" t="s">
        <v>658</v>
      </c>
      <c r="D315" s="220" t="s">
        <v>156</v>
      </c>
      <c r="E315" s="221" t="s">
        <v>1621</v>
      </c>
      <c r="F315" s="222" t="s">
        <v>1622</v>
      </c>
      <c r="G315" s="223" t="s">
        <v>275</v>
      </c>
      <c r="H315" s="224">
        <v>4</v>
      </c>
      <c r="I315" s="225"/>
      <c r="J315" s="226">
        <f>ROUND(I315*H315,2)</f>
        <v>0</v>
      </c>
      <c r="K315" s="227"/>
      <c r="L315" s="45"/>
      <c r="M315" s="228" t="s">
        <v>1</v>
      </c>
      <c r="N315" s="229" t="s">
        <v>38</v>
      </c>
      <c r="O315" s="92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210</v>
      </c>
      <c r="AT315" s="232" t="s">
        <v>156</v>
      </c>
      <c r="AU315" s="232" t="s">
        <v>82</v>
      </c>
      <c r="AY315" s="18" t="s">
        <v>152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80</v>
      </c>
      <c r="BK315" s="233">
        <f>ROUND(I315*H315,2)</f>
        <v>0</v>
      </c>
      <c r="BL315" s="18" t="s">
        <v>210</v>
      </c>
      <c r="BM315" s="232" t="s">
        <v>1623</v>
      </c>
    </row>
    <row r="316" s="2" customFormat="1" ht="37.8" customHeight="1">
      <c r="A316" s="39"/>
      <c r="B316" s="40"/>
      <c r="C316" s="220" t="s">
        <v>1624</v>
      </c>
      <c r="D316" s="220" t="s">
        <v>156</v>
      </c>
      <c r="E316" s="221" t="s">
        <v>1625</v>
      </c>
      <c r="F316" s="222" t="s">
        <v>1626</v>
      </c>
      <c r="G316" s="223" t="s">
        <v>275</v>
      </c>
      <c r="H316" s="224">
        <v>1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38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210</v>
      </c>
      <c r="AT316" s="232" t="s">
        <v>156</v>
      </c>
      <c r="AU316" s="232" t="s">
        <v>82</v>
      </c>
      <c r="AY316" s="18" t="s">
        <v>152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80</v>
      </c>
      <c r="BK316" s="233">
        <f>ROUND(I316*H316,2)</f>
        <v>0</v>
      </c>
      <c r="BL316" s="18" t="s">
        <v>210</v>
      </c>
      <c r="BM316" s="232" t="s">
        <v>1627</v>
      </c>
    </row>
    <row r="317" s="2" customFormat="1" ht="24.15" customHeight="1">
      <c r="A317" s="39"/>
      <c r="B317" s="40"/>
      <c r="C317" s="220" t="s">
        <v>661</v>
      </c>
      <c r="D317" s="220" t="s">
        <v>156</v>
      </c>
      <c r="E317" s="221" t="s">
        <v>1628</v>
      </c>
      <c r="F317" s="222" t="s">
        <v>1629</v>
      </c>
      <c r="G317" s="223" t="s">
        <v>493</v>
      </c>
      <c r="H317" s="292"/>
      <c r="I317" s="225"/>
      <c r="J317" s="226">
        <f>ROUND(I317*H317,2)</f>
        <v>0</v>
      </c>
      <c r="K317" s="227"/>
      <c r="L317" s="45"/>
      <c r="M317" s="228" t="s">
        <v>1</v>
      </c>
      <c r="N317" s="229" t="s">
        <v>38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210</v>
      </c>
      <c r="AT317" s="232" t="s">
        <v>156</v>
      </c>
      <c r="AU317" s="232" t="s">
        <v>82</v>
      </c>
      <c r="AY317" s="18" t="s">
        <v>152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80</v>
      </c>
      <c r="BK317" s="233">
        <f>ROUND(I317*H317,2)</f>
        <v>0</v>
      </c>
      <c r="BL317" s="18" t="s">
        <v>210</v>
      </c>
      <c r="BM317" s="232" t="s">
        <v>1630</v>
      </c>
    </row>
    <row r="318" s="12" customFormat="1" ht="22.8" customHeight="1">
      <c r="A318" s="12"/>
      <c r="B318" s="204"/>
      <c r="C318" s="205"/>
      <c r="D318" s="206" t="s">
        <v>72</v>
      </c>
      <c r="E318" s="218" t="s">
        <v>807</v>
      </c>
      <c r="F318" s="218" t="s">
        <v>1631</v>
      </c>
      <c r="G318" s="205"/>
      <c r="H318" s="205"/>
      <c r="I318" s="208"/>
      <c r="J318" s="219">
        <f>BK318</f>
        <v>0</v>
      </c>
      <c r="K318" s="205"/>
      <c r="L318" s="210"/>
      <c r="M318" s="211"/>
      <c r="N318" s="212"/>
      <c r="O318" s="212"/>
      <c r="P318" s="213">
        <f>P319</f>
        <v>0</v>
      </c>
      <c r="Q318" s="212"/>
      <c r="R318" s="213">
        <f>R319</f>
        <v>0</v>
      </c>
      <c r="S318" s="212"/>
      <c r="T318" s="214">
        <f>T319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5" t="s">
        <v>82</v>
      </c>
      <c r="AT318" s="216" t="s">
        <v>72</v>
      </c>
      <c r="AU318" s="216" t="s">
        <v>80</v>
      </c>
      <c r="AY318" s="215" t="s">
        <v>152</v>
      </c>
      <c r="BK318" s="217">
        <f>BK319</f>
        <v>0</v>
      </c>
    </row>
    <row r="319" s="2" customFormat="1" ht="37.8" customHeight="1">
      <c r="A319" s="39"/>
      <c r="B319" s="40"/>
      <c r="C319" s="220" t="s">
        <v>1632</v>
      </c>
      <c r="D319" s="220" t="s">
        <v>156</v>
      </c>
      <c r="E319" s="221" t="s">
        <v>1633</v>
      </c>
      <c r="F319" s="222" t="s">
        <v>1634</v>
      </c>
      <c r="G319" s="223" t="s">
        <v>232</v>
      </c>
      <c r="H319" s="224">
        <v>17</v>
      </c>
      <c r="I319" s="225"/>
      <c r="J319" s="226">
        <f>ROUND(I319*H319,2)</f>
        <v>0</v>
      </c>
      <c r="K319" s="227"/>
      <c r="L319" s="45"/>
      <c r="M319" s="293" t="s">
        <v>1</v>
      </c>
      <c r="N319" s="294" t="s">
        <v>38</v>
      </c>
      <c r="O319" s="295"/>
      <c r="P319" s="296">
        <f>O319*H319</f>
        <v>0</v>
      </c>
      <c r="Q319" s="296">
        <v>0</v>
      </c>
      <c r="R319" s="296">
        <f>Q319*H319</f>
        <v>0</v>
      </c>
      <c r="S319" s="296">
        <v>0</v>
      </c>
      <c r="T319" s="29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210</v>
      </c>
      <c r="AT319" s="232" t="s">
        <v>156</v>
      </c>
      <c r="AU319" s="232" t="s">
        <v>82</v>
      </c>
      <c r="AY319" s="18" t="s">
        <v>152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80</v>
      </c>
      <c r="BK319" s="233">
        <f>ROUND(I319*H319,2)</f>
        <v>0</v>
      </c>
      <c r="BL319" s="18" t="s">
        <v>210</v>
      </c>
      <c r="BM319" s="232" t="s">
        <v>1635</v>
      </c>
    </row>
    <row r="320" s="2" customFormat="1" ht="6.96" customHeight="1">
      <c r="A320" s="39"/>
      <c r="B320" s="67"/>
      <c r="C320" s="68"/>
      <c r="D320" s="68"/>
      <c r="E320" s="68"/>
      <c r="F320" s="68"/>
      <c r="G320" s="68"/>
      <c r="H320" s="68"/>
      <c r="I320" s="68"/>
      <c r="J320" s="68"/>
      <c r="K320" s="68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c3nRxyyl6spycPfwmyqz5A2vAywzSs3mcOHQG8BRFtDd9Gxb9ghpLw2w5RPeBb0HrMmhBhOosYcU/BQTZrxyWQ==" hashValue="EwXVWKAOcADFD/ExatM1l8zXnDaDy2F7Gittk33RGg/EZ/yQciS2Epcjwp9JQ63wmofGO2cRJexDDaPFvEXq9A==" algorithmName="SHA-512" password="CC35"/>
  <autoFilter ref="C130:K319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1636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ROUND((SUM(BE125:BE225)),  2)</f>
        <v>0</v>
      </c>
      <c r="G33" s="39"/>
      <c r="H33" s="39"/>
      <c r="I33" s="156">
        <v>0.20999999999999999</v>
      </c>
      <c r="J33" s="155">
        <f>ROUND(((SUM(BE125:BE225))*I33),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ROUND((SUM(BF125:BF225)),  2)</f>
        <v>0</v>
      </c>
      <c r="G34" s="39"/>
      <c r="H34" s="39"/>
      <c r="I34" s="156">
        <v>0.12</v>
      </c>
      <c r="J34" s="155">
        <f>ROUND(((SUM(BF125:BF225))*I34),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ROUND((SUM(BG125:BG225)),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ROUND((SUM(BH125:BH225)),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ROUND((SUM(BI125:BI225)),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764-07b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1637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1638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0"/>
      <c r="C99" s="181"/>
      <c r="D99" s="182" t="s">
        <v>1639</v>
      </c>
      <c r="E99" s="183"/>
      <c r="F99" s="183"/>
      <c r="G99" s="183"/>
      <c r="H99" s="183"/>
      <c r="I99" s="183"/>
      <c r="J99" s="184">
        <f>J128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0"/>
      <c r="C100" s="181"/>
      <c r="D100" s="182" t="s">
        <v>1640</v>
      </c>
      <c r="E100" s="183"/>
      <c r="F100" s="183"/>
      <c r="G100" s="183"/>
      <c r="H100" s="183"/>
      <c r="I100" s="183"/>
      <c r="J100" s="184">
        <f>J144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0"/>
      <c r="C101" s="181"/>
      <c r="D101" s="182" t="s">
        <v>1641</v>
      </c>
      <c r="E101" s="183"/>
      <c r="F101" s="183"/>
      <c r="G101" s="183"/>
      <c r="H101" s="183"/>
      <c r="I101" s="183"/>
      <c r="J101" s="184">
        <f>J158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0"/>
      <c r="C102" s="181"/>
      <c r="D102" s="182" t="s">
        <v>1642</v>
      </c>
      <c r="E102" s="183"/>
      <c r="F102" s="183"/>
      <c r="G102" s="183"/>
      <c r="H102" s="183"/>
      <c r="I102" s="183"/>
      <c r="J102" s="184">
        <f>J180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0"/>
      <c r="C103" s="181"/>
      <c r="D103" s="182" t="s">
        <v>1643</v>
      </c>
      <c r="E103" s="183"/>
      <c r="F103" s="183"/>
      <c r="G103" s="183"/>
      <c r="H103" s="183"/>
      <c r="I103" s="183"/>
      <c r="J103" s="184">
        <f>J192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0"/>
      <c r="C104" s="181"/>
      <c r="D104" s="182" t="s">
        <v>1644</v>
      </c>
      <c r="E104" s="183"/>
      <c r="F104" s="183"/>
      <c r="G104" s="183"/>
      <c r="H104" s="183"/>
      <c r="I104" s="183"/>
      <c r="J104" s="184">
        <f>J216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0"/>
      <c r="C105" s="181"/>
      <c r="D105" s="182" t="s">
        <v>1645</v>
      </c>
      <c r="E105" s="183"/>
      <c r="F105" s="183"/>
      <c r="G105" s="183"/>
      <c r="H105" s="183"/>
      <c r="I105" s="183"/>
      <c r="J105" s="184">
        <f>J220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/>
    <row r="109" hidden="1"/>
    <row r="110" hidden="1"/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5" t="str">
        <f>E7</f>
        <v>Rozpočet - SPŠ Trutnov - rekonstrukce sociálních zařízení Mladé Buky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764-07b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14. 1. 2025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29</v>
      </c>
      <c r="J121" s="37" t="str">
        <f>E21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IF(E18="","",E18)</f>
        <v>Vyplň údaj</v>
      </c>
      <c r="G122" s="41"/>
      <c r="H122" s="41"/>
      <c r="I122" s="33" t="s">
        <v>31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138</v>
      </c>
      <c r="D124" s="195" t="s">
        <v>58</v>
      </c>
      <c r="E124" s="195" t="s">
        <v>54</v>
      </c>
      <c r="F124" s="195" t="s">
        <v>55</v>
      </c>
      <c r="G124" s="195" t="s">
        <v>139</v>
      </c>
      <c r="H124" s="195" t="s">
        <v>140</v>
      </c>
      <c r="I124" s="195" t="s">
        <v>141</v>
      </c>
      <c r="J124" s="196" t="s">
        <v>121</v>
      </c>
      <c r="K124" s="197" t="s">
        <v>142</v>
      </c>
      <c r="L124" s="198"/>
      <c r="M124" s="101" t="s">
        <v>1</v>
      </c>
      <c r="N124" s="102" t="s">
        <v>37</v>
      </c>
      <c r="O124" s="102" t="s">
        <v>143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3" t="s">
        <v>148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P126+P128+P144+P158+P180+P192+P216+P220</f>
        <v>0</v>
      </c>
      <c r="Q125" s="105"/>
      <c r="R125" s="201">
        <f>R126+R128+R144+R158+R180+R192+R216+R220</f>
        <v>0</v>
      </c>
      <c r="S125" s="105"/>
      <c r="T125" s="202">
        <f>T126+T128+T144+T158+T180+T192+T216+T220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72</v>
      </c>
      <c r="AU125" s="18" t="s">
        <v>123</v>
      </c>
      <c r="BK125" s="203">
        <f>BK126+BK128+BK144+BK158+BK180+BK192+BK216+BK220</f>
        <v>0</v>
      </c>
    </row>
    <row r="126" s="12" customFormat="1" ht="25.92" customHeight="1">
      <c r="A126" s="12"/>
      <c r="B126" s="204"/>
      <c r="C126" s="205"/>
      <c r="D126" s="206" t="s">
        <v>72</v>
      </c>
      <c r="E126" s="207" t="s">
        <v>1646</v>
      </c>
      <c r="F126" s="207" t="s">
        <v>1647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</f>
        <v>0</v>
      </c>
      <c r="Q126" s="212"/>
      <c r="R126" s="213">
        <f>R127</f>
        <v>0</v>
      </c>
      <c r="S126" s="212"/>
      <c r="T126" s="21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80</v>
      </c>
      <c r="AT126" s="216" t="s">
        <v>72</v>
      </c>
      <c r="AU126" s="216" t="s">
        <v>73</v>
      </c>
      <c r="AY126" s="215" t="s">
        <v>152</v>
      </c>
      <c r="BK126" s="217">
        <f>BK127</f>
        <v>0</v>
      </c>
    </row>
    <row r="127" s="12" customFormat="1" ht="22.8" customHeight="1">
      <c r="A127" s="12"/>
      <c r="B127" s="204"/>
      <c r="C127" s="205"/>
      <c r="D127" s="206" t="s">
        <v>72</v>
      </c>
      <c r="E127" s="218" t="s">
        <v>1648</v>
      </c>
      <c r="F127" s="218" t="s">
        <v>1649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v>0</v>
      </c>
      <c r="Q127" s="212"/>
      <c r="R127" s="213">
        <v>0</v>
      </c>
      <c r="S127" s="212"/>
      <c r="T127" s="214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72</v>
      </c>
      <c r="AU127" s="216" t="s">
        <v>80</v>
      </c>
      <c r="AY127" s="215" t="s">
        <v>152</v>
      </c>
      <c r="BK127" s="217">
        <v>0</v>
      </c>
    </row>
    <row r="128" s="12" customFormat="1" ht="25.92" customHeight="1">
      <c r="A128" s="12"/>
      <c r="B128" s="204"/>
      <c r="C128" s="205"/>
      <c r="D128" s="206" t="s">
        <v>72</v>
      </c>
      <c r="E128" s="207" t="s">
        <v>264</v>
      </c>
      <c r="F128" s="207" t="s">
        <v>1650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SUM(P129:P143)</f>
        <v>0</v>
      </c>
      <c r="Q128" s="212"/>
      <c r="R128" s="213">
        <f>SUM(R129:R143)</f>
        <v>0</v>
      </c>
      <c r="S128" s="212"/>
      <c r="T128" s="214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82</v>
      </c>
      <c r="AT128" s="216" t="s">
        <v>72</v>
      </c>
      <c r="AU128" s="216" t="s">
        <v>73</v>
      </c>
      <c r="AY128" s="215" t="s">
        <v>152</v>
      </c>
      <c r="BK128" s="217">
        <f>SUM(BK129:BK143)</f>
        <v>0</v>
      </c>
    </row>
    <row r="129" s="2" customFormat="1" ht="24.15" customHeight="1">
      <c r="A129" s="39"/>
      <c r="B129" s="40"/>
      <c r="C129" s="220" t="s">
        <v>73</v>
      </c>
      <c r="D129" s="220" t="s">
        <v>156</v>
      </c>
      <c r="E129" s="221" t="s">
        <v>1310</v>
      </c>
      <c r="F129" s="222" t="s">
        <v>1651</v>
      </c>
      <c r="G129" s="223" t="s">
        <v>232</v>
      </c>
      <c r="H129" s="224">
        <v>95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210</v>
      </c>
      <c r="AT129" s="232" t="s">
        <v>156</v>
      </c>
      <c r="AU129" s="232" t="s">
        <v>80</v>
      </c>
      <c r="AY129" s="18" t="s">
        <v>152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210</v>
      </c>
      <c r="BM129" s="232" t="s">
        <v>82</v>
      </c>
    </row>
    <row r="130" s="2" customFormat="1" ht="21.75" customHeight="1">
      <c r="A130" s="39"/>
      <c r="B130" s="40"/>
      <c r="C130" s="281" t="s">
        <v>73</v>
      </c>
      <c r="D130" s="281" t="s">
        <v>443</v>
      </c>
      <c r="E130" s="282" t="s">
        <v>72</v>
      </c>
      <c r="F130" s="283" t="s">
        <v>1652</v>
      </c>
      <c r="G130" s="284" t="s">
        <v>232</v>
      </c>
      <c r="H130" s="285">
        <v>85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247</v>
      </c>
      <c r="AT130" s="232" t="s">
        <v>443</v>
      </c>
      <c r="AU130" s="232" t="s">
        <v>80</v>
      </c>
      <c r="AY130" s="18" t="s">
        <v>152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210</v>
      </c>
      <c r="BM130" s="232" t="s">
        <v>160</v>
      </c>
    </row>
    <row r="131" s="2" customFormat="1" ht="21.75" customHeight="1">
      <c r="A131" s="39"/>
      <c r="B131" s="40"/>
      <c r="C131" s="281" t="s">
        <v>73</v>
      </c>
      <c r="D131" s="281" t="s">
        <v>443</v>
      </c>
      <c r="E131" s="282" t="s">
        <v>1653</v>
      </c>
      <c r="F131" s="283" t="s">
        <v>1654</v>
      </c>
      <c r="G131" s="284" t="s">
        <v>232</v>
      </c>
      <c r="H131" s="285">
        <v>8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247</v>
      </c>
      <c r="AT131" s="232" t="s">
        <v>443</v>
      </c>
      <c r="AU131" s="232" t="s">
        <v>80</v>
      </c>
      <c r="AY131" s="18" t="s">
        <v>152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210</v>
      </c>
      <c r="BM131" s="232" t="s">
        <v>153</v>
      </c>
    </row>
    <row r="132" s="2" customFormat="1" ht="21.75" customHeight="1">
      <c r="A132" s="39"/>
      <c r="B132" s="40"/>
      <c r="C132" s="281" t="s">
        <v>73</v>
      </c>
      <c r="D132" s="281" t="s">
        <v>443</v>
      </c>
      <c r="E132" s="282" t="s">
        <v>1655</v>
      </c>
      <c r="F132" s="283" t="s">
        <v>1656</v>
      </c>
      <c r="G132" s="284" t="s">
        <v>232</v>
      </c>
      <c r="H132" s="285">
        <v>2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247</v>
      </c>
      <c r="AT132" s="232" t="s">
        <v>443</v>
      </c>
      <c r="AU132" s="232" t="s">
        <v>80</v>
      </c>
      <c r="AY132" s="18" t="s">
        <v>152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210</v>
      </c>
      <c r="BM132" s="232" t="s">
        <v>176</v>
      </c>
    </row>
    <row r="133" s="2" customFormat="1" ht="24.15" customHeight="1">
      <c r="A133" s="39"/>
      <c r="B133" s="40"/>
      <c r="C133" s="220" t="s">
        <v>73</v>
      </c>
      <c r="D133" s="220" t="s">
        <v>156</v>
      </c>
      <c r="E133" s="221" t="s">
        <v>1657</v>
      </c>
      <c r="F133" s="222" t="s">
        <v>1658</v>
      </c>
      <c r="G133" s="223" t="s">
        <v>232</v>
      </c>
      <c r="H133" s="224">
        <v>103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210</v>
      </c>
      <c r="AT133" s="232" t="s">
        <v>156</v>
      </c>
      <c r="AU133" s="232" t="s">
        <v>80</v>
      </c>
      <c r="AY133" s="18" t="s">
        <v>152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210</v>
      </c>
      <c r="BM133" s="232" t="s">
        <v>189</v>
      </c>
    </row>
    <row r="134" s="2" customFormat="1" ht="21.75" customHeight="1">
      <c r="A134" s="39"/>
      <c r="B134" s="40"/>
      <c r="C134" s="281" t="s">
        <v>73</v>
      </c>
      <c r="D134" s="281" t="s">
        <v>443</v>
      </c>
      <c r="E134" s="282" t="s">
        <v>1659</v>
      </c>
      <c r="F134" s="283" t="s">
        <v>1652</v>
      </c>
      <c r="G134" s="284" t="s">
        <v>232</v>
      </c>
      <c r="H134" s="285">
        <v>4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247</v>
      </c>
      <c r="AT134" s="232" t="s">
        <v>443</v>
      </c>
      <c r="AU134" s="232" t="s">
        <v>80</v>
      </c>
      <c r="AY134" s="18" t="s">
        <v>152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210</v>
      </c>
      <c r="BM134" s="232" t="s">
        <v>8</v>
      </c>
    </row>
    <row r="135" s="2" customFormat="1" ht="21.75" customHeight="1">
      <c r="A135" s="39"/>
      <c r="B135" s="40"/>
      <c r="C135" s="281" t="s">
        <v>73</v>
      </c>
      <c r="D135" s="281" t="s">
        <v>443</v>
      </c>
      <c r="E135" s="282" t="s">
        <v>1660</v>
      </c>
      <c r="F135" s="283" t="s">
        <v>1661</v>
      </c>
      <c r="G135" s="284" t="s">
        <v>232</v>
      </c>
      <c r="H135" s="285">
        <v>7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247</v>
      </c>
      <c r="AT135" s="232" t="s">
        <v>443</v>
      </c>
      <c r="AU135" s="232" t="s">
        <v>80</v>
      </c>
      <c r="AY135" s="18" t="s">
        <v>152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210</v>
      </c>
      <c r="BM135" s="232" t="s">
        <v>206</v>
      </c>
    </row>
    <row r="136" s="2" customFormat="1" ht="21.75" customHeight="1">
      <c r="A136" s="39"/>
      <c r="B136" s="40"/>
      <c r="C136" s="281" t="s">
        <v>73</v>
      </c>
      <c r="D136" s="281" t="s">
        <v>443</v>
      </c>
      <c r="E136" s="282" t="s">
        <v>1662</v>
      </c>
      <c r="F136" s="283" t="s">
        <v>1663</v>
      </c>
      <c r="G136" s="284" t="s">
        <v>232</v>
      </c>
      <c r="H136" s="285">
        <v>16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247</v>
      </c>
      <c r="AT136" s="232" t="s">
        <v>443</v>
      </c>
      <c r="AU136" s="232" t="s">
        <v>80</v>
      </c>
      <c r="AY136" s="18" t="s">
        <v>152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210</v>
      </c>
      <c r="BM136" s="232" t="s">
        <v>210</v>
      </c>
    </row>
    <row r="137" s="2" customFormat="1" ht="21.75" customHeight="1">
      <c r="A137" s="39"/>
      <c r="B137" s="40"/>
      <c r="C137" s="281" t="s">
        <v>73</v>
      </c>
      <c r="D137" s="281" t="s">
        <v>443</v>
      </c>
      <c r="E137" s="282" t="s">
        <v>1664</v>
      </c>
      <c r="F137" s="283" t="s">
        <v>1665</v>
      </c>
      <c r="G137" s="284" t="s">
        <v>232</v>
      </c>
      <c r="H137" s="285">
        <v>11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247</v>
      </c>
      <c r="AT137" s="232" t="s">
        <v>443</v>
      </c>
      <c r="AU137" s="232" t="s">
        <v>80</v>
      </c>
      <c r="AY137" s="18" t="s">
        <v>152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210</v>
      </c>
      <c r="BM137" s="232" t="s">
        <v>215</v>
      </c>
    </row>
    <row r="138" s="2" customFormat="1" ht="21.75" customHeight="1">
      <c r="A138" s="39"/>
      <c r="B138" s="40"/>
      <c r="C138" s="281" t="s">
        <v>73</v>
      </c>
      <c r="D138" s="281" t="s">
        <v>443</v>
      </c>
      <c r="E138" s="282" t="s">
        <v>1666</v>
      </c>
      <c r="F138" s="283" t="s">
        <v>1667</v>
      </c>
      <c r="G138" s="284" t="s">
        <v>232</v>
      </c>
      <c r="H138" s="285">
        <v>23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247</v>
      </c>
      <c r="AT138" s="232" t="s">
        <v>443</v>
      </c>
      <c r="AU138" s="232" t="s">
        <v>80</v>
      </c>
      <c r="AY138" s="18" t="s">
        <v>152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210</v>
      </c>
      <c r="BM138" s="232" t="s">
        <v>221</v>
      </c>
    </row>
    <row r="139" s="2" customFormat="1" ht="24.15" customHeight="1">
      <c r="A139" s="39"/>
      <c r="B139" s="40"/>
      <c r="C139" s="281" t="s">
        <v>73</v>
      </c>
      <c r="D139" s="281" t="s">
        <v>443</v>
      </c>
      <c r="E139" s="282" t="s">
        <v>1668</v>
      </c>
      <c r="F139" s="283" t="s">
        <v>1669</v>
      </c>
      <c r="G139" s="284" t="s">
        <v>232</v>
      </c>
      <c r="H139" s="285">
        <v>14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247</v>
      </c>
      <c r="AT139" s="232" t="s">
        <v>443</v>
      </c>
      <c r="AU139" s="232" t="s">
        <v>80</v>
      </c>
      <c r="AY139" s="18" t="s">
        <v>152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210</v>
      </c>
      <c r="BM139" s="232" t="s">
        <v>218</v>
      </c>
    </row>
    <row r="140" s="2" customFormat="1" ht="24.15" customHeight="1">
      <c r="A140" s="39"/>
      <c r="B140" s="40"/>
      <c r="C140" s="281" t="s">
        <v>73</v>
      </c>
      <c r="D140" s="281" t="s">
        <v>443</v>
      </c>
      <c r="E140" s="282" t="s">
        <v>1670</v>
      </c>
      <c r="F140" s="283" t="s">
        <v>1671</v>
      </c>
      <c r="G140" s="284" t="s">
        <v>232</v>
      </c>
      <c r="H140" s="285">
        <v>28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247</v>
      </c>
      <c r="AT140" s="232" t="s">
        <v>443</v>
      </c>
      <c r="AU140" s="232" t="s">
        <v>80</v>
      </c>
      <c r="AY140" s="18" t="s">
        <v>152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210</v>
      </c>
      <c r="BM140" s="232" t="s">
        <v>233</v>
      </c>
    </row>
    <row r="141" s="2" customFormat="1" ht="21.75" customHeight="1">
      <c r="A141" s="39"/>
      <c r="B141" s="40"/>
      <c r="C141" s="220" t="s">
        <v>73</v>
      </c>
      <c r="D141" s="220" t="s">
        <v>156</v>
      </c>
      <c r="E141" s="221" t="s">
        <v>1672</v>
      </c>
      <c r="F141" s="222" t="s">
        <v>1673</v>
      </c>
      <c r="G141" s="223" t="s">
        <v>232</v>
      </c>
      <c r="H141" s="224">
        <v>90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210</v>
      </c>
      <c r="AT141" s="232" t="s">
        <v>156</v>
      </c>
      <c r="AU141" s="232" t="s">
        <v>80</v>
      </c>
      <c r="AY141" s="18" t="s">
        <v>152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210</v>
      </c>
      <c r="BM141" s="232" t="s">
        <v>237</v>
      </c>
    </row>
    <row r="142" s="2" customFormat="1" ht="21.75" customHeight="1">
      <c r="A142" s="39"/>
      <c r="B142" s="40"/>
      <c r="C142" s="281" t="s">
        <v>73</v>
      </c>
      <c r="D142" s="281" t="s">
        <v>443</v>
      </c>
      <c r="E142" s="282" t="s">
        <v>1674</v>
      </c>
      <c r="F142" s="283" t="s">
        <v>1675</v>
      </c>
      <c r="G142" s="284" t="s">
        <v>521</v>
      </c>
      <c r="H142" s="285">
        <v>2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247</v>
      </c>
      <c r="AT142" s="232" t="s">
        <v>443</v>
      </c>
      <c r="AU142" s="232" t="s">
        <v>80</v>
      </c>
      <c r="AY142" s="18" t="s">
        <v>152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210</v>
      </c>
      <c r="BM142" s="232" t="s">
        <v>207</v>
      </c>
    </row>
    <row r="143" s="2" customFormat="1" ht="24.15" customHeight="1">
      <c r="A143" s="39"/>
      <c r="B143" s="40"/>
      <c r="C143" s="220" t="s">
        <v>73</v>
      </c>
      <c r="D143" s="220" t="s">
        <v>156</v>
      </c>
      <c r="E143" s="221" t="s">
        <v>1316</v>
      </c>
      <c r="F143" s="222" t="s">
        <v>1317</v>
      </c>
      <c r="G143" s="223" t="s">
        <v>493</v>
      </c>
      <c r="H143" s="292"/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210</v>
      </c>
      <c r="AT143" s="232" t="s">
        <v>156</v>
      </c>
      <c r="AU143" s="232" t="s">
        <v>80</v>
      </c>
      <c r="AY143" s="18" t="s">
        <v>152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210</v>
      </c>
      <c r="BM143" s="232" t="s">
        <v>234</v>
      </c>
    </row>
    <row r="144" s="12" customFormat="1" ht="25.92" customHeight="1">
      <c r="A144" s="12"/>
      <c r="B144" s="204"/>
      <c r="C144" s="205"/>
      <c r="D144" s="206" t="s">
        <v>72</v>
      </c>
      <c r="E144" s="207" t="s">
        <v>1676</v>
      </c>
      <c r="F144" s="207" t="s">
        <v>1677</v>
      </c>
      <c r="G144" s="205"/>
      <c r="H144" s="205"/>
      <c r="I144" s="208"/>
      <c r="J144" s="209">
        <f>BK144</f>
        <v>0</v>
      </c>
      <c r="K144" s="205"/>
      <c r="L144" s="210"/>
      <c r="M144" s="211"/>
      <c r="N144" s="212"/>
      <c r="O144" s="212"/>
      <c r="P144" s="213">
        <f>SUM(P145:P157)</f>
        <v>0</v>
      </c>
      <c r="Q144" s="212"/>
      <c r="R144" s="213">
        <f>SUM(R145:R157)</f>
        <v>0</v>
      </c>
      <c r="S144" s="212"/>
      <c r="T144" s="214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80</v>
      </c>
      <c r="AT144" s="216" t="s">
        <v>72</v>
      </c>
      <c r="AU144" s="216" t="s">
        <v>73</v>
      </c>
      <c r="AY144" s="215" t="s">
        <v>152</v>
      </c>
      <c r="BK144" s="217">
        <f>SUM(BK145:BK157)</f>
        <v>0</v>
      </c>
    </row>
    <row r="145" s="2" customFormat="1" ht="24.15" customHeight="1">
      <c r="A145" s="39"/>
      <c r="B145" s="40"/>
      <c r="C145" s="220" t="s">
        <v>73</v>
      </c>
      <c r="D145" s="220" t="s">
        <v>156</v>
      </c>
      <c r="E145" s="221" t="s">
        <v>1678</v>
      </c>
      <c r="F145" s="222" t="s">
        <v>1679</v>
      </c>
      <c r="G145" s="223" t="s">
        <v>232</v>
      </c>
      <c r="H145" s="224">
        <v>100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160</v>
      </c>
      <c r="AT145" s="232" t="s">
        <v>156</v>
      </c>
      <c r="AU145" s="232" t="s">
        <v>80</v>
      </c>
      <c r="AY145" s="18" t="s">
        <v>152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160</v>
      </c>
      <c r="BM145" s="232" t="s">
        <v>247</v>
      </c>
    </row>
    <row r="146" s="2" customFormat="1" ht="24.15" customHeight="1">
      <c r="A146" s="39"/>
      <c r="B146" s="40"/>
      <c r="C146" s="220" t="s">
        <v>73</v>
      </c>
      <c r="D146" s="220" t="s">
        <v>156</v>
      </c>
      <c r="E146" s="221" t="s">
        <v>1680</v>
      </c>
      <c r="F146" s="222" t="s">
        <v>1681</v>
      </c>
      <c r="G146" s="223" t="s">
        <v>275</v>
      </c>
      <c r="H146" s="224">
        <v>46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160</v>
      </c>
      <c r="AT146" s="232" t="s">
        <v>156</v>
      </c>
      <c r="AU146" s="232" t="s">
        <v>80</v>
      </c>
      <c r="AY146" s="18" t="s">
        <v>152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160</v>
      </c>
      <c r="BM146" s="232" t="s">
        <v>254</v>
      </c>
    </row>
    <row r="147" s="2" customFormat="1" ht="24.15" customHeight="1">
      <c r="A147" s="39"/>
      <c r="B147" s="40"/>
      <c r="C147" s="220" t="s">
        <v>73</v>
      </c>
      <c r="D147" s="220" t="s">
        <v>156</v>
      </c>
      <c r="E147" s="221" t="s">
        <v>1682</v>
      </c>
      <c r="F147" s="222" t="s">
        <v>1683</v>
      </c>
      <c r="G147" s="223" t="s">
        <v>275</v>
      </c>
      <c r="H147" s="224">
        <v>4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160</v>
      </c>
      <c r="AT147" s="232" t="s">
        <v>156</v>
      </c>
      <c r="AU147" s="232" t="s">
        <v>80</v>
      </c>
      <c r="AY147" s="18" t="s">
        <v>152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160</v>
      </c>
      <c r="BM147" s="232" t="s">
        <v>269</v>
      </c>
    </row>
    <row r="148" s="2" customFormat="1" ht="16.5" customHeight="1">
      <c r="A148" s="39"/>
      <c r="B148" s="40"/>
      <c r="C148" s="220" t="s">
        <v>73</v>
      </c>
      <c r="D148" s="220" t="s">
        <v>156</v>
      </c>
      <c r="E148" s="221" t="s">
        <v>1684</v>
      </c>
      <c r="F148" s="222" t="s">
        <v>1685</v>
      </c>
      <c r="G148" s="223" t="s">
        <v>159</v>
      </c>
      <c r="H148" s="224">
        <v>10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160</v>
      </c>
      <c r="AT148" s="232" t="s">
        <v>156</v>
      </c>
      <c r="AU148" s="232" t="s">
        <v>80</v>
      </c>
      <c r="AY148" s="18" t="s">
        <v>152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160</v>
      </c>
      <c r="BM148" s="232" t="s">
        <v>276</v>
      </c>
    </row>
    <row r="149" s="2" customFormat="1" ht="16.5" customHeight="1">
      <c r="A149" s="39"/>
      <c r="B149" s="40"/>
      <c r="C149" s="220" t="s">
        <v>73</v>
      </c>
      <c r="D149" s="220" t="s">
        <v>156</v>
      </c>
      <c r="E149" s="221" t="s">
        <v>1686</v>
      </c>
      <c r="F149" s="222" t="s">
        <v>1687</v>
      </c>
      <c r="G149" s="223" t="s">
        <v>159</v>
      </c>
      <c r="H149" s="224">
        <v>19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160</v>
      </c>
      <c r="AT149" s="232" t="s">
        <v>156</v>
      </c>
      <c r="AU149" s="232" t="s">
        <v>80</v>
      </c>
      <c r="AY149" s="18" t="s">
        <v>152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160</v>
      </c>
      <c r="BM149" s="232" t="s">
        <v>280</v>
      </c>
    </row>
    <row r="150" s="2" customFormat="1" ht="24.15" customHeight="1">
      <c r="A150" s="39"/>
      <c r="B150" s="40"/>
      <c r="C150" s="220" t="s">
        <v>73</v>
      </c>
      <c r="D150" s="220" t="s">
        <v>156</v>
      </c>
      <c r="E150" s="221" t="s">
        <v>1688</v>
      </c>
      <c r="F150" s="222" t="s">
        <v>1689</v>
      </c>
      <c r="G150" s="223" t="s">
        <v>275</v>
      </c>
      <c r="H150" s="224">
        <v>10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160</v>
      </c>
      <c r="AT150" s="232" t="s">
        <v>156</v>
      </c>
      <c r="AU150" s="232" t="s">
        <v>80</v>
      </c>
      <c r="AY150" s="18" t="s">
        <v>152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160</v>
      </c>
      <c r="BM150" s="232" t="s">
        <v>285</v>
      </c>
    </row>
    <row r="151" s="2" customFormat="1" ht="24.15" customHeight="1">
      <c r="A151" s="39"/>
      <c r="B151" s="40"/>
      <c r="C151" s="220" t="s">
        <v>73</v>
      </c>
      <c r="D151" s="220" t="s">
        <v>156</v>
      </c>
      <c r="E151" s="221" t="s">
        <v>1690</v>
      </c>
      <c r="F151" s="222" t="s">
        <v>1691</v>
      </c>
      <c r="G151" s="223" t="s">
        <v>275</v>
      </c>
      <c r="H151" s="224">
        <v>3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160</v>
      </c>
      <c r="AT151" s="232" t="s">
        <v>156</v>
      </c>
      <c r="AU151" s="232" t="s">
        <v>80</v>
      </c>
      <c r="AY151" s="18" t="s">
        <v>152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160</v>
      </c>
      <c r="BM151" s="232" t="s">
        <v>289</v>
      </c>
    </row>
    <row r="152" s="2" customFormat="1" ht="24.15" customHeight="1">
      <c r="A152" s="39"/>
      <c r="B152" s="40"/>
      <c r="C152" s="220" t="s">
        <v>73</v>
      </c>
      <c r="D152" s="220" t="s">
        <v>156</v>
      </c>
      <c r="E152" s="221" t="s">
        <v>1692</v>
      </c>
      <c r="F152" s="222" t="s">
        <v>1693</v>
      </c>
      <c r="G152" s="223" t="s">
        <v>275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160</v>
      </c>
      <c r="AT152" s="232" t="s">
        <v>156</v>
      </c>
      <c r="AU152" s="232" t="s">
        <v>80</v>
      </c>
      <c r="AY152" s="18" t="s">
        <v>152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160</v>
      </c>
      <c r="BM152" s="232" t="s">
        <v>297</v>
      </c>
    </row>
    <row r="153" s="2" customFormat="1" ht="24.15" customHeight="1">
      <c r="A153" s="39"/>
      <c r="B153" s="40"/>
      <c r="C153" s="220" t="s">
        <v>73</v>
      </c>
      <c r="D153" s="220" t="s">
        <v>156</v>
      </c>
      <c r="E153" s="221" t="s">
        <v>1694</v>
      </c>
      <c r="F153" s="222" t="s">
        <v>1695</v>
      </c>
      <c r="G153" s="223" t="s">
        <v>232</v>
      </c>
      <c r="H153" s="224">
        <v>65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160</v>
      </c>
      <c r="AT153" s="232" t="s">
        <v>156</v>
      </c>
      <c r="AU153" s="232" t="s">
        <v>80</v>
      </c>
      <c r="AY153" s="18" t="s">
        <v>152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160</v>
      </c>
      <c r="BM153" s="232" t="s">
        <v>301</v>
      </c>
    </row>
    <row r="154" s="2" customFormat="1" ht="16.5" customHeight="1">
      <c r="A154" s="39"/>
      <c r="B154" s="40"/>
      <c r="C154" s="220" t="s">
        <v>73</v>
      </c>
      <c r="D154" s="220" t="s">
        <v>156</v>
      </c>
      <c r="E154" s="221" t="s">
        <v>1696</v>
      </c>
      <c r="F154" s="222" t="s">
        <v>1697</v>
      </c>
      <c r="G154" s="223" t="s">
        <v>159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160</v>
      </c>
      <c r="AT154" s="232" t="s">
        <v>156</v>
      </c>
      <c r="AU154" s="232" t="s">
        <v>80</v>
      </c>
      <c r="AY154" s="18" t="s">
        <v>152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160</v>
      </c>
      <c r="BM154" s="232" t="s">
        <v>309</v>
      </c>
    </row>
    <row r="155" s="2" customFormat="1" ht="24.15" customHeight="1">
      <c r="A155" s="39"/>
      <c r="B155" s="40"/>
      <c r="C155" s="220" t="s">
        <v>73</v>
      </c>
      <c r="D155" s="220" t="s">
        <v>156</v>
      </c>
      <c r="E155" s="221" t="s">
        <v>1698</v>
      </c>
      <c r="F155" s="222" t="s">
        <v>1699</v>
      </c>
      <c r="G155" s="223" t="s">
        <v>228</v>
      </c>
      <c r="H155" s="224">
        <v>2.6640000000000001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160</v>
      </c>
      <c r="AT155" s="232" t="s">
        <v>156</v>
      </c>
      <c r="AU155" s="232" t="s">
        <v>80</v>
      </c>
      <c r="AY155" s="18" t="s">
        <v>152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160</v>
      </c>
      <c r="BM155" s="232" t="s">
        <v>315</v>
      </c>
    </row>
    <row r="156" s="2" customFormat="1" ht="24.15" customHeight="1">
      <c r="A156" s="39"/>
      <c r="B156" s="40"/>
      <c r="C156" s="220" t="s">
        <v>73</v>
      </c>
      <c r="D156" s="220" t="s">
        <v>156</v>
      </c>
      <c r="E156" s="221" t="s">
        <v>239</v>
      </c>
      <c r="F156" s="222" t="s">
        <v>1700</v>
      </c>
      <c r="G156" s="223" t="s">
        <v>228</v>
      </c>
      <c r="H156" s="224">
        <v>2.6640000000000001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160</v>
      </c>
      <c r="AT156" s="232" t="s">
        <v>156</v>
      </c>
      <c r="AU156" s="232" t="s">
        <v>80</v>
      </c>
      <c r="AY156" s="18" t="s">
        <v>152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160</v>
      </c>
      <c r="BM156" s="232" t="s">
        <v>322</v>
      </c>
    </row>
    <row r="157" s="2" customFormat="1" ht="24.15" customHeight="1">
      <c r="A157" s="39"/>
      <c r="B157" s="40"/>
      <c r="C157" s="220" t="s">
        <v>73</v>
      </c>
      <c r="D157" s="220" t="s">
        <v>156</v>
      </c>
      <c r="E157" s="221" t="s">
        <v>241</v>
      </c>
      <c r="F157" s="222" t="s">
        <v>242</v>
      </c>
      <c r="G157" s="223" t="s">
        <v>228</v>
      </c>
      <c r="H157" s="224">
        <v>26.640000000000001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160</v>
      </c>
      <c r="AT157" s="232" t="s">
        <v>156</v>
      </c>
      <c r="AU157" s="232" t="s">
        <v>80</v>
      </c>
      <c r="AY157" s="18" t="s">
        <v>152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160</v>
      </c>
      <c r="BM157" s="232" t="s">
        <v>338</v>
      </c>
    </row>
    <row r="158" s="12" customFormat="1" ht="25.92" customHeight="1">
      <c r="A158" s="12"/>
      <c r="B158" s="204"/>
      <c r="C158" s="205"/>
      <c r="D158" s="206" t="s">
        <v>72</v>
      </c>
      <c r="E158" s="207" t="s">
        <v>1701</v>
      </c>
      <c r="F158" s="207" t="s">
        <v>1702</v>
      </c>
      <c r="G158" s="205"/>
      <c r="H158" s="205"/>
      <c r="I158" s="208"/>
      <c r="J158" s="209">
        <f>BK158</f>
        <v>0</v>
      </c>
      <c r="K158" s="205"/>
      <c r="L158" s="210"/>
      <c r="M158" s="211"/>
      <c r="N158" s="212"/>
      <c r="O158" s="212"/>
      <c r="P158" s="213">
        <f>SUM(P159:P179)</f>
        <v>0</v>
      </c>
      <c r="Q158" s="212"/>
      <c r="R158" s="213">
        <f>SUM(R159:R179)</f>
        <v>0</v>
      </c>
      <c r="S158" s="212"/>
      <c r="T158" s="214">
        <f>SUM(T159:T179)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82</v>
      </c>
      <c r="AT158" s="216" t="s">
        <v>72</v>
      </c>
      <c r="AU158" s="216" t="s">
        <v>73</v>
      </c>
      <c r="AY158" s="215" t="s">
        <v>152</v>
      </c>
      <c r="BK158" s="217">
        <f>SUM(BK159:BK179)</f>
        <v>0</v>
      </c>
    </row>
    <row r="159" s="2" customFormat="1" ht="24.15" customHeight="1">
      <c r="A159" s="39"/>
      <c r="B159" s="40"/>
      <c r="C159" s="220" t="s">
        <v>73</v>
      </c>
      <c r="D159" s="220" t="s">
        <v>156</v>
      </c>
      <c r="E159" s="221" t="s">
        <v>1703</v>
      </c>
      <c r="F159" s="222" t="s">
        <v>1704</v>
      </c>
      <c r="G159" s="223" t="s">
        <v>232</v>
      </c>
      <c r="H159" s="224">
        <v>135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210</v>
      </c>
      <c r="AT159" s="232" t="s">
        <v>156</v>
      </c>
      <c r="AU159" s="232" t="s">
        <v>80</v>
      </c>
      <c r="AY159" s="18" t="s">
        <v>152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210</v>
      </c>
      <c r="BM159" s="232" t="s">
        <v>467</v>
      </c>
    </row>
    <row r="160" s="2" customFormat="1" ht="24.15" customHeight="1">
      <c r="A160" s="39"/>
      <c r="B160" s="40"/>
      <c r="C160" s="220" t="s">
        <v>73</v>
      </c>
      <c r="D160" s="220" t="s">
        <v>156</v>
      </c>
      <c r="E160" s="221" t="s">
        <v>1705</v>
      </c>
      <c r="F160" s="222" t="s">
        <v>1706</v>
      </c>
      <c r="G160" s="223" t="s">
        <v>232</v>
      </c>
      <c r="H160" s="224">
        <v>30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210</v>
      </c>
      <c r="AT160" s="232" t="s">
        <v>156</v>
      </c>
      <c r="AU160" s="232" t="s">
        <v>80</v>
      </c>
      <c r="AY160" s="18" t="s">
        <v>152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210</v>
      </c>
      <c r="BM160" s="232" t="s">
        <v>470</v>
      </c>
    </row>
    <row r="161" s="2" customFormat="1" ht="24.15" customHeight="1">
      <c r="A161" s="39"/>
      <c r="B161" s="40"/>
      <c r="C161" s="220" t="s">
        <v>73</v>
      </c>
      <c r="D161" s="220" t="s">
        <v>156</v>
      </c>
      <c r="E161" s="221" t="s">
        <v>1707</v>
      </c>
      <c r="F161" s="222" t="s">
        <v>1708</v>
      </c>
      <c r="G161" s="223" t="s">
        <v>232</v>
      </c>
      <c r="H161" s="224">
        <v>12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210</v>
      </c>
      <c r="AT161" s="232" t="s">
        <v>156</v>
      </c>
      <c r="AU161" s="232" t="s">
        <v>80</v>
      </c>
      <c r="AY161" s="18" t="s">
        <v>152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210</v>
      </c>
      <c r="BM161" s="232" t="s">
        <v>475</v>
      </c>
    </row>
    <row r="162" s="2" customFormat="1" ht="24.15" customHeight="1">
      <c r="A162" s="39"/>
      <c r="B162" s="40"/>
      <c r="C162" s="220" t="s">
        <v>73</v>
      </c>
      <c r="D162" s="220" t="s">
        <v>156</v>
      </c>
      <c r="E162" s="221" t="s">
        <v>1709</v>
      </c>
      <c r="F162" s="222" t="s">
        <v>1710</v>
      </c>
      <c r="G162" s="223" t="s">
        <v>275</v>
      </c>
      <c r="H162" s="224">
        <v>44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210</v>
      </c>
      <c r="AT162" s="232" t="s">
        <v>156</v>
      </c>
      <c r="AU162" s="232" t="s">
        <v>80</v>
      </c>
      <c r="AY162" s="18" t="s">
        <v>152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210</v>
      </c>
      <c r="BM162" s="232" t="s">
        <v>480</v>
      </c>
    </row>
    <row r="163" s="2" customFormat="1" ht="24.15" customHeight="1">
      <c r="A163" s="39"/>
      <c r="B163" s="40"/>
      <c r="C163" s="220" t="s">
        <v>73</v>
      </c>
      <c r="D163" s="220" t="s">
        <v>156</v>
      </c>
      <c r="E163" s="221" t="s">
        <v>1711</v>
      </c>
      <c r="F163" s="222" t="s">
        <v>1712</v>
      </c>
      <c r="G163" s="223" t="s">
        <v>275</v>
      </c>
      <c r="H163" s="224">
        <v>6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210</v>
      </c>
      <c r="AT163" s="232" t="s">
        <v>156</v>
      </c>
      <c r="AU163" s="232" t="s">
        <v>80</v>
      </c>
      <c r="AY163" s="18" t="s">
        <v>152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210</v>
      </c>
      <c r="BM163" s="232" t="s">
        <v>485</v>
      </c>
    </row>
    <row r="164" s="2" customFormat="1" ht="24.15" customHeight="1">
      <c r="A164" s="39"/>
      <c r="B164" s="40"/>
      <c r="C164" s="220" t="s">
        <v>73</v>
      </c>
      <c r="D164" s="220" t="s">
        <v>156</v>
      </c>
      <c r="E164" s="221" t="s">
        <v>1713</v>
      </c>
      <c r="F164" s="222" t="s">
        <v>1714</v>
      </c>
      <c r="G164" s="223" t="s">
        <v>232</v>
      </c>
      <c r="H164" s="224">
        <v>40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210</v>
      </c>
      <c r="AT164" s="232" t="s">
        <v>156</v>
      </c>
      <c r="AU164" s="232" t="s">
        <v>80</v>
      </c>
      <c r="AY164" s="18" t="s">
        <v>152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210</v>
      </c>
      <c r="BM164" s="232" t="s">
        <v>488</v>
      </c>
    </row>
    <row r="165" s="2" customFormat="1" ht="21.75" customHeight="1">
      <c r="A165" s="39"/>
      <c r="B165" s="40"/>
      <c r="C165" s="220" t="s">
        <v>73</v>
      </c>
      <c r="D165" s="220" t="s">
        <v>156</v>
      </c>
      <c r="E165" s="221" t="s">
        <v>1715</v>
      </c>
      <c r="F165" s="222" t="s">
        <v>1716</v>
      </c>
      <c r="G165" s="223" t="s">
        <v>232</v>
      </c>
      <c r="H165" s="224">
        <v>70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210</v>
      </c>
      <c r="AT165" s="232" t="s">
        <v>156</v>
      </c>
      <c r="AU165" s="232" t="s">
        <v>80</v>
      </c>
      <c r="AY165" s="18" t="s">
        <v>152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210</v>
      </c>
      <c r="BM165" s="232" t="s">
        <v>494</v>
      </c>
    </row>
    <row r="166" s="2" customFormat="1" ht="24.15" customHeight="1">
      <c r="A166" s="39"/>
      <c r="B166" s="40"/>
      <c r="C166" s="220" t="s">
        <v>73</v>
      </c>
      <c r="D166" s="220" t="s">
        <v>156</v>
      </c>
      <c r="E166" s="221" t="s">
        <v>1717</v>
      </c>
      <c r="F166" s="222" t="s">
        <v>1718</v>
      </c>
      <c r="G166" s="223" t="s">
        <v>232</v>
      </c>
      <c r="H166" s="224">
        <v>16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210</v>
      </c>
      <c r="AT166" s="232" t="s">
        <v>156</v>
      </c>
      <c r="AU166" s="232" t="s">
        <v>80</v>
      </c>
      <c r="AY166" s="18" t="s">
        <v>152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210</v>
      </c>
      <c r="BM166" s="232" t="s">
        <v>363</v>
      </c>
    </row>
    <row r="167" s="2" customFormat="1" ht="24.15" customHeight="1">
      <c r="A167" s="39"/>
      <c r="B167" s="40"/>
      <c r="C167" s="220" t="s">
        <v>73</v>
      </c>
      <c r="D167" s="220" t="s">
        <v>156</v>
      </c>
      <c r="E167" s="221" t="s">
        <v>1719</v>
      </c>
      <c r="F167" s="222" t="s">
        <v>1720</v>
      </c>
      <c r="G167" s="223" t="s">
        <v>232</v>
      </c>
      <c r="H167" s="224">
        <v>10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210</v>
      </c>
      <c r="AT167" s="232" t="s">
        <v>156</v>
      </c>
      <c r="AU167" s="232" t="s">
        <v>80</v>
      </c>
      <c r="AY167" s="18" t="s">
        <v>152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210</v>
      </c>
      <c r="BM167" s="232" t="s">
        <v>456</v>
      </c>
    </row>
    <row r="168" s="2" customFormat="1" ht="24.15" customHeight="1">
      <c r="A168" s="39"/>
      <c r="B168" s="40"/>
      <c r="C168" s="220" t="s">
        <v>73</v>
      </c>
      <c r="D168" s="220" t="s">
        <v>156</v>
      </c>
      <c r="E168" s="221" t="s">
        <v>1721</v>
      </c>
      <c r="F168" s="222" t="s">
        <v>1722</v>
      </c>
      <c r="G168" s="223" t="s">
        <v>232</v>
      </c>
      <c r="H168" s="224">
        <v>4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210</v>
      </c>
      <c r="AT168" s="232" t="s">
        <v>156</v>
      </c>
      <c r="AU168" s="232" t="s">
        <v>80</v>
      </c>
      <c r="AY168" s="18" t="s">
        <v>152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210</v>
      </c>
      <c r="BM168" s="232" t="s">
        <v>464</v>
      </c>
    </row>
    <row r="169" s="2" customFormat="1" ht="16.5" customHeight="1">
      <c r="A169" s="39"/>
      <c r="B169" s="40"/>
      <c r="C169" s="281" t="s">
        <v>73</v>
      </c>
      <c r="D169" s="281" t="s">
        <v>443</v>
      </c>
      <c r="E169" s="282" t="s">
        <v>1723</v>
      </c>
      <c r="F169" s="283" t="s">
        <v>1724</v>
      </c>
      <c r="G169" s="284" t="s">
        <v>275</v>
      </c>
      <c r="H169" s="285">
        <v>14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247</v>
      </c>
      <c r="AT169" s="232" t="s">
        <v>443</v>
      </c>
      <c r="AU169" s="232" t="s">
        <v>80</v>
      </c>
      <c r="AY169" s="18" t="s">
        <v>152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210</v>
      </c>
      <c r="BM169" s="232" t="s">
        <v>472</v>
      </c>
    </row>
    <row r="170" s="2" customFormat="1" ht="16.5" customHeight="1">
      <c r="A170" s="39"/>
      <c r="B170" s="40"/>
      <c r="C170" s="281" t="s">
        <v>73</v>
      </c>
      <c r="D170" s="281" t="s">
        <v>443</v>
      </c>
      <c r="E170" s="282" t="s">
        <v>1725</v>
      </c>
      <c r="F170" s="283" t="s">
        <v>1726</v>
      </c>
      <c r="G170" s="284" t="s">
        <v>275</v>
      </c>
      <c r="H170" s="285">
        <v>8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247</v>
      </c>
      <c r="AT170" s="232" t="s">
        <v>443</v>
      </c>
      <c r="AU170" s="232" t="s">
        <v>80</v>
      </c>
      <c r="AY170" s="18" t="s">
        <v>152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210</v>
      </c>
      <c r="BM170" s="232" t="s">
        <v>482</v>
      </c>
    </row>
    <row r="171" s="2" customFormat="1" ht="16.5" customHeight="1">
      <c r="A171" s="39"/>
      <c r="B171" s="40"/>
      <c r="C171" s="281" t="s">
        <v>73</v>
      </c>
      <c r="D171" s="281" t="s">
        <v>443</v>
      </c>
      <c r="E171" s="282" t="s">
        <v>1727</v>
      </c>
      <c r="F171" s="283" t="s">
        <v>1728</v>
      </c>
      <c r="G171" s="284" t="s">
        <v>275</v>
      </c>
      <c r="H171" s="285">
        <v>2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247</v>
      </c>
      <c r="AT171" s="232" t="s">
        <v>443</v>
      </c>
      <c r="AU171" s="232" t="s">
        <v>80</v>
      </c>
      <c r="AY171" s="18" t="s">
        <v>152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210</v>
      </c>
      <c r="BM171" s="232" t="s">
        <v>435</v>
      </c>
    </row>
    <row r="172" s="2" customFormat="1" ht="16.5" customHeight="1">
      <c r="A172" s="39"/>
      <c r="B172" s="40"/>
      <c r="C172" s="281" t="s">
        <v>73</v>
      </c>
      <c r="D172" s="281" t="s">
        <v>443</v>
      </c>
      <c r="E172" s="282" t="s">
        <v>1729</v>
      </c>
      <c r="F172" s="283" t="s">
        <v>1730</v>
      </c>
      <c r="G172" s="284" t="s">
        <v>275</v>
      </c>
      <c r="H172" s="285">
        <v>2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247</v>
      </c>
      <c r="AT172" s="232" t="s">
        <v>443</v>
      </c>
      <c r="AU172" s="232" t="s">
        <v>80</v>
      </c>
      <c r="AY172" s="18" t="s">
        <v>152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210</v>
      </c>
      <c r="BM172" s="232" t="s">
        <v>498</v>
      </c>
    </row>
    <row r="173" s="2" customFormat="1" ht="16.5" customHeight="1">
      <c r="A173" s="39"/>
      <c r="B173" s="40"/>
      <c r="C173" s="281" t="s">
        <v>73</v>
      </c>
      <c r="D173" s="281" t="s">
        <v>443</v>
      </c>
      <c r="E173" s="282" t="s">
        <v>1731</v>
      </c>
      <c r="F173" s="283" t="s">
        <v>1732</v>
      </c>
      <c r="G173" s="284" t="s">
        <v>275</v>
      </c>
      <c r="H173" s="285">
        <v>4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247</v>
      </c>
      <c r="AT173" s="232" t="s">
        <v>443</v>
      </c>
      <c r="AU173" s="232" t="s">
        <v>80</v>
      </c>
      <c r="AY173" s="18" t="s">
        <v>152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210</v>
      </c>
      <c r="BM173" s="232" t="s">
        <v>505</v>
      </c>
    </row>
    <row r="174" s="2" customFormat="1" ht="16.5" customHeight="1">
      <c r="A174" s="39"/>
      <c r="B174" s="40"/>
      <c r="C174" s="220" t="s">
        <v>73</v>
      </c>
      <c r="D174" s="220" t="s">
        <v>156</v>
      </c>
      <c r="E174" s="221" t="s">
        <v>443</v>
      </c>
      <c r="F174" s="222" t="s">
        <v>1733</v>
      </c>
      <c r="G174" s="223" t="s">
        <v>232</v>
      </c>
      <c r="H174" s="224">
        <v>177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210</v>
      </c>
      <c r="AT174" s="232" t="s">
        <v>156</v>
      </c>
      <c r="AU174" s="232" t="s">
        <v>80</v>
      </c>
      <c r="AY174" s="18" t="s">
        <v>152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210</v>
      </c>
      <c r="BM174" s="232" t="s">
        <v>425</v>
      </c>
    </row>
    <row r="175" s="2" customFormat="1" ht="16.5" customHeight="1">
      <c r="A175" s="39"/>
      <c r="B175" s="40"/>
      <c r="C175" s="220" t="s">
        <v>73</v>
      </c>
      <c r="D175" s="220" t="s">
        <v>156</v>
      </c>
      <c r="E175" s="221" t="s">
        <v>1734</v>
      </c>
      <c r="F175" s="222" t="s">
        <v>1735</v>
      </c>
      <c r="G175" s="223" t="s">
        <v>657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210</v>
      </c>
      <c r="AT175" s="232" t="s">
        <v>156</v>
      </c>
      <c r="AU175" s="232" t="s">
        <v>80</v>
      </c>
      <c r="AY175" s="18" t="s">
        <v>152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210</v>
      </c>
      <c r="BM175" s="232" t="s">
        <v>431</v>
      </c>
    </row>
    <row r="176" s="2" customFormat="1" ht="16.5" customHeight="1">
      <c r="A176" s="39"/>
      <c r="B176" s="40"/>
      <c r="C176" s="220" t="s">
        <v>73</v>
      </c>
      <c r="D176" s="220" t="s">
        <v>156</v>
      </c>
      <c r="E176" s="221" t="s">
        <v>1736</v>
      </c>
      <c r="F176" s="222" t="s">
        <v>1737</v>
      </c>
      <c r="G176" s="223" t="s">
        <v>232</v>
      </c>
      <c r="H176" s="224">
        <v>177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210</v>
      </c>
      <c r="AT176" s="232" t="s">
        <v>156</v>
      </c>
      <c r="AU176" s="232" t="s">
        <v>80</v>
      </c>
      <c r="AY176" s="18" t="s">
        <v>152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210</v>
      </c>
      <c r="BM176" s="232" t="s">
        <v>532</v>
      </c>
    </row>
    <row r="177" s="2" customFormat="1" ht="16.5" customHeight="1">
      <c r="A177" s="39"/>
      <c r="B177" s="40"/>
      <c r="C177" s="220" t="s">
        <v>73</v>
      </c>
      <c r="D177" s="220" t="s">
        <v>156</v>
      </c>
      <c r="E177" s="221" t="s">
        <v>1738</v>
      </c>
      <c r="F177" s="222" t="s">
        <v>1739</v>
      </c>
      <c r="G177" s="223" t="s">
        <v>1365</v>
      </c>
      <c r="H177" s="224">
        <v>30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210</v>
      </c>
      <c r="AT177" s="232" t="s">
        <v>156</v>
      </c>
      <c r="AU177" s="232" t="s">
        <v>80</v>
      </c>
      <c r="AY177" s="18" t="s">
        <v>152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210</v>
      </c>
      <c r="BM177" s="232" t="s">
        <v>535</v>
      </c>
    </row>
    <row r="178" s="2" customFormat="1" ht="24.15" customHeight="1">
      <c r="A178" s="39"/>
      <c r="B178" s="40"/>
      <c r="C178" s="220" t="s">
        <v>73</v>
      </c>
      <c r="D178" s="220" t="s">
        <v>156</v>
      </c>
      <c r="E178" s="221" t="s">
        <v>1740</v>
      </c>
      <c r="F178" s="222" t="s">
        <v>1741</v>
      </c>
      <c r="G178" s="223" t="s">
        <v>493</v>
      </c>
      <c r="H178" s="292"/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210</v>
      </c>
      <c r="AT178" s="232" t="s">
        <v>156</v>
      </c>
      <c r="AU178" s="232" t="s">
        <v>80</v>
      </c>
      <c r="AY178" s="18" t="s">
        <v>152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210</v>
      </c>
      <c r="BM178" s="232" t="s">
        <v>539</v>
      </c>
    </row>
    <row r="179" s="2" customFormat="1" ht="16.5" customHeight="1">
      <c r="A179" s="39"/>
      <c r="B179" s="40"/>
      <c r="C179" s="220" t="s">
        <v>73</v>
      </c>
      <c r="D179" s="220" t="s">
        <v>156</v>
      </c>
      <c r="E179" s="221" t="s">
        <v>1742</v>
      </c>
      <c r="F179" s="222" t="s">
        <v>1743</v>
      </c>
      <c r="G179" s="223" t="s">
        <v>657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210</v>
      </c>
      <c r="AT179" s="232" t="s">
        <v>156</v>
      </c>
      <c r="AU179" s="232" t="s">
        <v>80</v>
      </c>
      <c r="AY179" s="18" t="s">
        <v>152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210</v>
      </c>
      <c r="BM179" s="232" t="s">
        <v>542</v>
      </c>
    </row>
    <row r="180" s="12" customFormat="1" ht="25.92" customHeight="1">
      <c r="A180" s="12"/>
      <c r="B180" s="204"/>
      <c r="C180" s="205"/>
      <c r="D180" s="206" t="s">
        <v>72</v>
      </c>
      <c r="E180" s="207" t="s">
        <v>1744</v>
      </c>
      <c r="F180" s="207" t="s">
        <v>1745</v>
      </c>
      <c r="G180" s="205"/>
      <c r="H180" s="205"/>
      <c r="I180" s="208"/>
      <c r="J180" s="209">
        <f>BK180</f>
        <v>0</v>
      </c>
      <c r="K180" s="205"/>
      <c r="L180" s="210"/>
      <c r="M180" s="211"/>
      <c r="N180" s="212"/>
      <c r="O180" s="212"/>
      <c r="P180" s="213">
        <f>SUM(P181:P191)</f>
        <v>0</v>
      </c>
      <c r="Q180" s="212"/>
      <c r="R180" s="213">
        <f>SUM(R181:R191)</f>
        <v>0</v>
      </c>
      <c r="S180" s="212"/>
      <c r="T180" s="214">
        <f>SUM(T181:T191)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82</v>
      </c>
      <c r="AT180" s="216" t="s">
        <v>72</v>
      </c>
      <c r="AU180" s="216" t="s">
        <v>73</v>
      </c>
      <c r="AY180" s="215" t="s">
        <v>152</v>
      </c>
      <c r="BK180" s="217">
        <f>SUM(BK181:BK191)</f>
        <v>0</v>
      </c>
    </row>
    <row r="181" s="2" customFormat="1" ht="37.8" customHeight="1">
      <c r="A181" s="39"/>
      <c r="B181" s="40"/>
      <c r="C181" s="220" t="s">
        <v>73</v>
      </c>
      <c r="D181" s="220" t="s">
        <v>156</v>
      </c>
      <c r="E181" s="221" t="s">
        <v>1746</v>
      </c>
      <c r="F181" s="222" t="s">
        <v>1747</v>
      </c>
      <c r="G181" s="223" t="s">
        <v>275</v>
      </c>
      <c r="H181" s="224">
        <v>3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210</v>
      </c>
      <c r="AT181" s="232" t="s">
        <v>156</v>
      </c>
      <c r="AU181" s="232" t="s">
        <v>80</v>
      </c>
      <c r="AY181" s="18" t="s">
        <v>152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210</v>
      </c>
      <c r="BM181" s="232" t="s">
        <v>548</v>
      </c>
    </row>
    <row r="182" s="2" customFormat="1" ht="24.15" customHeight="1">
      <c r="A182" s="39"/>
      <c r="B182" s="40"/>
      <c r="C182" s="220" t="s">
        <v>73</v>
      </c>
      <c r="D182" s="220" t="s">
        <v>156</v>
      </c>
      <c r="E182" s="221" t="s">
        <v>1748</v>
      </c>
      <c r="F182" s="222" t="s">
        <v>1749</v>
      </c>
      <c r="G182" s="223" t="s">
        <v>275</v>
      </c>
      <c r="H182" s="224">
        <v>24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210</v>
      </c>
      <c r="AT182" s="232" t="s">
        <v>156</v>
      </c>
      <c r="AU182" s="232" t="s">
        <v>80</v>
      </c>
      <c r="AY182" s="18" t="s">
        <v>152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210</v>
      </c>
      <c r="BM182" s="232" t="s">
        <v>554</v>
      </c>
    </row>
    <row r="183" s="2" customFormat="1" ht="37.8" customHeight="1">
      <c r="A183" s="39"/>
      <c r="B183" s="40"/>
      <c r="C183" s="220" t="s">
        <v>73</v>
      </c>
      <c r="D183" s="220" t="s">
        <v>156</v>
      </c>
      <c r="E183" s="221" t="s">
        <v>1750</v>
      </c>
      <c r="F183" s="222" t="s">
        <v>1751</v>
      </c>
      <c r="G183" s="223" t="s">
        <v>275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210</v>
      </c>
      <c r="AT183" s="232" t="s">
        <v>156</v>
      </c>
      <c r="AU183" s="232" t="s">
        <v>80</v>
      </c>
      <c r="AY183" s="18" t="s">
        <v>152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210</v>
      </c>
      <c r="BM183" s="232" t="s">
        <v>560</v>
      </c>
    </row>
    <row r="184" s="2" customFormat="1" ht="16.5" customHeight="1">
      <c r="A184" s="39"/>
      <c r="B184" s="40"/>
      <c r="C184" s="220" t="s">
        <v>73</v>
      </c>
      <c r="D184" s="220" t="s">
        <v>156</v>
      </c>
      <c r="E184" s="221" t="s">
        <v>1752</v>
      </c>
      <c r="F184" s="222" t="s">
        <v>1753</v>
      </c>
      <c r="G184" s="223" t="s">
        <v>275</v>
      </c>
      <c r="H184" s="224">
        <v>45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210</v>
      </c>
      <c r="AT184" s="232" t="s">
        <v>156</v>
      </c>
      <c r="AU184" s="232" t="s">
        <v>80</v>
      </c>
      <c r="AY184" s="18" t="s">
        <v>152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210</v>
      </c>
      <c r="BM184" s="232" t="s">
        <v>453</v>
      </c>
    </row>
    <row r="185" s="2" customFormat="1" ht="24.15" customHeight="1">
      <c r="A185" s="39"/>
      <c r="B185" s="40"/>
      <c r="C185" s="220" t="s">
        <v>73</v>
      </c>
      <c r="D185" s="220" t="s">
        <v>156</v>
      </c>
      <c r="E185" s="221" t="s">
        <v>1754</v>
      </c>
      <c r="F185" s="222" t="s">
        <v>1755</v>
      </c>
      <c r="G185" s="223" t="s">
        <v>275</v>
      </c>
      <c r="H185" s="224">
        <v>3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210</v>
      </c>
      <c r="AT185" s="232" t="s">
        <v>156</v>
      </c>
      <c r="AU185" s="232" t="s">
        <v>80</v>
      </c>
      <c r="AY185" s="18" t="s">
        <v>152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210</v>
      </c>
      <c r="BM185" s="232" t="s">
        <v>514</v>
      </c>
    </row>
    <row r="186" s="2" customFormat="1" ht="24.15" customHeight="1">
      <c r="A186" s="39"/>
      <c r="B186" s="40"/>
      <c r="C186" s="220" t="s">
        <v>73</v>
      </c>
      <c r="D186" s="220" t="s">
        <v>156</v>
      </c>
      <c r="E186" s="221" t="s">
        <v>1756</v>
      </c>
      <c r="F186" s="222" t="s">
        <v>1757</v>
      </c>
      <c r="G186" s="223" t="s">
        <v>275</v>
      </c>
      <c r="H186" s="224">
        <v>4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210</v>
      </c>
      <c r="AT186" s="232" t="s">
        <v>156</v>
      </c>
      <c r="AU186" s="232" t="s">
        <v>80</v>
      </c>
      <c r="AY186" s="18" t="s">
        <v>152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210</v>
      </c>
      <c r="BM186" s="232" t="s">
        <v>551</v>
      </c>
    </row>
    <row r="187" s="2" customFormat="1" ht="16.5" customHeight="1">
      <c r="A187" s="39"/>
      <c r="B187" s="40"/>
      <c r="C187" s="281" t="s">
        <v>73</v>
      </c>
      <c r="D187" s="281" t="s">
        <v>443</v>
      </c>
      <c r="E187" s="282" t="s">
        <v>1758</v>
      </c>
      <c r="F187" s="283" t="s">
        <v>1759</v>
      </c>
      <c r="G187" s="284" t="s">
        <v>275</v>
      </c>
      <c r="H187" s="285">
        <v>44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247</v>
      </c>
      <c r="AT187" s="232" t="s">
        <v>443</v>
      </c>
      <c r="AU187" s="232" t="s">
        <v>80</v>
      </c>
      <c r="AY187" s="18" t="s">
        <v>152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210</v>
      </c>
      <c r="BM187" s="232" t="s">
        <v>557</v>
      </c>
    </row>
    <row r="188" s="2" customFormat="1" ht="16.5" customHeight="1">
      <c r="A188" s="39"/>
      <c r="B188" s="40"/>
      <c r="C188" s="281" t="s">
        <v>73</v>
      </c>
      <c r="D188" s="281" t="s">
        <v>443</v>
      </c>
      <c r="E188" s="282" t="s">
        <v>1760</v>
      </c>
      <c r="F188" s="283" t="s">
        <v>1761</v>
      </c>
      <c r="G188" s="284" t="s">
        <v>275</v>
      </c>
      <c r="H188" s="285">
        <v>6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247</v>
      </c>
      <c r="AT188" s="232" t="s">
        <v>443</v>
      </c>
      <c r="AU188" s="232" t="s">
        <v>80</v>
      </c>
      <c r="AY188" s="18" t="s">
        <v>152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210</v>
      </c>
      <c r="BM188" s="232" t="s">
        <v>562</v>
      </c>
    </row>
    <row r="189" s="2" customFormat="1" ht="16.5" customHeight="1">
      <c r="A189" s="39"/>
      <c r="B189" s="40"/>
      <c r="C189" s="281" t="s">
        <v>73</v>
      </c>
      <c r="D189" s="281" t="s">
        <v>443</v>
      </c>
      <c r="E189" s="282" t="s">
        <v>1723</v>
      </c>
      <c r="F189" s="283" t="s">
        <v>1724</v>
      </c>
      <c r="G189" s="284" t="s">
        <v>275</v>
      </c>
      <c r="H189" s="285">
        <v>4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247</v>
      </c>
      <c r="AT189" s="232" t="s">
        <v>443</v>
      </c>
      <c r="AU189" s="232" t="s">
        <v>80</v>
      </c>
      <c r="AY189" s="18" t="s">
        <v>152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210</v>
      </c>
      <c r="BM189" s="232" t="s">
        <v>583</v>
      </c>
    </row>
    <row r="190" s="2" customFormat="1" ht="24.15" customHeight="1">
      <c r="A190" s="39"/>
      <c r="B190" s="40"/>
      <c r="C190" s="220" t="s">
        <v>73</v>
      </c>
      <c r="D190" s="220" t="s">
        <v>156</v>
      </c>
      <c r="E190" s="221" t="s">
        <v>1762</v>
      </c>
      <c r="F190" s="222" t="s">
        <v>1763</v>
      </c>
      <c r="G190" s="223" t="s">
        <v>275</v>
      </c>
      <c r="H190" s="224">
        <v>25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210</v>
      </c>
      <c r="AT190" s="232" t="s">
        <v>156</v>
      </c>
      <c r="AU190" s="232" t="s">
        <v>80</v>
      </c>
      <c r="AY190" s="18" t="s">
        <v>152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210</v>
      </c>
      <c r="BM190" s="232" t="s">
        <v>589</v>
      </c>
    </row>
    <row r="191" s="2" customFormat="1" ht="24.15" customHeight="1">
      <c r="A191" s="39"/>
      <c r="B191" s="40"/>
      <c r="C191" s="220" t="s">
        <v>73</v>
      </c>
      <c r="D191" s="220" t="s">
        <v>156</v>
      </c>
      <c r="E191" s="221" t="s">
        <v>1764</v>
      </c>
      <c r="F191" s="222" t="s">
        <v>1765</v>
      </c>
      <c r="G191" s="223" t="s">
        <v>493</v>
      </c>
      <c r="H191" s="292"/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210</v>
      </c>
      <c r="AT191" s="232" t="s">
        <v>156</v>
      </c>
      <c r="AU191" s="232" t="s">
        <v>80</v>
      </c>
      <c r="AY191" s="18" t="s">
        <v>152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210</v>
      </c>
      <c r="BM191" s="232" t="s">
        <v>595</v>
      </c>
    </row>
    <row r="192" s="12" customFormat="1" ht="25.92" customHeight="1">
      <c r="A192" s="12"/>
      <c r="B192" s="204"/>
      <c r="C192" s="205"/>
      <c r="D192" s="206" t="s">
        <v>72</v>
      </c>
      <c r="E192" s="207" t="s">
        <v>1766</v>
      </c>
      <c r="F192" s="207" t="s">
        <v>1767</v>
      </c>
      <c r="G192" s="205"/>
      <c r="H192" s="205"/>
      <c r="I192" s="208"/>
      <c r="J192" s="209">
        <f>BK192</f>
        <v>0</v>
      </c>
      <c r="K192" s="205"/>
      <c r="L192" s="210"/>
      <c r="M192" s="211"/>
      <c r="N192" s="212"/>
      <c r="O192" s="212"/>
      <c r="P192" s="213">
        <f>SUM(P193:P215)</f>
        <v>0</v>
      </c>
      <c r="Q192" s="212"/>
      <c r="R192" s="213">
        <f>SUM(R193:R215)</f>
        <v>0</v>
      </c>
      <c r="S192" s="212"/>
      <c r="T192" s="214">
        <f>SUM(T193:T215)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82</v>
      </c>
      <c r="AT192" s="216" t="s">
        <v>72</v>
      </c>
      <c r="AU192" s="216" t="s">
        <v>73</v>
      </c>
      <c r="AY192" s="215" t="s">
        <v>152</v>
      </c>
      <c r="BK192" s="217">
        <f>SUM(BK193:BK215)</f>
        <v>0</v>
      </c>
    </row>
    <row r="193" s="2" customFormat="1" ht="24.15" customHeight="1">
      <c r="A193" s="39"/>
      <c r="B193" s="40"/>
      <c r="C193" s="220" t="s">
        <v>73</v>
      </c>
      <c r="D193" s="220" t="s">
        <v>156</v>
      </c>
      <c r="E193" s="221" t="s">
        <v>1768</v>
      </c>
      <c r="F193" s="222" t="s">
        <v>1769</v>
      </c>
      <c r="G193" s="223" t="s">
        <v>275</v>
      </c>
      <c r="H193" s="224">
        <v>15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210</v>
      </c>
      <c r="AT193" s="232" t="s">
        <v>156</v>
      </c>
      <c r="AU193" s="232" t="s">
        <v>80</v>
      </c>
      <c r="AY193" s="18" t="s">
        <v>152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210</v>
      </c>
      <c r="BM193" s="232" t="s">
        <v>601</v>
      </c>
    </row>
    <row r="194" s="2" customFormat="1" ht="24.15" customHeight="1">
      <c r="A194" s="39"/>
      <c r="B194" s="40"/>
      <c r="C194" s="281" t="s">
        <v>73</v>
      </c>
      <c r="D194" s="281" t="s">
        <v>443</v>
      </c>
      <c r="E194" s="282" t="s">
        <v>1770</v>
      </c>
      <c r="F194" s="283" t="s">
        <v>1771</v>
      </c>
      <c r="G194" s="284" t="s">
        <v>275</v>
      </c>
      <c r="H194" s="285">
        <v>2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247</v>
      </c>
      <c r="AT194" s="232" t="s">
        <v>443</v>
      </c>
      <c r="AU194" s="232" t="s">
        <v>80</v>
      </c>
      <c r="AY194" s="18" t="s">
        <v>152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210</v>
      </c>
      <c r="BM194" s="232" t="s">
        <v>607</v>
      </c>
    </row>
    <row r="195" s="2" customFormat="1" ht="24.15" customHeight="1">
      <c r="A195" s="39"/>
      <c r="B195" s="40"/>
      <c r="C195" s="281" t="s">
        <v>73</v>
      </c>
      <c r="D195" s="281" t="s">
        <v>443</v>
      </c>
      <c r="E195" s="282" t="s">
        <v>1772</v>
      </c>
      <c r="F195" s="283" t="s">
        <v>1773</v>
      </c>
      <c r="G195" s="284" t="s">
        <v>275</v>
      </c>
      <c r="H195" s="285">
        <v>1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247</v>
      </c>
      <c r="AT195" s="232" t="s">
        <v>443</v>
      </c>
      <c r="AU195" s="232" t="s">
        <v>80</v>
      </c>
      <c r="AY195" s="18" t="s">
        <v>152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210</v>
      </c>
      <c r="BM195" s="232" t="s">
        <v>613</v>
      </c>
    </row>
    <row r="196" s="2" customFormat="1" ht="24.15" customHeight="1">
      <c r="A196" s="39"/>
      <c r="B196" s="40"/>
      <c r="C196" s="281" t="s">
        <v>73</v>
      </c>
      <c r="D196" s="281" t="s">
        <v>443</v>
      </c>
      <c r="E196" s="282" t="s">
        <v>1774</v>
      </c>
      <c r="F196" s="283" t="s">
        <v>1775</v>
      </c>
      <c r="G196" s="284" t="s">
        <v>275</v>
      </c>
      <c r="H196" s="285">
        <v>2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247</v>
      </c>
      <c r="AT196" s="232" t="s">
        <v>443</v>
      </c>
      <c r="AU196" s="232" t="s">
        <v>80</v>
      </c>
      <c r="AY196" s="18" t="s">
        <v>152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210</v>
      </c>
      <c r="BM196" s="232" t="s">
        <v>509</v>
      </c>
    </row>
    <row r="197" s="2" customFormat="1" ht="24.15" customHeight="1">
      <c r="A197" s="39"/>
      <c r="B197" s="40"/>
      <c r="C197" s="281" t="s">
        <v>73</v>
      </c>
      <c r="D197" s="281" t="s">
        <v>443</v>
      </c>
      <c r="E197" s="282" t="s">
        <v>1776</v>
      </c>
      <c r="F197" s="283" t="s">
        <v>1777</v>
      </c>
      <c r="G197" s="284" t="s">
        <v>275</v>
      </c>
      <c r="H197" s="285">
        <v>1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247</v>
      </c>
      <c r="AT197" s="232" t="s">
        <v>443</v>
      </c>
      <c r="AU197" s="232" t="s">
        <v>80</v>
      </c>
      <c r="AY197" s="18" t="s">
        <v>152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210</v>
      </c>
      <c r="BM197" s="232" t="s">
        <v>620</v>
      </c>
    </row>
    <row r="198" s="2" customFormat="1" ht="24.15" customHeight="1">
      <c r="A198" s="39"/>
      <c r="B198" s="40"/>
      <c r="C198" s="281" t="s">
        <v>73</v>
      </c>
      <c r="D198" s="281" t="s">
        <v>443</v>
      </c>
      <c r="E198" s="282" t="s">
        <v>1778</v>
      </c>
      <c r="F198" s="283" t="s">
        <v>1779</v>
      </c>
      <c r="G198" s="284" t="s">
        <v>275</v>
      </c>
      <c r="H198" s="285">
        <v>4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247</v>
      </c>
      <c r="AT198" s="232" t="s">
        <v>443</v>
      </c>
      <c r="AU198" s="232" t="s">
        <v>80</v>
      </c>
      <c r="AY198" s="18" t="s">
        <v>152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210</v>
      </c>
      <c r="BM198" s="232" t="s">
        <v>624</v>
      </c>
    </row>
    <row r="199" s="2" customFormat="1" ht="24.15" customHeight="1">
      <c r="A199" s="39"/>
      <c r="B199" s="40"/>
      <c r="C199" s="281" t="s">
        <v>73</v>
      </c>
      <c r="D199" s="281" t="s">
        <v>443</v>
      </c>
      <c r="E199" s="282" t="s">
        <v>1780</v>
      </c>
      <c r="F199" s="283" t="s">
        <v>1781</v>
      </c>
      <c r="G199" s="284" t="s">
        <v>275</v>
      </c>
      <c r="H199" s="285">
        <v>2</v>
      </c>
      <c r="I199" s="286"/>
      <c r="J199" s="287">
        <f>ROUND(I199*H199,2)</f>
        <v>0</v>
      </c>
      <c r="K199" s="288"/>
      <c r="L199" s="289"/>
      <c r="M199" s="290" t="s">
        <v>1</v>
      </c>
      <c r="N199" s="291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247</v>
      </c>
      <c r="AT199" s="232" t="s">
        <v>443</v>
      </c>
      <c r="AU199" s="232" t="s">
        <v>80</v>
      </c>
      <c r="AY199" s="18" t="s">
        <v>152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210</v>
      </c>
      <c r="BM199" s="232" t="s">
        <v>628</v>
      </c>
    </row>
    <row r="200" s="2" customFormat="1" ht="33" customHeight="1">
      <c r="A200" s="39"/>
      <c r="B200" s="40"/>
      <c r="C200" s="281" t="s">
        <v>73</v>
      </c>
      <c r="D200" s="281" t="s">
        <v>443</v>
      </c>
      <c r="E200" s="282" t="s">
        <v>1782</v>
      </c>
      <c r="F200" s="283" t="s">
        <v>1783</v>
      </c>
      <c r="G200" s="284" t="s">
        <v>275</v>
      </c>
      <c r="H200" s="285">
        <v>2</v>
      </c>
      <c r="I200" s="286"/>
      <c r="J200" s="287">
        <f>ROUND(I200*H200,2)</f>
        <v>0</v>
      </c>
      <c r="K200" s="288"/>
      <c r="L200" s="289"/>
      <c r="M200" s="290" t="s">
        <v>1</v>
      </c>
      <c r="N200" s="291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247</v>
      </c>
      <c r="AT200" s="232" t="s">
        <v>443</v>
      </c>
      <c r="AU200" s="232" t="s">
        <v>80</v>
      </c>
      <c r="AY200" s="18" t="s">
        <v>152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210</v>
      </c>
      <c r="BM200" s="232" t="s">
        <v>631</v>
      </c>
    </row>
    <row r="201" s="2" customFormat="1" ht="33" customHeight="1">
      <c r="A201" s="39"/>
      <c r="B201" s="40"/>
      <c r="C201" s="281" t="s">
        <v>73</v>
      </c>
      <c r="D201" s="281" t="s">
        <v>443</v>
      </c>
      <c r="E201" s="282" t="s">
        <v>1784</v>
      </c>
      <c r="F201" s="283" t="s">
        <v>1785</v>
      </c>
      <c r="G201" s="284" t="s">
        <v>275</v>
      </c>
      <c r="H201" s="285">
        <v>1</v>
      </c>
      <c r="I201" s="286"/>
      <c r="J201" s="287">
        <f>ROUND(I201*H201,2)</f>
        <v>0</v>
      </c>
      <c r="K201" s="288"/>
      <c r="L201" s="289"/>
      <c r="M201" s="290" t="s">
        <v>1</v>
      </c>
      <c r="N201" s="291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247</v>
      </c>
      <c r="AT201" s="232" t="s">
        <v>443</v>
      </c>
      <c r="AU201" s="232" t="s">
        <v>80</v>
      </c>
      <c r="AY201" s="18" t="s">
        <v>152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210</v>
      </c>
      <c r="BM201" s="232" t="s">
        <v>635</v>
      </c>
    </row>
    <row r="202" s="2" customFormat="1" ht="24.15" customHeight="1">
      <c r="A202" s="39"/>
      <c r="B202" s="40"/>
      <c r="C202" s="220" t="s">
        <v>73</v>
      </c>
      <c r="D202" s="220" t="s">
        <v>156</v>
      </c>
      <c r="E202" s="221" t="s">
        <v>1786</v>
      </c>
      <c r="F202" s="222" t="s">
        <v>1787</v>
      </c>
      <c r="G202" s="223" t="s">
        <v>275</v>
      </c>
      <c r="H202" s="224">
        <v>4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210</v>
      </c>
      <c r="AT202" s="232" t="s">
        <v>156</v>
      </c>
      <c r="AU202" s="232" t="s">
        <v>80</v>
      </c>
      <c r="AY202" s="18" t="s">
        <v>152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210</v>
      </c>
      <c r="BM202" s="232" t="s">
        <v>638</v>
      </c>
    </row>
    <row r="203" s="2" customFormat="1" ht="33" customHeight="1">
      <c r="A203" s="39"/>
      <c r="B203" s="40"/>
      <c r="C203" s="281" t="s">
        <v>73</v>
      </c>
      <c r="D203" s="281" t="s">
        <v>443</v>
      </c>
      <c r="E203" s="282" t="s">
        <v>1788</v>
      </c>
      <c r="F203" s="283" t="s">
        <v>1789</v>
      </c>
      <c r="G203" s="284" t="s">
        <v>275</v>
      </c>
      <c r="H203" s="285">
        <v>1</v>
      </c>
      <c r="I203" s="286"/>
      <c r="J203" s="287">
        <f>ROUND(I203*H203,2)</f>
        <v>0</v>
      </c>
      <c r="K203" s="288"/>
      <c r="L203" s="289"/>
      <c r="M203" s="290" t="s">
        <v>1</v>
      </c>
      <c r="N203" s="291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247</v>
      </c>
      <c r="AT203" s="232" t="s">
        <v>443</v>
      </c>
      <c r="AU203" s="232" t="s">
        <v>80</v>
      </c>
      <c r="AY203" s="18" t="s">
        <v>152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210</v>
      </c>
      <c r="BM203" s="232" t="s">
        <v>642</v>
      </c>
    </row>
    <row r="204" s="2" customFormat="1" ht="33" customHeight="1">
      <c r="A204" s="39"/>
      <c r="B204" s="40"/>
      <c r="C204" s="281" t="s">
        <v>73</v>
      </c>
      <c r="D204" s="281" t="s">
        <v>443</v>
      </c>
      <c r="E204" s="282" t="s">
        <v>1790</v>
      </c>
      <c r="F204" s="283" t="s">
        <v>1791</v>
      </c>
      <c r="G204" s="284" t="s">
        <v>275</v>
      </c>
      <c r="H204" s="285">
        <v>1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247</v>
      </c>
      <c r="AT204" s="232" t="s">
        <v>443</v>
      </c>
      <c r="AU204" s="232" t="s">
        <v>80</v>
      </c>
      <c r="AY204" s="18" t="s">
        <v>152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210</v>
      </c>
      <c r="BM204" s="232" t="s">
        <v>646</v>
      </c>
    </row>
    <row r="205" s="2" customFormat="1" ht="33" customHeight="1">
      <c r="A205" s="39"/>
      <c r="B205" s="40"/>
      <c r="C205" s="281" t="s">
        <v>73</v>
      </c>
      <c r="D205" s="281" t="s">
        <v>443</v>
      </c>
      <c r="E205" s="282" t="s">
        <v>1792</v>
      </c>
      <c r="F205" s="283" t="s">
        <v>1793</v>
      </c>
      <c r="G205" s="284" t="s">
        <v>275</v>
      </c>
      <c r="H205" s="285">
        <v>2</v>
      </c>
      <c r="I205" s="286"/>
      <c r="J205" s="287">
        <f>ROUND(I205*H205,2)</f>
        <v>0</v>
      </c>
      <c r="K205" s="288"/>
      <c r="L205" s="289"/>
      <c r="M205" s="290" t="s">
        <v>1</v>
      </c>
      <c r="N205" s="291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247</v>
      </c>
      <c r="AT205" s="232" t="s">
        <v>443</v>
      </c>
      <c r="AU205" s="232" t="s">
        <v>80</v>
      </c>
      <c r="AY205" s="18" t="s">
        <v>152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210</v>
      </c>
      <c r="BM205" s="232" t="s">
        <v>650</v>
      </c>
    </row>
    <row r="206" s="2" customFormat="1" ht="24.15" customHeight="1">
      <c r="A206" s="39"/>
      <c r="B206" s="40"/>
      <c r="C206" s="220" t="s">
        <v>73</v>
      </c>
      <c r="D206" s="220" t="s">
        <v>156</v>
      </c>
      <c r="E206" s="221" t="s">
        <v>1794</v>
      </c>
      <c r="F206" s="222" t="s">
        <v>1795</v>
      </c>
      <c r="G206" s="223" t="s">
        <v>275</v>
      </c>
      <c r="H206" s="224">
        <v>2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210</v>
      </c>
      <c r="AT206" s="232" t="s">
        <v>156</v>
      </c>
      <c r="AU206" s="232" t="s">
        <v>80</v>
      </c>
      <c r="AY206" s="18" t="s">
        <v>152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210</v>
      </c>
      <c r="BM206" s="232" t="s">
        <v>654</v>
      </c>
    </row>
    <row r="207" s="2" customFormat="1" ht="33" customHeight="1">
      <c r="A207" s="39"/>
      <c r="B207" s="40"/>
      <c r="C207" s="281" t="s">
        <v>73</v>
      </c>
      <c r="D207" s="281" t="s">
        <v>443</v>
      </c>
      <c r="E207" s="282" t="s">
        <v>1796</v>
      </c>
      <c r="F207" s="283" t="s">
        <v>1797</v>
      </c>
      <c r="G207" s="284" t="s">
        <v>275</v>
      </c>
      <c r="H207" s="285">
        <v>2</v>
      </c>
      <c r="I207" s="286"/>
      <c r="J207" s="287">
        <f>ROUND(I207*H207,2)</f>
        <v>0</v>
      </c>
      <c r="K207" s="288"/>
      <c r="L207" s="289"/>
      <c r="M207" s="290" t="s">
        <v>1</v>
      </c>
      <c r="N207" s="291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247</v>
      </c>
      <c r="AT207" s="232" t="s">
        <v>443</v>
      </c>
      <c r="AU207" s="232" t="s">
        <v>80</v>
      </c>
      <c r="AY207" s="18" t="s">
        <v>152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210</v>
      </c>
      <c r="BM207" s="232" t="s">
        <v>658</v>
      </c>
    </row>
    <row r="208" s="2" customFormat="1" ht="24.15" customHeight="1">
      <c r="A208" s="39"/>
      <c r="B208" s="40"/>
      <c r="C208" s="220" t="s">
        <v>73</v>
      </c>
      <c r="D208" s="220" t="s">
        <v>156</v>
      </c>
      <c r="E208" s="221" t="s">
        <v>1798</v>
      </c>
      <c r="F208" s="222" t="s">
        <v>1799</v>
      </c>
      <c r="G208" s="223" t="s">
        <v>275</v>
      </c>
      <c r="H208" s="224">
        <v>2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210</v>
      </c>
      <c r="AT208" s="232" t="s">
        <v>156</v>
      </c>
      <c r="AU208" s="232" t="s">
        <v>80</v>
      </c>
      <c r="AY208" s="18" t="s">
        <v>152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210</v>
      </c>
      <c r="BM208" s="232" t="s">
        <v>661</v>
      </c>
    </row>
    <row r="209" s="2" customFormat="1" ht="33" customHeight="1">
      <c r="A209" s="39"/>
      <c r="B209" s="40"/>
      <c r="C209" s="281" t="s">
        <v>73</v>
      </c>
      <c r="D209" s="281" t="s">
        <v>443</v>
      </c>
      <c r="E209" s="282" t="s">
        <v>1800</v>
      </c>
      <c r="F209" s="283" t="s">
        <v>1801</v>
      </c>
      <c r="G209" s="284" t="s">
        <v>1</v>
      </c>
      <c r="H209" s="285">
        <v>2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247</v>
      </c>
      <c r="AT209" s="232" t="s">
        <v>443</v>
      </c>
      <c r="AU209" s="232" t="s">
        <v>80</v>
      </c>
      <c r="AY209" s="18" t="s">
        <v>152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210</v>
      </c>
      <c r="BM209" s="232" t="s">
        <v>668</v>
      </c>
    </row>
    <row r="210" s="2" customFormat="1" ht="24.15" customHeight="1">
      <c r="A210" s="39"/>
      <c r="B210" s="40"/>
      <c r="C210" s="220" t="s">
        <v>73</v>
      </c>
      <c r="D210" s="220" t="s">
        <v>156</v>
      </c>
      <c r="E210" s="221" t="s">
        <v>1802</v>
      </c>
      <c r="F210" s="222" t="s">
        <v>1803</v>
      </c>
      <c r="G210" s="223" t="s">
        <v>275</v>
      </c>
      <c r="H210" s="224">
        <v>1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210</v>
      </c>
      <c r="AT210" s="232" t="s">
        <v>156</v>
      </c>
      <c r="AU210" s="232" t="s">
        <v>80</v>
      </c>
      <c r="AY210" s="18" t="s">
        <v>152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210</v>
      </c>
      <c r="BM210" s="232" t="s">
        <v>671</v>
      </c>
    </row>
    <row r="211" s="2" customFormat="1" ht="24.15" customHeight="1">
      <c r="A211" s="39"/>
      <c r="B211" s="40"/>
      <c r="C211" s="281" t="s">
        <v>73</v>
      </c>
      <c r="D211" s="281" t="s">
        <v>443</v>
      </c>
      <c r="E211" s="282" t="s">
        <v>1804</v>
      </c>
      <c r="F211" s="283" t="s">
        <v>1805</v>
      </c>
      <c r="G211" s="284" t="s">
        <v>275</v>
      </c>
      <c r="H211" s="285">
        <v>1</v>
      </c>
      <c r="I211" s="286"/>
      <c r="J211" s="287">
        <f>ROUND(I211*H211,2)</f>
        <v>0</v>
      </c>
      <c r="K211" s="288"/>
      <c r="L211" s="289"/>
      <c r="M211" s="290" t="s">
        <v>1</v>
      </c>
      <c r="N211" s="291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247</v>
      </c>
      <c r="AT211" s="232" t="s">
        <v>443</v>
      </c>
      <c r="AU211" s="232" t="s">
        <v>80</v>
      </c>
      <c r="AY211" s="18" t="s">
        <v>152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210</v>
      </c>
      <c r="BM211" s="232" t="s">
        <v>674</v>
      </c>
    </row>
    <row r="212" s="2" customFormat="1" ht="24.15" customHeight="1">
      <c r="A212" s="39"/>
      <c r="B212" s="40"/>
      <c r="C212" s="220" t="s">
        <v>73</v>
      </c>
      <c r="D212" s="220" t="s">
        <v>156</v>
      </c>
      <c r="E212" s="221" t="s">
        <v>1806</v>
      </c>
      <c r="F212" s="222" t="s">
        <v>1807</v>
      </c>
      <c r="G212" s="223" t="s">
        <v>275</v>
      </c>
      <c r="H212" s="224">
        <v>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210</v>
      </c>
      <c r="AT212" s="232" t="s">
        <v>156</v>
      </c>
      <c r="AU212" s="232" t="s">
        <v>80</v>
      </c>
      <c r="AY212" s="18" t="s">
        <v>152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210</v>
      </c>
      <c r="BM212" s="232" t="s">
        <v>677</v>
      </c>
    </row>
    <row r="213" s="2" customFormat="1" ht="24.15" customHeight="1">
      <c r="A213" s="39"/>
      <c r="B213" s="40"/>
      <c r="C213" s="281" t="s">
        <v>73</v>
      </c>
      <c r="D213" s="281" t="s">
        <v>443</v>
      </c>
      <c r="E213" s="282" t="s">
        <v>1808</v>
      </c>
      <c r="F213" s="283" t="s">
        <v>1809</v>
      </c>
      <c r="G213" s="284" t="s">
        <v>275</v>
      </c>
      <c r="H213" s="285">
        <v>1</v>
      </c>
      <c r="I213" s="286"/>
      <c r="J213" s="287">
        <f>ROUND(I213*H213,2)</f>
        <v>0</v>
      </c>
      <c r="K213" s="288"/>
      <c r="L213" s="289"/>
      <c r="M213" s="290" t="s">
        <v>1</v>
      </c>
      <c r="N213" s="291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247</v>
      </c>
      <c r="AT213" s="232" t="s">
        <v>443</v>
      </c>
      <c r="AU213" s="232" t="s">
        <v>80</v>
      </c>
      <c r="AY213" s="18" t="s">
        <v>152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210</v>
      </c>
      <c r="BM213" s="232" t="s">
        <v>680</v>
      </c>
    </row>
    <row r="214" s="2" customFormat="1" ht="16.5" customHeight="1">
      <c r="A214" s="39"/>
      <c r="B214" s="40"/>
      <c r="C214" s="220" t="s">
        <v>73</v>
      </c>
      <c r="D214" s="220" t="s">
        <v>156</v>
      </c>
      <c r="E214" s="221" t="s">
        <v>1810</v>
      </c>
      <c r="F214" s="222" t="s">
        <v>1811</v>
      </c>
      <c r="G214" s="223" t="s">
        <v>275</v>
      </c>
      <c r="H214" s="224">
        <v>25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210</v>
      </c>
      <c r="AT214" s="232" t="s">
        <v>156</v>
      </c>
      <c r="AU214" s="232" t="s">
        <v>80</v>
      </c>
      <c r="AY214" s="18" t="s">
        <v>152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80</v>
      </c>
      <c r="BK214" s="233">
        <f>ROUND(I214*H214,2)</f>
        <v>0</v>
      </c>
      <c r="BL214" s="18" t="s">
        <v>210</v>
      </c>
      <c r="BM214" s="232" t="s">
        <v>683</v>
      </c>
    </row>
    <row r="215" s="2" customFormat="1" ht="24.15" customHeight="1">
      <c r="A215" s="39"/>
      <c r="B215" s="40"/>
      <c r="C215" s="220" t="s">
        <v>73</v>
      </c>
      <c r="D215" s="220" t="s">
        <v>156</v>
      </c>
      <c r="E215" s="221" t="s">
        <v>1812</v>
      </c>
      <c r="F215" s="222" t="s">
        <v>1813</v>
      </c>
      <c r="G215" s="223" t="s">
        <v>493</v>
      </c>
      <c r="H215" s="292"/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210</v>
      </c>
      <c r="AT215" s="232" t="s">
        <v>156</v>
      </c>
      <c r="AU215" s="232" t="s">
        <v>80</v>
      </c>
      <c r="AY215" s="18" t="s">
        <v>152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210</v>
      </c>
      <c r="BM215" s="232" t="s">
        <v>686</v>
      </c>
    </row>
    <row r="216" s="12" customFormat="1" ht="25.92" customHeight="1">
      <c r="A216" s="12"/>
      <c r="B216" s="204"/>
      <c r="C216" s="205"/>
      <c r="D216" s="206" t="s">
        <v>72</v>
      </c>
      <c r="E216" s="207" t="s">
        <v>807</v>
      </c>
      <c r="F216" s="207" t="s">
        <v>1631</v>
      </c>
      <c r="G216" s="205"/>
      <c r="H216" s="205"/>
      <c r="I216" s="208"/>
      <c r="J216" s="209">
        <f>BK216</f>
        <v>0</v>
      </c>
      <c r="K216" s="205"/>
      <c r="L216" s="210"/>
      <c r="M216" s="211"/>
      <c r="N216" s="212"/>
      <c r="O216" s="212"/>
      <c r="P216" s="213">
        <f>SUM(P217:P219)</f>
        <v>0</v>
      </c>
      <c r="Q216" s="212"/>
      <c r="R216" s="213">
        <f>SUM(R217:R219)</f>
        <v>0</v>
      </c>
      <c r="S216" s="212"/>
      <c r="T216" s="214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82</v>
      </c>
      <c r="AT216" s="216" t="s">
        <v>72</v>
      </c>
      <c r="AU216" s="216" t="s">
        <v>73</v>
      </c>
      <c r="AY216" s="215" t="s">
        <v>152</v>
      </c>
      <c r="BK216" s="217">
        <f>SUM(BK217:BK219)</f>
        <v>0</v>
      </c>
    </row>
    <row r="217" s="2" customFormat="1" ht="21.75" customHeight="1">
      <c r="A217" s="39"/>
      <c r="B217" s="40"/>
      <c r="C217" s="220" t="s">
        <v>73</v>
      </c>
      <c r="D217" s="220" t="s">
        <v>156</v>
      </c>
      <c r="E217" s="221" t="s">
        <v>1814</v>
      </c>
      <c r="F217" s="222" t="s">
        <v>1815</v>
      </c>
      <c r="G217" s="223" t="s">
        <v>232</v>
      </c>
      <c r="H217" s="224">
        <v>82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210</v>
      </c>
      <c r="AT217" s="232" t="s">
        <v>156</v>
      </c>
      <c r="AU217" s="232" t="s">
        <v>80</v>
      </c>
      <c r="AY217" s="18" t="s">
        <v>152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210</v>
      </c>
      <c r="BM217" s="232" t="s">
        <v>690</v>
      </c>
    </row>
    <row r="218" s="2" customFormat="1" ht="24.15" customHeight="1">
      <c r="A218" s="39"/>
      <c r="B218" s="40"/>
      <c r="C218" s="220" t="s">
        <v>73</v>
      </c>
      <c r="D218" s="220" t="s">
        <v>156</v>
      </c>
      <c r="E218" s="221" t="s">
        <v>1816</v>
      </c>
      <c r="F218" s="222" t="s">
        <v>1817</v>
      </c>
      <c r="G218" s="223" t="s">
        <v>232</v>
      </c>
      <c r="H218" s="224">
        <v>100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210</v>
      </c>
      <c r="AT218" s="232" t="s">
        <v>156</v>
      </c>
      <c r="AU218" s="232" t="s">
        <v>80</v>
      </c>
      <c r="AY218" s="18" t="s">
        <v>152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210</v>
      </c>
      <c r="BM218" s="232" t="s">
        <v>693</v>
      </c>
    </row>
    <row r="219" s="2" customFormat="1" ht="24.15" customHeight="1">
      <c r="A219" s="39"/>
      <c r="B219" s="40"/>
      <c r="C219" s="220" t="s">
        <v>73</v>
      </c>
      <c r="D219" s="220" t="s">
        <v>156</v>
      </c>
      <c r="E219" s="221" t="s">
        <v>1818</v>
      </c>
      <c r="F219" s="222" t="s">
        <v>1819</v>
      </c>
      <c r="G219" s="223" t="s">
        <v>232</v>
      </c>
      <c r="H219" s="224">
        <v>82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210</v>
      </c>
      <c r="AT219" s="232" t="s">
        <v>156</v>
      </c>
      <c r="AU219" s="232" t="s">
        <v>80</v>
      </c>
      <c r="AY219" s="18" t="s">
        <v>152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210</v>
      </c>
      <c r="BM219" s="232" t="s">
        <v>698</v>
      </c>
    </row>
    <row r="220" s="12" customFormat="1" ht="25.92" customHeight="1">
      <c r="A220" s="12"/>
      <c r="B220" s="204"/>
      <c r="C220" s="205"/>
      <c r="D220" s="206" t="s">
        <v>72</v>
      </c>
      <c r="E220" s="207" t="s">
        <v>1820</v>
      </c>
      <c r="F220" s="207" t="s">
        <v>1821</v>
      </c>
      <c r="G220" s="205"/>
      <c r="H220" s="205"/>
      <c r="I220" s="208"/>
      <c r="J220" s="209">
        <f>BK220</f>
        <v>0</v>
      </c>
      <c r="K220" s="205"/>
      <c r="L220" s="210"/>
      <c r="M220" s="211"/>
      <c r="N220" s="212"/>
      <c r="O220" s="212"/>
      <c r="P220" s="213">
        <f>SUM(P221:P225)</f>
        <v>0</v>
      </c>
      <c r="Q220" s="212"/>
      <c r="R220" s="213">
        <f>SUM(R221:R225)</f>
        <v>0</v>
      </c>
      <c r="S220" s="212"/>
      <c r="T220" s="214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5" t="s">
        <v>80</v>
      </c>
      <c r="AT220" s="216" t="s">
        <v>72</v>
      </c>
      <c r="AU220" s="216" t="s">
        <v>73</v>
      </c>
      <c r="AY220" s="215" t="s">
        <v>152</v>
      </c>
      <c r="BK220" s="217">
        <f>SUM(BK221:BK225)</f>
        <v>0</v>
      </c>
    </row>
    <row r="221" s="2" customFormat="1" ht="44.25" customHeight="1">
      <c r="A221" s="39"/>
      <c r="B221" s="40"/>
      <c r="C221" s="220" t="s">
        <v>73</v>
      </c>
      <c r="D221" s="220" t="s">
        <v>156</v>
      </c>
      <c r="E221" s="221" t="s">
        <v>1822</v>
      </c>
      <c r="F221" s="222" t="s">
        <v>1823</v>
      </c>
      <c r="G221" s="223" t="s">
        <v>657</v>
      </c>
      <c r="H221" s="224">
        <v>1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160</v>
      </c>
      <c r="AT221" s="232" t="s">
        <v>156</v>
      </c>
      <c r="AU221" s="232" t="s">
        <v>80</v>
      </c>
      <c r="AY221" s="18" t="s">
        <v>152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160</v>
      </c>
      <c r="BM221" s="232" t="s">
        <v>702</v>
      </c>
    </row>
    <row r="222" s="2" customFormat="1" ht="37.8" customHeight="1">
      <c r="A222" s="39"/>
      <c r="B222" s="40"/>
      <c r="C222" s="220" t="s">
        <v>73</v>
      </c>
      <c r="D222" s="220" t="s">
        <v>156</v>
      </c>
      <c r="E222" s="221" t="s">
        <v>1824</v>
      </c>
      <c r="F222" s="222" t="s">
        <v>1825</v>
      </c>
      <c r="G222" s="223" t="s">
        <v>657</v>
      </c>
      <c r="H222" s="224">
        <v>1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160</v>
      </c>
      <c r="AT222" s="232" t="s">
        <v>156</v>
      </c>
      <c r="AU222" s="232" t="s">
        <v>80</v>
      </c>
      <c r="AY222" s="18" t="s">
        <v>152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80</v>
      </c>
      <c r="BK222" s="233">
        <f>ROUND(I222*H222,2)</f>
        <v>0</v>
      </c>
      <c r="BL222" s="18" t="s">
        <v>160</v>
      </c>
      <c r="BM222" s="232" t="s">
        <v>708</v>
      </c>
    </row>
    <row r="223" s="2" customFormat="1" ht="24.15" customHeight="1">
      <c r="A223" s="39"/>
      <c r="B223" s="40"/>
      <c r="C223" s="220" t="s">
        <v>73</v>
      </c>
      <c r="D223" s="220" t="s">
        <v>156</v>
      </c>
      <c r="E223" s="221" t="s">
        <v>1826</v>
      </c>
      <c r="F223" s="222" t="s">
        <v>1827</v>
      </c>
      <c r="G223" s="223" t="s">
        <v>657</v>
      </c>
      <c r="H223" s="224">
        <v>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160</v>
      </c>
      <c r="AT223" s="232" t="s">
        <v>156</v>
      </c>
      <c r="AU223" s="232" t="s">
        <v>80</v>
      </c>
      <c r="AY223" s="18" t="s">
        <v>152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80</v>
      </c>
      <c r="BK223" s="233">
        <f>ROUND(I223*H223,2)</f>
        <v>0</v>
      </c>
      <c r="BL223" s="18" t="s">
        <v>160</v>
      </c>
      <c r="BM223" s="232" t="s">
        <v>712</v>
      </c>
    </row>
    <row r="224" s="2" customFormat="1" ht="16.5" customHeight="1">
      <c r="A224" s="39"/>
      <c r="B224" s="40"/>
      <c r="C224" s="220" t="s">
        <v>73</v>
      </c>
      <c r="D224" s="220" t="s">
        <v>156</v>
      </c>
      <c r="E224" s="221" t="s">
        <v>72</v>
      </c>
      <c r="F224" s="222" t="s">
        <v>1828</v>
      </c>
      <c r="G224" s="223" t="s">
        <v>657</v>
      </c>
      <c r="H224" s="224">
        <v>1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160</v>
      </c>
      <c r="AT224" s="232" t="s">
        <v>156</v>
      </c>
      <c r="AU224" s="232" t="s">
        <v>80</v>
      </c>
      <c r="AY224" s="18" t="s">
        <v>152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160</v>
      </c>
      <c r="BM224" s="232" t="s">
        <v>715</v>
      </c>
    </row>
    <row r="225" s="2" customFormat="1" ht="16.5" customHeight="1">
      <c r="A225" s="39"/>
      <c r="B225" s="40"/>
      <c r="C225" s="220" t="s">
        <v>73</v>
      </c>
      <c r="D225" s="220" t="s">
        <v>156</v>
      </c>
      <c r="E225" s="221" t="s">
        <v>1653</v>
      </c>
      <c r="F225" s="222" t="s">
        <v>1829</v>
      </c>
      <c r="G225" s="223" t="s">
        <v>657</v>
      </c>
      <c r="H225" s="224">
        <v>1</v>
      </c>
      <c r="I225" s="225"/>
      <c r="J225" s="226">
        <f>ROUND(I225*H225,2)</f>
        <v>0</v>
      </c>
      <c r="K225" s="227"/>
      <c r="L225" s="45"/>
      <c r="M225" s="293" t="s">
        <v>1</v>
      </c>
      <c r="N225" s="294" t="s">
        <v>38</v>
      </c>
      <c r="O225" s="295"/>
      <c r="P225" s="296">
        <f>O225*H225</f>
        <v>0</v>
      </c>
      <c r="Q225" s="296">
        <v>0</v>
      </c>
      <c r="R225" s="296">
        <f>Q225*H225</f>
        <v>0</v>
      </c>
      <c r="S225" s="296">
        <v>0</v>
      </c>
      <c r="T225" s="29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160</v>
      </c>
      <c r="AT225" s="232" t="s">
        <v>156</v>
      </c>
      <c r="AU225" s="232" t="s">
        <v>80</v>
      </c>
      <c r="AY225" s="18" t="s">
        <v>152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160</v>
      </c>
      <c r="BM225" s="232" t="s">
        <v>722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/5BksdlOKV5N3DoEbGZ1rGoZQYWfWs0CEu1hqMV0Wx0phfG3qgoMYBreEcl7qgby0uwKBgJbGsCLNek98D7TPg==" hashValue="OI/mr1dUApMwOs+V+1L0PX+FGF8K/nExmEHHyFc+QwVBFPwbXvq7BaUNFNQOh/S3JxUEBkHmsy++Dnn7vFfBmw==" algorithmName="SHA-512" password="CC35"/>
  <autoFilter ref="C124:K22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1830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ROUND((SUM(BE126:BE236)),  2)</f>
        <v>0</v>
      </c>
      <c r="G33" s="39"/>
      <c r="H33" s="39"/>
      <c r="I33" s="156">
        <v>0.20999999999999999</v>
      </c>
      <c r="J33" s="155">
        <f>ROUND(((SUM(BE126:BE236))*I33),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ROUND((SUM(BF126:BF236)),  2)</f>
        <v>0</v>
      </c>
      <c r="G34" s="39"/>
      <c r="H34" s="39"/>
      <c r="I34" s="156">
        <v>0.12</v>
      </c>
      <c r="J34" s="155">
        <f>ROUND(((SUM(BF126:BF236))*I34),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ROUND((SUM(BG126:BG236)),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ROUND((SUM(BH126:BH236)),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ROUND((SUM(BI126:BI236)),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764-07c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1831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1832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1833</v>
      </c>
      <c r="E99" s="189"/>
      <c r="F99" s="189"/>
      <c r="G99" s="189"/>
      <c r="H99" s="189"/>
      <c r="I99" s="189"/>
      <c r="J99" s="190">
        <f>J163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1834</v>
      </c>
      <c r="E100" s="189"/>
      <c r="F100" s="189"/>
      <c r="G100" s="189"/>
      <c r="H100" s="189"/>
      <c r="I100" s="189"/>
      <c r="J100" s="190">
        <f>J169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1835</v>
      </c>
      <c r="E101" s="189"/>
      <c r="F101" s="189"/>
      <c r="G101" s="189"/>
      <c r="H101" s="189"/>
      <c r="I101" s="189"/>
      <c r="J101" s="190">
        <f>J173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1836</v>
      </c>
      <c r="E102" s="189"/>
      <c r="F102" s="189"/>
      <c r="G102" s="189"/>
      <c r="H102" s="189"/>
      <c r="I102" s="189"/>
      <c r="J102" s="190">
        <f>J203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1837</v>
      </c>
      <c r="E103" s="189"/>
      <c r="F103" s="189"/>
      <c r="G103" s="189"/>
      <c r="H103" s="189"/>
      <c r="I103" s="189"/>
      <c r="J103" s="190">
        <f>J209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1838</v>
      </c>
      <c r="E104" s="189"/>
      <c r="F104" s="189"/>
      <c r="G104" s="189"/>
      <c r="H104" s="189"/>
      <c r="I104" s="189"/>
      <c r="J104" s="190">
        <f>J213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6"/>
      <c r="C105" s="187"/>
      <c r="D105" s="188" t="s">
        <v>1834</v>
      </c>
      <c r="E105" s="189"/>
      <c r="F105" s="189"/>
      <c r="G105" s="189"/>
      <c r="H105" s="189"/>
      <c r="I105" s="189"/>
      <c r="J105" s="190">
        <f>J222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6"/>
      <c r="C106" s="187"/>
      <c r="D106" s="188" t="s">
        <v>1837</v>
      </c>
      <c r="E106" s="189"/>
      <c r="F106" s="189"/>
      <c r="G106" s="189"/>
      <c r="H106" s="189"/>
      <c r="I106" s="189"/>
      <c r="J106" s="190">
        <f>J230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/>
    <row r="110" hidden="1"/>
    <row r="111" hidden="1"/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75" t="str">
        <f>E7</f>
        <v>Rozpočet - SPŠ Trutnov - rekonstrukce sociálních zařízení Mladé Buky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764-07c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14. 1. 2025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138</v>
      </c>
      <c r="D125" s="195" t="s">
        <v>58</v>
      </c>
      <c r="E125" s="195" t="s">
        <v>54</v>
      </c>
      <c r="F125" s="195" t="s">
        <v>55</v>
      </c>
      <c r="G125" s="195" t="s">
        <v>139</v>
      </c>
      <c r="H125" s="195" t="s">
        <v>140</v>
      </c>
      <c r="I125" s="195" t="s">
        <v>141</v>
      </c>
      <c r="J125" s="196" t="s">
        <v>121</v>
      </c>
      <c r="K125" s="197" t="s">
        <v>142</v>
      </c>
      <c r="L125" s="198"/>
      <c r="M125" s="101" t="s">
        <v>1</v>
      </c>
      <c r="N125" s="102" t="s">
        <v>37</v>
      </c>
      <c r="O125" s="102" t="s">
        <v>143</v>
      </c>
      <c r="P125" s="102" t="s">
        <v>144</v>
      </c>
      <c r="Q125" s="102" t="s">
        <v>145</v>
      </c>
      <c r="R125" s="102" t="s">
        <v>146</v>
      </c>
      <c r="S125" s="102" t="s">
        <v>147</v>
      </c>
      <c r="T125" s="103" t="s">
        <v>148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149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</f>
        <v>0</v>
      </c>
      <c r="Q126" s="105"/>
      <c r="R126" s="201">
        <f>R127</f>
        <v>0</v>
      </c>
      <c r="S126" s="105"/>
      <c r="T126" s="20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123</v>
      </c>
      <c r="BK126" s="203">
        <f>BK127</f>
        <v>0</v>
      </c>
    </row>
    <row r="127" s="12" customFormat="1" ht="25.92" customHeight="1">
      <c r="A127" s="12"/>
      <c r="B127" s="204"/>
      <c r="C127" s="205"/>
      <c r="D127" s="206" t="s">
        <v>72</v>
      </c>
      <c r="E127" s="207" t="s">
        <v>1646</v>
      </c>
      <c r="F127" s="207" t="s">
        <v>1839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P128+P163+P169+P173+P203+P209+P213+P222+P230</f>
        <v>0</v>
      </c>
      <c r="Q127" s="212"/>
      <c r="R127" s="213">
        <f>R128+R163+R169+R173+R203+R209+R213+R222+R230</f>
        <v>0</v>
      </c>
      <c r="S127" s="212"/>
      <c r="T127" s="214">
        <f>T128+T163+T169+T173+T203+T209+T213+T222+T230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72</v>
      </c>
      <c r="AU127" s="216" t="s">
        <v>73</v>
      </c>
      <c r="AY127" s="215" t="s">
        <v>152</v>
      </c>
      <c r="BK127" s="217">
        <f>BK128+BK163+BK169+BK173+BK203+BK209+BK213+BK222+BK230</f>
        <v>0</v>
      </c>
    </row>
    <row r="128" s="12" customFormat="1" ht="22.8" customHeight="1">
      <c r="A128" s="12"/>
      <c r="B128" s="204"/>
      <c r="C128" s="205"/>
      <c r="D128" s="206" t="s">
        <v>72</v>
      </c>
      <c r="E128" s="218" t="s">
        <v>1648</v>
      </c>
      <c r="F128" s="218" t="s">
        <v>1840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SUM(P129:P162)</f>
        <v>0</v>
      </c>
      <c r="Q128" s="212"/>
      <c r="R128" s="213">
        <f>SUM(R129:R162)</f>
        <v>0</v>
      </c>
      <c r="S128" s="212"/>
      <c r="T128" s="214">
        <f>SUM(T129:T162)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80</v>
      </c>
      <c r="AT128" s="216" t="s">
        <v>72</v>
      </c>
      <c r="AU128" s="216" t="s">
        <v>80</v>
      </c>
      <c r="AY128" s="215" t="s">
        <v>152</v>
      </c>
      <c r="BK128" s="217">
        <f>SUM(BK129:BK162)</f>
        <v>0</v>
      </c>
    </row>
    <row r="129" s="2" customFormat="1" ht="37.8" customHeight="1">
      <c r="A129" s="39"/>
      <c r="B129" s="40"/>
      <c r="C129" s="281" t="s">
        <v>73</v>
      </c>
      <c r="D129" s="281" t="s">
        <v>443</v>
      </c>
      <c r="E129" s="282" t="s">
        <v>1841</v>
      </c>
      <c r="F129" s="283" t="s">
        <v>1842</v>
      </c>
      <c r="G129" s="284" t="s">
        <v>657</v>
      </c>
      <c r="H129" s="285">
        <v>1</v>
      </c>
      <c r="I129" s="286"/>
      <c r="J129" s="287">
        <f>ROUND(I129*H129,2)</f>
        <v>0</v>
      </c>
      <c r="K129" s="288"/>
      <c r="L129" s="289"/>
      <c r="M129" s="290" t="s">
        <v>1</v>
      </c>
      <c r="N129" s="291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176</v>
      </c>
      <c r="AT129" s="232" t="s">
        <v>443</v>
      </c>
      <c r="AU129" s="232" t="s">
        <v>82</v>
      </c>
      <c r="AY129" s="18" t="s">
        <v>152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160</v>
      </c>
      <c r="BM129" s="232" t="s">
        <v>82</v>
      </c>
    </row>
    <row r="130" s="2" customFormat="1" ht="16.5" customHeight="1">
      <c r="A130" s="39"/>
      <c r="B130" s="40"/>
      <c r="C130" s="281" t="s">
        <v>73</v>
      </c>
      <c r="D130" s="281" t="s">
        <v>443</v>
      </c>
      <c r="E130" s="282" t="s">
        <v>1843</v>
      </c>
      <c r="F130" s="283" t="s">
        <v>1844</v>
      </c>
      <c r="G130" s="284" t="s">
        <v>657</v>
      </c>
      <c r="H130" s="285">
        <v>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176</v>
      </c>
      <c r="AT130" s="232" t="s">
        <v>443</v>
      </c>
      <c r="AU130" s="232" t="s">
        <v>82</v>
      </c>
      <c r="AY130" s="18" t="s">
        <v>152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80</v>
      </c>
      <c r="BK130" s="233">
        <f>ROUND(I130*H130,2)</f>
        <v>0</v>
      </c>
      <c r="BL130" s="18" t="s">
        <v>160</v>
      </c>
      <c r="BM130" s="232" t="s">
        <v>160</v>
      </c>
    </row>
    <row r="131" s="2" customFormat="1" ht="21.75" customHeight="1">
      <c r="A131" s="39"/>
      <c r="B131" s="40"/>
      <c r="C131" s="281" t="s">
        <v>73</v>
      </c>
      <c r="D131" s="281" t="s">
        <v>443</v>
      </c>
      <c r="E131" s="282" t="s">
        <v>1845</v>
      </c>
      <c r="F131" s="283" t="s">
        <v>1846</v>
      </c>
      <c r="G131" s="284" t="s">
        <v>521</v>
      </c>
      <c r="H131" s="285">
        <v>2</v>
      </c>
      <c r="I131" s="286"/>
      <c r="J131" s="287">
        <f>ROUND(I131*H131,2)</f>
        <v>0</v>
      </c>
      <c r="K131" s="288"/>
      <c r="L131" s="289"/>
      <c r="M131" s="290" t="s">
        <v>1</v>
      </c>
      <c r="N131" s="291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176</v>
      </c>
      <c r="AT131" s="232" t="s">
        <v>443</v>
      </c>
      <c r="AU131" s="232" t="s">
        <v>82</v>
      </c>
      <c r="AY131" s="18" t="s">
        <v>152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160</v>
      </c>
      <c r="BM131" s="232" t="s">
        <v>153</v>
      </c>
    </row>
    <row r="132" s="2" customFormat="1" ht="21.75" customHeight="1">
      <c r="A132" s="39"/>
      <c r="B132" s="40"/>
      <c r="C132" s="281" t="s">
        <v>73</v>
      </c>
      <c r="D132" s="281" t="s">
        <v>443</v>
      </c>
      <c r="E132" s="282" t="s">
        <v>1847</v>
      </c>
      <c r="F132" s="283" t="s">
        <v>1848</v>
      </c>
      <c r="G132" s="284" t="s">
        <v>657</v>
      </c>
      <c r="H132" s="285">
        <v>4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176</v>
      </c>
      <c r="AT132" s="232" t="s">
        <v>443</v>
      </c>
      <c r="AU132" s="232" t="s">
        <v>82</v>
      </c>
      <c r="AY132" s="18" t="s">
        <v>152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80</v>
      </c>
      <c r="BK132" s="233">
        <f>ROUND(I132*H132,2)</f>
        <v>0</v>
      </c>
      <c r="BL132" s="18" t="s">
        <v>160</v>
      </c>
      <c r="BM132" s="232" t="s">
        <v>176</v>
      </c>
    </row>
    <row r="133" s="2" customFormat="1" ht="16.5" customHeight="1">
      <c r="A133" s="39"/>
      <c r="B133" s="40"/>
      <c r="C133" s="281" t="s">
        <v>73</v>
      </c>
      <c r="D133" s="281" t="s">
        <v>443</v>
      </c>
      <c r="E133" s="282" t="s">
        <v>1849</v>
      </c>
      <c r="F133" s="283" t="s">
        <v>1850</v>
      </c>
      <c r="G133" s="284" t="s">
        <v>657</v>
      </c>
      <c r="H133" s="285">
        <v>1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176</v>
      </c>
      <c r="AT133" s="232" t="s">
        <v>443</v>
      </c>
      <c r="AU133" s="232" t="s">
        <v>82</v>
      </c>
      <c r="AY133" s="18" t="s">
        <v>152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160</v>
      </c>
      <c r="BM133" s="232" t="s">
        <v>189</v>
      </c>
    </row>
    <row r="134" s="2" customFormat="1" ht="16.5" customHeight="1">
      <c r="A134" s="39"/>
      <c r="B134" s="40"/>
      <c r="C134" s="281" t="s">
        <v>73</v>
      </c>
      <c r="D134" s="281" t="s">
        <v>443</v>
      </c>
      <c r="E134" s="282" t="s">
        <v>1851</v>
      </c>
      <c r="F134" s="283" t="s">
        <v>1852</v>
      </c>
      <c r="G134" s="284" t="s">
        <v>657</v>
      </c>
      <c r="H134" s="285">
        <v>3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176</v>
      </c>
      <c r="AT134" s="232" t="s">
        <v>443</v>
      </c>
      <c r="AU134" s="232" t="s">
        <v>82</v>
      </c>
      <c r="AY134" s="18" t="s">
        <v>152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160</v>
      </c>
      <c r="BM134" s="232" t="s">
        <v>8</v>
      </c>
    </row>
    <row r="135" s="2" customFormat="1" ht="16.5" customHeight="1">
      <c r="A135" s="39"/>
      <c r="B135" s="40"/>
      <c r="C135" s="281" t="s">
        <v>73</v>
      </c>
      <c r="D135" s="281" t="s">
        <v>443</v>
      </c>
      <c r="E135" s="282" t="s">
        <v>1853</v>
      </c>
      <c r="F135" s="283" t="s">
        <v>1854</v>
      </c>
      <c r="G135" s="284" t="s">
        <v>657</v>
      </c>
      <c r="H135" s="285">
        <v>5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176</v>
      </c>
      <c r="AT135" s="232" t="s">
        <v>443</v>
      </c>
      <c r="AU135" s="232" t="s">
        <v>82</v>
      </c>
      <c r="AY135" s="18" t="s">
        <v>152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160</v>
      </c>
      <c r="BM135" s="232" t="s">
        <v>206</v>
      </c>
    </row>
    <row r="136" s="2" customFormat="1" ht="16.5" customHeight="1">
      <c r="A136" s="39"/>
      <c r="B136" s="40"/>
      <c r="C136" s="281" t="s">
        <v>73</v>
      </c>
      <c r="D136" s="281" t="s">
        <v>443</v>
      </c>
      <c r="E136" s="282" t="s">
        <v>1855</v>
      </c>
      <c r="F136" s="283" t="s">
        <v>1856</v>
      </c>
      <c r="G136" s="284" t="s">
        <v>657</v>
      </c>
      <c r="H136" s="285">
        <v>8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176</v>
      </c>
      <c r="AT136" s="232" t="s">
        <v>443</v>
      </c>
      <c r="AU136" s="232" t="s">
        <v>82</v>
      </c>
      <c r="AY136" s="18" t="s">
        <v>152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160</v>
      </c>
      <c r="BM136" s="232" t="s">
        <v>210</v>
      </c>
    </row>
    <row r="137" s="2" customFormat="1" ht="16.5" customHeight="1">
      <c r="A137" s="39"/>
      <c r="B137" s="40"/>
      <c r="C137" s="281" t="s">
        <v>73</v>
      </c>
      <c r="D137" s="281" t="s">
        <v>443</v>
      </c>
      <c r="E137" s="282" t="s">
        <v>1857</v>
      </c>
      <c r="F137" s="283" t="s">
        <v>1858</v>
      </c>
      <c r="G137" s="284" t="s">
        <v>521</v>
      </c>
      <c r="H137" s="285">
        <v>1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176</v>
      </c>
      <c r="AT137" s="232" t="s">
        <v>443</v>
      </c>
      <c r="AU137" s="232" t="s">
        <v>82</v>
      </c>
      <c r="AY137" s="18" t="s">
        <v>152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160</v>
      </c>
      <c r="BM137" s="232" t="s">
        <v>215</v>
      </c>
    </row>
    <row r="138" s="2" customFormat="1" ht="16.5" customHeight="1">
      <c r="A138" s="39"/>
      <c r="B138" s="40"/>
      <c r="C138" s="281" t="s">
        <v>73</v>
      </c>
      <c r="D138" s="281" t="s">
        <v>443</v>
      </c>
      <c r="E138" s="282" t="s">
        <v>1859</v>
      </c>
      <c r="F138" s="283" t="s">
        <v>1860</v>
      </c>
      <c r="G138" s="284" t="s">
        <v>657</v>
      </c>
      <c r="H138" s="285">
        <v>1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176</v>
      </c>
      <c r="AT138" s="232" t="s">
        <v>443</v>
      </c>
      <c r="AU138" s="232" t="s">
        <v>82</v>
      </c>
      <c r="AY138" s="18" t="s">
        <v>152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160</v>
      </c>
      <c r="BM138" s="232" t="s">
        <v>221</v>
      </c>
    </row>
    <row r="139" s="2" customFormat="1" ht="16.5" customHeight="1">
      <c r="A139" s="39"/>
      <c r="B139" s="40"/>
      <c r="C139" s="281" t="s">
        <v>73</v>
      </c>
      <c r="D139" s="281" t="s">
        <v>443</v>
      </c>
      <c r="E139" s="282" t="s">
        <v>1861</v>
      </c>
      <c r="F139" s="283" t="s">
        <v>1862</v>
      </c>
      <c r="G139" s="284" t="s">
        <v>657</v>
      </c>
      <c r="H139" s="285">
        <v>1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176</v>
      </c>
      <c r="AT139" s="232" t="s">
        <v>443</v>
      </c>
      <c r="AU139" s="232" t="s">
        <v>82</v>
      </c>
      <c r="AY139" s="18" t="s">
        <v>152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160</v>
      </c>
      <c r="BM139" s="232" t="s">
        <v>218</v>
      </c>
    </row>
    <row r="140" s="2" customFormat="1" ht="24.15" customHeight="1">
      <c r="A140" s="39"/>
      <c r="B140" s="40"/>
      <c r="C140" s="281" t="s">
        <v>73</v>
      </c>
      <c r="D140" s="281" t="s">
        <v>443</v>
      </c>
      <c r="E140" s="282" t="s">
        <v>1863</v>
      </c>
      <c r="F140" s="283" t="s">
        <v>1864</v>
      </c>
      <c r="G140" s="284" t="s">
        <v>657</v>
      </c>
      <c r="H140" s="285">
        <v>2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176</v>
      </c>
      <c r="AT140" s="232" t="s">
        <v>443</v>
      </c>
      <c r="AU140" s="232" t="s">
        <v>82</v>
      </c>
      <c r="AY140" s="18" t="s">
        <v>152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160</v>
      </c>
      <c r="BM140" s="232" t="s">
        <v>233</v>
      </c>
    </row>
    <row r="141" s="2" customFormat="1" ht="24.15" customHeight="1">
      <c r="A141" s="39"/>
      <c r="B141" s="40"/>
      <c r="C141" s="281" t="s">
        <v>73</v>
      </c>
      <c r="D141" s="281" t="s">
        <v>443</v>
      </c>
      <c r="E141" s="282" t="s">
        <v>1865</v>
      </c>
      <c r="F141" s="283" t="s">
        <v>1866</v>
      </c>
      <c r="G141" s="284" t="s">
        <v>657</v>
      </c>
      <c r="H141" s="285">
        <v>4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176</v>
      </c>
      <c r="AT141" s="232" t="s">
        <v>443</v>
      </c>
      <c r="AU141" s="232" t="s">
        <v>82</v>
      </c>
      <c r="AY141" s="18" t="s">
        <v>152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160</v>
      </c>
      <c r="BM141" s="232" t="s">
        <v>237</v>
      </c>
    </row>
    <row r="142" s="2" customFormat="1" ht="24.15" customHeight="1">
      <c r="A142" s="39"/>
      <c r="B142" s="40"/>
      <c r="C142" s="281" t="s">
        <v>73</v>
      </c>
      <c r="D142" s="281" t="s">
        <v>443</v>
      </c>
      <c r="E142" s="282" t="s">
        <v>1867</v>
      </c>
      <c r="F142" s="283" t="s">
        <v>1868</v>
      </c>
      <c r="G142" s="284" t="s">
        <v>657</v>
      </c>
      <c r="H142" s="285">
        <v>2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176</v>
      </c>
      <c r="AT142" s="232" t="s">
        <v>443</v>
      </c>
      <c r="AU142" s="232" t="s">
        <v>82</v>
      </c>
      <c r="AY142" s="18" t="s">
        <v>152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160</v>
      </c>
      <c r="BM142" s="232" t="s">
        <v>207</v>
      </c>
    </row>
    <row r="143" s="2" customFormat="1" ht="16.5" customHeight="1">
      <c r="A143" s="39"/>
      <c r="B143" s="40"/>
      <c r="C143" s="281" t="s">
        <v>73</v>
      </c>
      <c r="D143" s="281" t="s">
        <v>443</v>
      </c>
      <c r="E143" s="282" t="s">
        <v>1869</v>
      </c>
      <c r="F143" s="283" t="s">
        <v>1870</v>
      </c>
      <c r="G143" s="284" t="s">
        <v>657</v>
      </c>
      <c r="H143" s="285">
        <v>3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176</v>
      </c>
      <c r="AT143" s="232" t="s">
        <v>443</v>
      </c>
      <c r="AU143" s="232" t="s">
        <v>82</v>
      </c>
      <c r="AY143" s="18" t="s">
        <v>152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160</v>
      </c>
      <c r="BM143" s="232" t="s">
        <v>234</v>
      </c>
    </row>
    <row r="144" s="2" customFormat="1" ht="21.75" customHeight="1">
      <c r="A144" s="39"/>
      <c r="B144" s="40"/>
      <c r="C144" s="281" t="s">
        <v>73</v>
      </c>
      <c r="D144" s="281" t="s">
        <v>443</v>
      </c>
      <c r="E144" s="282" t="s">
        <v>1871</v>
      </c>
      <c r="F144" s="283" t="s">
        <v>1872</v>
      </c>
      <c r="G144" s="284" t="s">
        <v>657</v>
      </c>
      <c r="H144" s="285">
        <v>1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176</v>
      </c>
      <c r="AT144" s="232" t="s">
        <v>443</v>
      </c>
      <c r="AU144" s="232" t="s">
        <v>82</v>
      </c>
      <c r="AY144" s="18" t="s">
        <v>152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160</v>
      </c>
      <c r="BM144" s="232" t="s">
        <v>247</v>
      </c>
    </row>
    <row r="145" s="2" customFormat="1" ht="24.15" customHeight="1">
      <c r="A145" s="39"/>
      <c r="B145" s="40"/>
      <c r="C145" s="281" t="s">
        <v>73</v>
      </c>
      <c r="D145" s="281" t="s">
        <v>443</v>
      </c>
      <c r="E145" s="282" t="s">
        <v>1873</v>
      </c>
      <c r="F145" s="283" t="s">
        <v>1874</v>
      </c>
      <c r="G145" s="284" t="s">
        <v>657</v>
      </c>
      <c r="H145" s="285">
        <v>2</v>
      </c>
      <c r="I145" s="286"/>
      <c r="J145" s="287">
        <f>ROUND(I145*H145,2)</f>
        <v>0</v>
      </c>
      <c r="K145" s="288"/>
      <c r="L145" s="289"/>
      <c r="M145" s="290" t="s">
        <v>1</v>
      </c>
      <c r="N145" s="291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176</v>
      </c>
      <c r="AT145" s="232" t="s">
        <v>443</v>
      </c>
      <c r="AU145" s="232" t="s">
        <v>82</v>
      </c>
      <c r="AY145" s="18" t="s">
        <v>152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160</v>
      </c>
      <c r="BM145" s="232" t="s">
        <v>254</v>
      </c>
    </row>
    <row r="146" s="2" customFormat="1" ht="24.15" customHeight="1">
      <c r="A146" s="39"/>
      <c r="B146" s="40"/>
      <c r="C146" s="281" t="s">
        <v>73</v>
      </c>
      <c r="D146" s="281" t="s">
        <v>443</v>
      </c>
      <c r="E146" s="282" t="s">
        <v>1875</v>
      </c>
      <c r="F146" s="283" t="s">
        <v>1876</v>
      </c>
      <c r="G146" s="284" t="s">
        <v>232</v>
      </c>
      <c r="H146" s="285">
        <v>0.5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176</v>
      </c>
      <c r="AT146" s="232" t="s">
        <v>443</v>
      </c>
      <c r="AU146" s="232" t="s">
        <v>82</v>
      </c>
      <c r="AY146" s="18" t="s">
        <v>152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160</v>
      </c>
      <c r="BM146" s="232" t="s">
        <v>269</v>
      </c>
    </row>
    <row r="147" s="2" customFormat="1" ht="24.15" customHeight="1">
      <c r="A147" s="39"/>
      <c r="B147" s="40"/>
      <c r="C147" s="281" t="s">
        <v>73</v>
      </c>
      <c r="D147" s="281" t="s">
        <v>443</v>
      </c>
      <c r="E147" s="282" t="s">
        <v>1877</v>
      </c>
      <c r="F147" s="283" t="s">
        <v>1878</v>
      </c>
      <c r="G147" s="284" t="s">
        <v>232</v>
      </c>
      <c r="H147" s="285">
        <v>8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176</v>
      </c>
      <c r="AT147" s="232" t="s">
        <v>443</v>
      </c>
      <c r="AU147" s="232" t="s">
        <v>82</v>
      </c>
      <c r="AY147" s="18" t="s">
        <v>152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160</v>
      </c>
      <c r="BM147" s="232" t="s">
        <v>276</v>
      </c>
    </row>
    <row r="148" s="2" customFormat="1" ht="24.15" customHeight="1">
      <c r="A148" s="39"/>
      <c r="B148" s="40"/>
      <c r="C148" s="281" t="s">
        <v>73</v>
      </c>
      <c r="D148" s="281" t="s">
        <v>443</v>
      </c>
      <c r="E148" s="282" t="s">
        <v>1879</v>
      </c>
      <c r="F148" s="283" t="s">
        <v>1880</v>
      </c>
      <c r="G148" s="284" t="s">
        <v>232</v>
      </c>
      <c r="H148" s="285">
        <v>25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176</v>
      </c>
      <c r="AT148" s="232" t="s">
        <v>443</v>
      </c>
      <c r="AU148" s="232" t="s">
        <v>82</v>
      </c>
      <c r="AY148" s="18" t="s">
        <v>152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160</v>
      </c>
      <c r="BM148" s="232" t="s">
        <v>280</v>
      </c>
    </row>
    <row r="149" s="2" customFormat="1" ht="24.15" customHeight="1">
      <c r="A149" s="39"/>
      <c r="B149" s="40"/>
      <c r="C149" s="281" t="s">
        <v>73</v>
      </c>
      <c r="D149" s="281" t="s">
        <v>443</v>
      </c>
      <c r="E149" s="282" t="s">
        <v>1881</v>
      </c>
      <c r="F149" s="283" t="s">
        <v>1882</v>
      </c>
      <c r="G149" s="284" t="s">
        <v>232</v>
      </c>
      <c r="H149" s="285">
        <v>38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176</v>
      </c>
      <c r="AT149" s="232" t="s">
        <v>443</v>
      </c>
      <c r="AU149" s="232" t="s">
        <v>82</v>
      </c>
      <c r="AY149" s="18" t="s">
        <v>152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160</v>
      </c>
      <c r="BM149" s="232" t="s">
        <v>285</v>
      </c>
    </row>
    <row r="150" s="2" customFormat="1" ht="24.15" customHeight="1">
      <c r="A150" s="39"/>
      <c r="B150" s="40"/>
      <c r="C150" s="281" t="s">
        <v>73</v>
      </c>
      <c r="D150" s="281" t="s">
        <v>443</v>
      </c>
      <c r="E150" s="282" t="s">
        <v>1883</v>
      </c>
      <c r="F150" s="283" t="s">
        <v>1884</v>
      </c>
      <c r="G150" s="284" t="s">
        <v>232</v>
      </c>
      <c r="H150" s="285">
        <v>8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176</v>
      </c>
      <c r="AT150" s="232" t="s">
        <v>443</v>
      </c>
      <c r="AU150" s="232" t="s">
        <v>82</v>
      </c>
      <c r="AY150" s="18" t="s">
        <v>152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160</v>
      </c>
      <c r="BM150" s="232" t="s">
        <v>289</v>
      </c>
    </row>
    <row r="151" s="2" customFormat="1" ht="24.15" customHeight="1">
      <c r="A151" s="39"/>
      <c r="B151" s="40"/>
      <c r="C151" s="281" t="s">
        <v>73</v>
      </c>
      <c r="D151" s="281" t="s">
        <v>443</v>
      </c>
      <c r="E151" s="282" t="s">
        <v>1885</v>
      </c>
      <c r="F151" s="283" t="s">
        <v>1886</v>
      </c>
      <c r="G151" s="284" t="s">
        <v>232</v>
      </c>
      <c r="H151" s="285">
        <v>2.5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176</v>
      </c>
      <c r="AT151" s="232" t="s">
        <v>443</v>
      </c>
      <c r="AU151" s="232" t="s">
        <v>82</v>
      </c>
      <c r="AY151" s="18" t="s">
        <v>152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160</v>
      </c>
      <c r="BM151" s="232" t="s">
        <v>297</v>
      </c>
    </row>
    <row r="152" s="2" customFormat="1" ht="16.5" customHeight="1">
      <c r="A152" s="39"/>
      <c r="B152" s="40"/>
      <c r="C152" s="281" t="s">
        <v>73</v>
      </c>
      <c r="D152" s="281" t="s">
        <v>443</v>
      </c>
      <c r="E152" s="282" t="s">
        <v>1887</v>
      </c>
      <c r="F152" s="283" t="s">
        <v>1888</v>
      </c>
      <c r="G152" s="284" t="s">
        <v>232</v>
      </c>
      <c r="H152" s="285">
        <v>3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176</v>
      </c>
      <c r="AT152" s="232" t="s">
        <v>443</v>
      </c>
      <c r="AU152" s="232" t="s">
        <v>82</v>
      </c>
      <c r="AY152" s="18" t="s">
        <v>152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160</v>
      </c>
      <c r="BM152" s="232" t="s">
        <v>301</v>
      </c>
    </row>
    <row r="153" s="2" customFormat="1" ht="16.5" customHeight="1">
      <c r="A153" s="39"/>
      <c r="B153" s="40"/>
      <c r="C153" s="281" t="s">
        <v>73</v>
      </c>
      <c r="D153" s="281" t="s">
        <v>443</v>
      </c>
      <c r="E153" s="282" t="s">
        <v>1889</v>
      </c>
      <c r="F153" s="283" t="s">
        <v>1890</v>
      </c>
      <c r="G153" s="284" t="s">
        <v>232</v>
      </c>
      <c r="H153" s="285">
        <v>3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176</v>
      </c>
      <c r="AT153" s="232" t="s">
        <v>443</v>
      </c>
      <c r="AU153" s="232" t="s">
        <v>82</v>
      </c>
      <c r="AY153" s="18" t="s">
        <v>152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160</v>
      </c>
      <c r="BM153" s="232" t="s">
        <v>309</v>
      </c>
    </row>
    <row r="154" s="2" customFormat="1" ht="16.5" customHeight="1">
      <c r="A154" s="39"/>
      <c r="B154" s="40"/>
      <c r="C154" s="281" t="s">
        <v>73</v>
      </c>
      <c r="D154" s="281" t="s">
        <v>443</v>
      </c>
      <c r="E154" s="282" t="s">
        <v>1891</v>
      </c>
      <c r="F154" s="283" t="s">
        <v>1892</v>
      </c>
      <c r="G154" s="284" t="s">
        <v>232</v>
      </c>
      <c r="H154" s="285">
        <v>3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176</v>
      </c>
      <c r="AT154" s="232" t="s">
        <v>443</v>
      </c>
      <c r="AU154" s="232" t="s">
        <v>82</v>
      </c>
      <c r="AY154" s="18" t="s">
        <v>152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160</v>
      </c>
      <c r="BM154" s="232" t="s">
        <v>315</v>
      </c>
    </row>
    <row r="155" s="2" customFormat="1" ht="24.15" customHeight="1">
      <c r="A155" s="39"/>
      <c r="B155" s="40"/>
      <c r="C155" s="281" t="s">
        <v>73</v>
      </c>
      <c r="D155" s="281" t="s">
        <v>443</v>
      </c>
      <c r="E155" s="282" t="s">
        <v>1893</v>
      </c>
      <c r="F155" s="283" t="s">
        <v>1894</v>
      </c>
      <c r="G155" s="284" t="s">
        <v>159</v>
      </c>
      <c r="H155" s="285">
        <v>52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176</v>
      </c>
      <c r="AT155" s="232" t="s">
        <v>443</v>
      </c>
      <c r="AU155" s="232" t="s">
        <v>82</v>
      </c>
      <c r="AY155" s="18" t="s">
        <v>152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160</v>
      </c>
      <c r="BM155" s="232" t="s">
        <v>322</v>
      </c>
    </row>
    <row r="156" s="2" customFormat="1" ht="16.5" customHeight="1">
      <c r="A156" s="39"/>
      <c r="B156" s="40"/>
      <c r="C156" s="281" t="s">
        <v>73</v>
      </c>
      <c r="D156" s="281" t="s">
        <v>443</v>
      </c>
      <c r="E156" s="282" t="s">
        <v>1895</v>
      </c>
      <c r="F156" s="283" t="s">
        <v>1896</v>
      </c>
      <c r="G156" s="284" t="s">
        <v>521</v>
      </c>
      <c r="H156" s="285">
        <v>2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176</v>
      </c>
      <c r="AT156" s="232" t="s">
        <v>443</v>
      </c>
      <c r="AU156" s="232" t="s">
        <v>82</v>
      </c>
      <c r="AY156" s="18" t="s">
        <v>152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160</v>
      </c>
      <c r="BM156" s="232" t="s">
        <v>338</v>
      </c>
    </row>
    <row r="157" s="2" customFormat="1" ht="24.15" customHeight="1">
      <c r="A157" s="39"/>
      <c r="B157" s="40"/>
      <c r="C157" s="281" t="s">
        <v>73</v>
      </c>
      <c r="D157" s="281" t="s">
        <v>443</v>
      </c>
      <c r="E157" s="282" t="s">
        <v>1897</v>
      </c>
      <c r="F157" s="283" t="s">
        <v>1898</v>
      </c>
      <c r="G157" s="284" t="s">
        <v>159</v>
      </c>
      <c r="H157" s="285">
        <v>2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176</v>
      </c>
      <c r="AT157" s="232" t="s">
        <v>443</v>
      </c>
      <c r="AU157" s="232" t="s">
        <v>82</v>
      </c>
      <c r="AY157" s="18" t="s">
        <v>152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160</v>
      </c>
      <c r="BM157" s="232" t="s">
        <v>467</v>
      </c>
    </row>
    <row r="158" s="2" customFormat="1" ht="16.5" customHeight="1">
      <c r="A158" s="39"/>
      <c r="B158" s="40"/>
      <c r="C158" s="281" t="s">
        <v>73</v>
      </c>
      <c r="D158" s="281" t="s">
        <v>443</v>
      </c>
      <c r="E158" s="282" t="s">
        <v>1899</v>
      </c>
      <c r="F158" s="283" t="s">
        <v>1900</v>
      </c>
      <c r="G158" s="284" t="s">
        <v>232</v>
      </c>
      <c r="H158" s="285">
        <v>12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176</v>
      </c>
      <c r="AT158" s="232" t="s">
        <v>443</v>
      </c>
      <c r="AU158" s="232" t="s">
        <v>82</v>
      </c>
      <c r="AY158" s="18" t="s">
        <v>152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160</v>
      </c>
      <c r="BM158" s="232" t="s">
        <v>470</v>
      </c>
    </row>
    <row r="159" s="2" customFormat="1" ht="16.5" customHeight="1">
      <c r="A159" s="39"/>
      <c r="B159" s="40"/>
      <c r="C159" s="281" t="s">
        <v>73</v>
      </c>
      <c r="D159" s="281" t="s">
        <v>443</v>
      </c>
      <c r="E159" s="282" t="s">
        <v>1901</v>
      </c>
      <c r="F159" s="283" t="s">
        <v>1902</v>
      </c>
      <c r="G159" s="284" t="s">
        <v>232</v>
      </c>
      <c r="H159" s="285">
        <v>2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176</v>
      </c>
      <c r="AT159" s="232" t="s">
        <v>443</v>
      </c>
      <c r="AU159" s="232" t="s">
        <v>82</v>
      </c>
      <c r="AY159" s="18" t="s">
        <v>152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160</v>
      </c>
      <c r="BM159" s="232" t="s">
        <v>475</v>
      </c>
    </row>
    <row r="160" s="2" customFormat="1" ht="21.75" customHeight="1">
      <c r="A160" s="39"/>
      <c r="B160" s="40"/>
      <c r="C160" s="220" t="s">
        <v>73</v>
      </c>
      <c r="D160" s="220" t="s">
        <v>156</v>
      </c>
      <c r="E160" s="221" t="s">
        <v>1903</v>
      </c>
      <c r="F160" s="222" t="s">
        <v>1904</v>
      </c>
      <c r="G160" s="223" t="s">
        <v>493</v>
      </c>
      <c r="H160" s="292"/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160</v>
      </c>
      <c r="AT160" s="232" t="s">
        <v>156</v>
      </c>
      <c r="AU160" s="232" t="s">
        <v>82</v>
      </c>
      <c r="AY160" s="18" t="s">
        <v>152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160</v>
      </c>
      <c r="BM160" s="232" t="s">
        <v>480</v>
      </c>
    </row>
    <row r="161" s="2" customFormat="1" ht="24.15" customHeight="1">
      <c r="A161" s="39"/>
      <c r="B161" s="40"/>
      <c r="C161" s="220" t="s">
        <v>73</v>
      </c>
      <c r="D161" s="220" t="s">
        <v>156</v>
      </c>
      <c r="E161" s="221" t="s">
        <v>1905</v>
      </c>
      <c r="F161" s="222" t="s">
        <v>1906</v>
      </c>
      <c r="G161" s="223" t="s">
        <v>493</v>
      </c>
      <c r="H161" s="292"/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160</v>
      </c>
      <c r="AT161" s="232" t="s">
        <v>156</v>
      </c>
      <c r="AU161" s="232" t="s">
        <v>82</v>
      </c>
      <c r="AY161" s="18" t="s">
        <v>152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160</v>
      </c>
      <c r="BM161" s="232" t="s">
        <v>485</v>
      </c>
    </row>
    <row r="162" s="2" customFormat="1" ht="16.5" customHeight="1">
      <c r="A162" s="39"/>
      <c r="B162" s="40"/>
      <c r="C162" s="220" t="s">
        <v>73</v>
      </c>
      <c r="D162" s="220" t="s">
        <v>156</v>
      </c>
      <c r="E162" s="221" t="s">
        <v>1907</v>
      </c>
      <c r="F162" s="222" t="s">
        <v>1908</v>
      </c>
      <c r="G162" s="223" t="s">
        <v>493</v>
      </c>
      <c r="H162" s="292"/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160</v>
      </c>
      <c r="AT162" s="232" t="s">
        <v>156</v>
      </c>
      <c r="AU162" s="232" t="s">
        <v>82</v>
      </c>
      <c r="AY162" s="18" t="s">
        <v>152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160</v>
      </c>
      <c r="BM162" s="232" t="s">
        <v>488</v>
      </c>
    </row>
    <row r="163" s="12" customFormat="1" ht="22.8" customHeight="1">
      <c r="A163" s="12"/>
      <c r="B163" s="204"/>
      <c r="C163" s="205"/>
      <c r="D163" s="206" t="s">
        <v>72</v>
      </c>
      <c r="E163" s="218" t="s">
        <v>1909</v>
      </c>
      <c r="F163" s="218" t="s">
        <v>1910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SUM(P164:P168)</f>
        <v>0</v>
      </c>
      <c r="Q163" s="212"/>
      <c r="R163" s="213">
        <f>SUM(R164:R168)</f>
        <v>0</v>
      </c>
      <c r="S163" s="212"/>
      <c r="T163" s="21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80</v>
      </c>
      <c r="AT163" s="216" t="s">
        <v>72</v>
      </c>
      <c r="AU163" s="216" t="s">
        <v>80</v>
      </c>
      <c r="AY163" s="215" t="s">
        <v>152</v>
      </c>
      <c r="BK163" s="217">
        <f>SUM(BK164:BK168)</f>
        <v>0</v>
      </c>
    </row>
    <row r="164" s="2" customFormat="1" ht="16.5" customHeight="1">
      <c r="A164" s="39"/>
      <c r="B164" s="40"/>
      <c r="C164" s="281" t="s">
        <v>73</v>
      </c>
      <c r="D164" s="281" t="s">
        <v>443</v>
      </c>
      <c r="E164" s="282" t="s">
        <v>1911</v>
      </c>
      <c r="F164" s="283" t="s">
        <v>1912</v>
      </c>
      <c r="G164" s="284" t="s">
        <v>493</v>
      </c>
      <c r="H164" s="298"/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176</v>
      </c>
      <c r="AT164" s="232" t="s">
        <v>443</v>
      </c>
      <c r="AU164" s="232" t="s">
        <v>82</v>
      </c>
      <c r="AY164" s="18" t="s">
        <v>152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80</v>
      </c>
      <c r="BK164" s="233">
        <f>ROUND(I164*H164,2)</f>
        <v>0</v>
      </c>
      <c r="BL164" s="18" t="s">
        <v>160</v>
      </c>
      <c r="BM164" s="232" t="s">
        <v>494</v>
      </c>
    </row>
    <row r="165" s="2" customFormat="1" ht="16.5" customHeight="1">
      <c r="A165" s="39"/>
      <c r="B165" s="40"/>
      <c r="C165" s="281" t="s">
        <v>73</v>
      </c>
      <c r="D165" s="281" t="s">
        <v>443</v>
      </c>
      <c r="E165" s="282" t="s">
        <v>1913</v>
      </c>
      <c r="F165" s="283" t="s">
        <v>1914</v>
      </c>
      <c r="G165" s="284" t="s">
        <v>493</v>
      </c>
      <c r="H165" s="298"/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176</v>
      </c>
      <c r="AT165" s="232" t="s">
        <v>443</v>
      </c>
      <c r="AU165" s="232" t="s">
        <v>82</v>
      </c>
      <c r="AY165" s="18" t="s">
        <v>152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160</v>
      </c>
      <c r="BM165" s="232" t="s">
        <v>363</v>
      </c>
    </row>
    <row r="166" s="2" customFormat="1" ht="16.5" customHeight="1">
      <c r="A166" s="39"/>
      <c r="B166" s="40"/>
      <c r="C166" s="281" t="s">
        <v>73</v>
      </c>
      <c r="D166" s="281" t="s">
        <v>443</v>
      </c>
      <c r="E166" s="282" t="s">
        <v>1915</v>
      </c>
      <c r="F166" s="283" t="s">
        <v>1916</v>
      </c>
      <c r="G166" s="284" t="s">
        <v>493</v>
      </c>
      <c r="H166" s="298"/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176</v>
      </c>
      <c r="AT166" s="232" t="s">
        <v>443</v>
      </c>
      <c r="AU166" s="232" t="s">
        <v>82</v>
      </c>
      <c r="AY166" s="18" t="s">
        <v>152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160</v>
      </c>
      <c r="BM166" s="232" t="s">
        <v>456</v>
      </c>
    </row>
    <row r="167" s="2" customFormat="1" ht="16.5" customHeight="1">
      <c r="A167" s="39"/>
      <c r="B167" s="40"/>
      <c r="C167" s="281" t="s">
        <v>73</v>
      </c>
      <c r="D167" s="281" t="s">
        <v>443</v>
      </c>
      <c r="E167" s="282" t="s">
        <v>1917</v>
      </c>
      <c r="F167" s="283" t="s">
        <v>1918</v>
      </c>
      <c r="G167" s="284" t="s">
        <v>493</v>
      </c>
      <c r="H167" s="298"/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176</v>
      </c>
      <c r="AT167" s="232" t="s">
        <v>443</v>
      </c>
      <c r="AU167" s="232" t="s">
        <v>82</v>
      </c>
      <c r="AY167" s="18" t="s">
        <v>152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160</v>
      </c>
      <c r="BM167" s="232" t="s">
        <v>464</v>
      </c>
    </row>
    <row r="168" s="2" customFormat="1" ht="16.5" customHeight="1">
      <c r="A168" s="39"/>
      <c r="B168" s="40"/>
      <c r="C168" s="281" t="s">
        <v>73</v>
      </c>
      <c r="D168" s="281" t="s">
        <v>443</v>
      </c>
      <c r="E168" s="282" t="s">
        <v>1919</v>
      </c>
      <c r="F168" s="283" t="s">
        <v>1920</v>
      </c>
      <c r="G168" s="284" t="s">
        <v>493</v>
      </c>
      <c r="H168" s="298"/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176</v>
      </c>
      <c r="AT168" s="232" t="s">
        <v>443</v>
      </c>
      <c r="AU168" s="232" t="s">
        <v>82</v>
      </c>
      <c r="AY168" s="18" t="s">
        <v>152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160</v>
      </c>
      <c r="BM168" s="232" t="s">
        <v>472</v>
      </c>
    </row>
    <row r="169" s="12" customFormat="1" ht="22.8" customHeight="1">
      <c r="A169" s="12"/>
      <c r="B169" s="204"/>
      <c r="C169" s="205"/>
      <c r="D169" s="206" t="s">
        <v>72</v>
      </c>
      <c r="E169" s="218" t="s">
        <v>1921</v>
      </c>
      <c r="F169" s="218" t="s">
        <v>1922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SUM(P170:P172)</f>
        <v>0</v>
      </c>
      <c r="Q169" s="212"/>
      <c r="R169" s="213">
        <f>SUM(R170:R172)</f>
        <v>0</v>
      </c>
      <c r="S169" s="212"/>
      <c r="T169" s="214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80</v>
      </c>
      <c r="AT169" s="216" t="s">
        <v>72</v>
      </c>
      <c r="AU169" s="216" t="s">
        <v>80</v>
      </c>
      <c r="AY169" s="215" t="s">
        <v>152</v>
      </c>
      <c r="BK169" s="217">
        <f>SUM(BK170:BK172)</f>
        <v>0</v>
      </c>
    </row>
    <row r="170" s="2" customFormat="1" ht="24.15" customHeight="1">
      <c r="A170" s="39"/>
      <c r="B170" s="40"/>
      <c r="C170" s="220" t="s">
        <v>73</v>
      </c>
      <c r="D170" s="220" t="s">
        <v>156</v>
      </c>
      <c r="E170" s="221" t="s">
        <v>1923</v>
      </c>
      <c r="F170" s="222" t="s">
        <v>1924</v>
      </c>
      <c r="G170" s="223" t="s">
        <v>521</v>
      </c>
      <c r="H170" s="224">
        <v>3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160</v>
      </c>
      <c r="AT170" s="232" t="s">
        <v>156</v>
      </c>
      <c r="AU170" s="232" t="s">
        <v>82</v>
      </c>
      <c r="AY170" s="18" t="s">
        <v>152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160</v>
      </c>
      <c r="BM170" s="232" t="s">
        <v>482</v>
      </c>
    </row>
    <row r="171" s="2" customFormat="1" ht="16.5" customHeight="1">
      <c r="A171" s="39"/>
      <c r="B171" s="40"/>
      <c r="C171" s="220" t="s">
        <v>73</v>
      </c>
      <c r="D171" s="220" t="s">
        <v>156</v>
      </c>
      <c r="E171" s="221" t="s">
        <v>1925</v>
      </c>
      <c r="F171" s="222" t="s">
        <v>1926</v>
      </c>
      <c r="G171" s="223" t="s">
        <v>159</v>
      </c>
      <c r="H171" s="224">
        <v>50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160</v>
      </c>
      <c r="AT171" s="232" t="s">
        <v>156</v>
      </c>
      <c r="AU171" s="232" t="s">
        <v>82</v>
      </c>
      <c r="AY171" s="18" t="s">
        <v>152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160</v>
      </c>
      <c r="BM171" s="232" t="s">
        <v>435</v>
      </c>
    </row>
    <row r="172" s="2" customFormat="1" ht="21.75" customHeight="1">
      <c r="A172" s="39"/>
      <c r="B172" s="40"/>
      <c r="C172" s="220" t="s">
        <v>73</v>
      </c>
      <c r="D172" s="220" t="s">
        <v>156</v>
      </c>
      <c r="E172" s="221" t="s">
        <v>1927</v>
      </c>
      <c r="F172" s="222" t="s">
        <v>1928</v>
      </c>
      <c r="G172" s="223" t="s">
        <v>657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160</v>
      </c>
      <c r="AT172" s="232" t="s">
        <v>156</v>
      </c>
      <c r="AU172" s="232" t="s">
        <v>82</v>
      </c>
      <c r="AY172" s="18" t="s">
        <v>152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160</v>
      </c>
      <c r="BM172" s="232" t="s">
        <v>498</v>
      </c>
    </row>
    <row r="173" s="12" customFormat="1" ht="22.8" customHeight="1">
      <c r="A173" s="12"/>
      <c r="B173" s="204"/>
      <c r="C173" s="205"/>
      <c r="D173" s="206" t="s">
        <v>72</v>
      </c>
      <c r="E173" s="218" t="s">
        <v>1929</v>
      </c>
      <c r="F173" s="218" t="s">
        <v>1930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SUM(P174:P202)</f>
        <v>0</v>
      </c>
      <c r="Q173" s="212"/>
      <c r="R173" s="213">
        <f>SUM(R174:R202)</f>
        <v>0</v>
      </c>
      <c r="S173" s="212"/>
      <c r="T173" s="214">
        <f>SUM(T174:T202)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80</v>
      </c>
      <c r="AT173" s="216" t="s">
        <v>72</v>
      </c>
      <c r="AU173" s="216" t="s">
        <v>80</v>
      </c>
      <c r="AY173" s="215" t="s">
        <v>152</v>
      </c>
      <c r="BK173" s="217">
        <f>SUM(BK174:BK202)</f>
        <v>0</v>
      </c>
    </row>
    <row r="174" s="2" customFormat="1" ht="37.8" customHeight="1">
      <c r="A174" s="39"/>
      <c r="B174" s="40"/>
      <c r="C174" s="281" t="s">
        <v>73</v>
      </c>
      <c r="D174" s="281" t="s">
        <v>443</v>
      </c>
      <c r="E174" s="282" t="s">
        <v>1841</v>
      </c>
      <c r="F174" s="283" t="s">
        <v>1842</v>
      </c>
      <c r="G174" s="284" t="s">
        <v>657</v>
      </c>
      <c r="H174" s="285">
        <v>1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176</v>
      </c>
      <c r="AT174" s="232" t="s">
        <v>443</v>
      </c>
      <c r="AU174" s="232" t="s">
        <v>82</v>
      </c>
      <c r="AY174" s="18" t="s">
        <v>152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160</v>
      </c>
      <c r="BM174" s="232" t="s">
        <v>505</v>
      </c>
    </row>
    <row r="175" s="2" customFormat="1" ht="16.5" customHeight="1">
      <c r="A175" s="39"/>
      <c r="B175" s="40"/>
      <c r="C175" s="281" t="s">
        <v>73</v>
      </c>
      <c r="D175" s="281" t="s">
        <v>443</v>
      </c>
      <c r="E175" s="282" t="s">
        <v>1843</v>
      </c>
      <c r="F175" s="283" t="s">
        <v>1844</v>
      </c>
      <c r="G175" s="284" t="s">
        <v>657</v>
      </c>
      <c r="H175" s="285">
        <v>1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176</v>
      </c>
      <c r="AT175" s="232" t="s">
        <v>443</v>
      </c>
      <c r="AU175" s="232" t="s">
        <v>82</v>
      </c>
      <c r="AY175" s="18" t="s">
        <v>152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160</v>
      </c>
      <c r="BM175" s="232" t="s">
        <v>425</v>
      </c>
    </row>
    <row r="176" s="2" customFormat="1" ht="21.75" customHeight="1">
      <c r="A176" s="39"/>
      <c r="B176" s="40"/>
      <c r="C176" s="281" t="s">
        <v>73</v>
      </c>
      <c r="D176" s="281" t="s">
        <v>443</v>
      </c>
      <c r="E176" s="282" t="s">
        <v>1931</v>
      </c>
      <c r="F176" s="283" t="s">
        <v>1846</v>
      </c>
      <c r="G176" s="284" t="s">
        <v>521</v>
      </c>
      <c r="H176" s="285">
        <v>2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176</v>
      </c>
      <c r="AT176" s="232" t="s">
        <v>443</v>
      </c>
      <c r="AU176" s="232" t="s">
        <v>82</v>
      </c>
      <c r="AY176" s="18" t="s">
        <v>152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160</v>
      </c>
      <c r="BM176" s="232" t="s">
        <v>431</v>
      </c>
    </row>
    <row r="177" s="2" customFormat="1" ht="21.75" customHeight="1">
      <c r="A177" s="39"/>
      <c r="B177" s="40"/>
      <c r="C177" s="281" t="s">
        <v>73</v>
      </c>
      <c r="D177" s="281" t="s">
        <v>443</v>
      </c>
      <c r="E177" s="282" t="s">
        <v>1932</v>
      </c>
      <c r="F177" s="283" t="s">
        <v>1933</v>
      </c>
      <c r="G177" s="284" t="s">
        <v>657</v>
      </c>
      <c r="H177" s="285">
        <v>6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176</v>
      </c>
      <c r="AT177" s="232" t="s">
        <v>443</v>
      </c>
      <c r="AU177" s="232" t="s">
        <v>82</v>
      </c>
      <c r="AY177" s="18" t="s">
        <v>152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160</v>
      </c>
      <c r="BM177" s="232" t="s">
        <v>532</v>
      </c>
    </row>
    <row r="178" s="2" customFormat="1" ht="21.75" customHeight="1">
      <c r="A178" s="39"/>
      <c r="B178" s="40"/>
      <c r="C178" s="281" t="s">
        <v>73</v>
      </c>
      <c r="D178" s="281" t="s">
        <v>443</v>
      </c>
      <c r="E178" s="282" t="s">
        <v>1934</v>
      </c>
      <c r="F178" s="283" t="s">
        <v>1935</v>
      </c>
      <c r="G178" s="284" t="s">
        <v>657</v>
      </c>
      <c r="H178" s="285">
        <v>3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176</v>
      </c>
      <c r="AT178" s="232" t="s">
        <v>443</v>
      </c>
      <c r="AU178" s="232" t="s">
        <v>82</v>
      </c>
      <c r="AY178" s="18" t="s">
        <v>152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80</v>
      </c>
      <c r="BK178" s="233">
        <f>ROUND(I178*H178,2)</f>
        <v>0</v>
      </c>
      <c r="BL178" s="18" t="s">
        <v>160</v>
      </c>
      <c r="BM178" s="232" t="s">
        <v>535</v>
      </c>
    </row>
    <row r="179" s="2" customFormat="1" ht="16.5" customHeight="1">
      <c r="A179" s="39"/>
      <c r="B179" s="40"/>
      <c r="C179" s="281" t="s">
        <v>73</v>
      </c>
      <c r="D179" s="281" t="s">
        <v>443</v>
      </c>
      <c r="E179" s="282" t="s">
        <v>1936</v>
      </c>
      <c r="F179" s="283" t="s">
        <v>1937</v>
      </c>
      <c r="G179" s="284" t="s">
        <v>657</v>
      </c>
      <c r="H179" s="285">
        <v>15</v>
      </c>
      <c r="I179" s="286"/>
      <c r="J179" s="287">
        <f>ROUND(I179*H179,2)</f>
        <v>0</v>
      </c>
      <c r="K179" s="288"/>
      <c r="L179" s="289"/>
      <c r="M179" s="290" t="s">
        <v>1</v>
      </c>
      <c r="N179" s="291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176</v>
      </c>
      <c r="AT179" s="232" t="s">
        <v>443</v>
      </c>
      <c r="AU179" s="232" t="s">
        <v>82</v>
      </c>
      <c r="AY179" s="18" t="s">
        <v>152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160</v>
      </c>
      <c r="BM179" s="232" t="s">
        <v>539</v>
      </c>
    </row>
    <row r="180" s="2" customFormat="1" ht="16.5" customHeight="1">
      <c r="A180" s="39"/>
      <c r="B180" s="40"/>
      <c r="C180" s="281" t="s">
        <v>73</v>
      </c>
      <c r="D180" s="281" t="s">
        <v>443</v>
      </c>
      <c r="E180" s="282" t="s">
        <v>1851</v>
      </c>
      <c r="F180" s="283" t="s">
        <v>1852</v>
      </c>
      <c r="G180" s="284" t="s">
        <v>657</v>
      </c>
      <c r="H180" s="285">
        <v>18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176</v>
      </c>
      <c r="AT180" s="232" t="s">
        <v>443</v>
      </c>
      <c r="AU180" s="232" t="s">
        <v>82</v>
      </c>
      <c r="AY180" s="18" t="s">
        <v>152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160</v>
      </c>
      <c r="BM180" s="232" t="s">
        <v>542</v>
      </c>
    </row>
    <row r="181" s="2" customFormat="1" ht="16.5" customHeight="1">
      <c r="A181" s="39"/>
      <c r="B181" s="40"/>
      <c r="C181" s="281" t="s">
        <v>73</v>
      </c>
      <c r="D181" s="281" t="s">
        <v>443</v>
      </c>
      <c r="E181" s="282" t="s">
        <v>1853</v>
      </c>
      <c r="F181" s="283" t="s">
        <v>1854</v>
      </c>
      <c r="G181" s="284" t="s">
        <v>657</v>
      </c>
      <c r="H181" s="285">
        <v>3</v>
      </c>
      <c r="I181" s="286"/>
      <c r="J181" s="287">
        <f>ROUND(I181*H181,2)</f>
        <v>0</v>
      </c>
      <c r="K181" s="288"/>
      <c r="L181" s="289"/>
      <c r="M181" s="290" t="s">
        <v>1</v>
      </c>
      <c r="N181" s="291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176</v>
      </c>
      <c r="AT181" s="232" t="s">
        <v>443</v>
      </c>
      <c r="AU181" s="232" t="s">
        <v>82</v>
      </c>
      <c r="AY181" s="18" t="s">
        <v>152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160</v>
      </c>
      <c r="BM181" s="232" t="s">
        <v>548</v>
      </c>
    </row>
    <row r="182" s="2" customFormat="1" ht="16.5" customHeight="1">
      <c r="A182" s="39"/>
      <c r="B182" s="40"/>
      <c r="C182" s="281" t="s">
        <v>73</v>
      </c>
      <c r="D182" s="281" t="s">
        <v>443</v>
      </c>
      <c r="E182" s="282" t="s">
        <v>1859</v>
      </c>
      <c r="F182" s="283" t="s">
        <v>1860</v>
      </c>
      <c r="G182" s="284" t="s">
        <v>657</v>
      </c>
      <c r="H182" s="285">
        <v>2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176</v>
      </c>
      <c r="AT182" s="232" t="s">
        <v>443</v>
      </c>
      <c r="AU182" s="232" t="s">
        <v>82</v>
      </c>
      <c r="AY182" s="18" t="s">
        <v>152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160</v>
      </c>
      <c r="BM182" s="232" t="s">
        <v>554</v>
      </c>
    </row>
    <row r="183" s="2" customFormat="1" ht="16.5" customHeight="1">
      <c r="A183" s="39"/>
      <c r="B183" s="40"/>
      <c r="C183" s="281" t="s">
        <v>73</v>
      </c>
      <c r="D183" s="281" t="s">
        <v>443</v>
      </c>
      <c r="E183" s="282" t="s">
        <v>1869</v>
      </c>
      <c r="F183" s="283" t="s">
        <v>1870</v>
      </c>
      <c r="G183" s="284" t="s">
        <v>657</v>
      </c>
      <c r="H183" s="285">
        <v>5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176</v>
      </c>
      <c r="AT183" s="232" t="s">
        <v>443</v>
      </c>
      <c r="AU183" s="232" t="s">
        <v>82</v>
      </c>
      <c r="AY183" s="18" t="s">
        <v>152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160</v>
      </c>
      <c r="BM183" s="232" t="s">
        <v>560</v>
      </c>
    </row>
    <row r="184" s="2" customFormat="1" ht="16.5" customHeight="1">
      <c r="A184" s="39"/>
      <c r="B184" s="40"/>
      <c r="C184" s="281" t="s">
        <v>73</v>
      </c>
      <c r="D184" s="281" t="s">
        <v>443</v>
      </c>
      <c r="E184" s="282" t="s">
        <v>1938</v>
      </c>
      <c r="F184" s="283" t="s">
        <v>1939</v>
      </c>
      <c r="G184" s="284" t="s">
        <v>657</v>
      </c>
      <c r="H184" s="285">
        <v>2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176</v>
      </c>
      <c r="AT184" s="232" t="s">
        <v>443</v>
      </c>
      <c r="AU184" s="232" t="s">
        <v>82</v>
      </c>
      <c r="AY184" s="18" t="s">
        <v>152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160</v>
      </c>
      <c r="BM184" s="232" t="s">
        <v>453</v>
      </c>
    </row>
    <row r="185" s="2" customFormat="1" ht="24.15" customHeight="1">
      <c r="A185" s="39"/>
      <c r="B185" s="40"/>
      <c r="C185" s="281" t="s">
        <v>73</v>
      </c>
      <c r="D185" s="281" t="s">
        <v>443</v>
      </c>
      <c r="E185" s="282" t="s">
        <v>1940</v>
      </c>
      <c r="F185" s="283" t="s">
        <v>1941</v>
      </c>
      <c r="G185" s="284" t="s">
        <v>232</v>
      </c>
      <c r="H185" s="285">
        <v>28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176</v>
      </c>
      <c r="AT185" s="232" t="s">
        <v>443</v>
      </c>
      <c r="AU185" s="232" t="s">
        <v>82</v>
      </c>
      <c r="AY185" s="18" t="s">
        <v>152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160</v>
      </c>
      <c r="BM185" s="232" t="s">
        <v>514</v>
      </c>
    </row>
    <row r="186" s="2" customFormat="1" ht="24.15" customHeight="1">
      <c r="A186" s="39"/>
      <c r="B186" s="40"/>
      <c r="C186" s="281" t="s">
        <v>73</v>
      </c>
      <c r="D186" s="281" t="s">
        <v>443</v>
      </c>
      <c r="E186" s="282" t="s">
        <v>1942</v>
      </c>
      <c r="F186" s="283" t="s">
        <v>1943</v>
      </c>
      <c r="G186" s="284" t="s">
        <v>232</v>
      </c>
      <c r="H186" s="285">
        <v>65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176</v>
      </c>
      <c r="AT186" s="232" t="s">
        <v>443</v>
      </c>
      <c r="AU186" s="232" t="s">
        <v>82</v>
      </c>
      <c r="AY186" s="18" t="s">
        <v>152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160</v>
      </c>
      <c r="BM186" s="232" t="s">
        <v>551</v>
      </c>
    </row>
    <row r="187" s="2" customFormat="1" ht="24.15" customHeight="1">
      <c r="A187" s="39"/>
      <c r="B187" s="40"/>
      <c r="C187" s="281" t="s">
        <v>73</v>
      </c>
      <c r="D187" s="281" t="s">
        <v>443</v>
      </c>
      <c r="E187" s="282" t="s">
        <v>1944</v>
      </c>
      <c r="F187" s="283" t="s">
        <v>1945</v>
      </c>
      <c r="G187" s="284" t="s">
        <v>232</v>
      </c>
      <c r="H187" s="285">
        <v>9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176</v>
      </c>
      <c r="AT187" s="232" t="s">
        <v>443</v>
      </c>
      <c r="AU187" s="232" t="s">
        <v>82</v>
      </c>
      <c r="AY187" s="18" t="s">
        <v>152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160</v>
      </c>
      <c r="BM187" s="232" t="s">
        <v>557</v>
      </c>
    </row>
    <row r="188" s="2" customFormat="1" ht="24.15" customHeight="1">
      <c r="A188" s="39"/>
      <c r="B188" s="40"/>
      <c r="C188" s="281" t="s">
        <v>73</v>
      </c>
      <c r="D188" s="281" t="s">
        <v>443</v>
      </c>
      <c r="E188" s="282" t="s">
        <v>1946</v>
      </c>
      <c r="F188" s="283" t="s">
        <v>1947</v>
      </c>
      <c r="G188" s="284" t="s">
        <v>232</v>
      </c>
      <c r="H188" s="285">
        <v>19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38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176</v>
      </c>
      <c r="AT188" s="232" t="s">
        <v>443</v>
      </c>
      <c r="AU188" s="232" t="s">
        <v>82</v>
      </c>
      <c r="AY188" s="18" t="s">
        <v>152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80</v>
      </c>
      <c r="BK188" s="233">
        <f>ROUND(I188*H188,2)</f>
        <v>0</v>
      </c>
      <c r="BL188" s="18" t="s">
        <v>160</v>
      </c>
      <c r="BM188" s="232" t="s">
        <v>562</v>
      </c>
    </row>
    <row r="189" s="2" customFormat="1" ht="24.15" customHeight="1">
      <c r="A189" s="39"/>
      <c r="B189" s="40"/>
      <c r="C189" s="281" t="s">
        <v>73</v>
      </c>
      <c r="D189" s="281" t="s">
        <v>443</v>
      </c>
      <c r="E189" s="282" t="s">
        <v>1948</v>
      </c>
      <c r="F189" s="283" t="s">
        <v>1949</v>
      </c>
      <c r="G189" s="284" t="s">
        <v>232</v>
      </c>
      <c r="H189" s="285">
        <v>1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176</v>
      </c>
      <c r="AT189" s="232" t="s">
        <v>443</v>
      </c>
      <c r="AU189" s="232" t="s">
        <v>82</v>
      </c>
      <c r="AY189" s="18" t="s">
        <v>152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160</v>
      </c>
      <c r="BM189" s="232" t="s">
        <v>583</v>
      </c>
    </row>
    <row r="190" s="2" customFormat="1" ht="24.15" customHeight="1">
      <c r="A190" s="39"/>
      <c r="B190" s="40"/>
      <c r="C190" s="281" t="s">
        <v>73</v>
      </c>
      <c r="D190" s="281" t="s">
        <v>443</v>
      </c>
      <c r="E190" s="282" t="s">
        <v>1950</v>
      </c>
      <c r="F190" s="283" t="s">
        <v>1951</v>
      </c>
      <c r="G190" s="284" t="s">
        <v>232</v>
      </c>
      <c r="H190" s="285">
        <v>3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176</v>
      </c>
      <c r="AT190" s="232" t="s">
        <v>443</v>
      </c>
      <c r="AU190" s="232" t="s">
        <v>82</v>
      </c>
      <c r="AY190" s="18" t="s">
        <v>152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160</v>
      </c>
      <c r="BM190" s="232" t="s">
        <v>589</v>
      </c>
    </row>
    <row r="191" s="2" customFormat="1" ht="16.5" customHeight="1">
      <c r="A191" s="39"/>
      <c r="B191" s="40"/>
      <c r="C191" s="281" t="s">
        <v>73</v>
      </c>
      <c r="D191" s="281" t="s">
        <v>443</v>
      </c>
      <c r="E191" s="282" t="s">
        <v>1887</v>
      </c>
      <c r="F191" s="283" t="s">
        <v>1888</v>
      </c>
      <c r="G191" s="284" t="s">
        <v>232</v>
      </c>
      <c r="H191" s="285">
        <v>6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176</v>
      </c>
      <c r="AT191" s="232" t="s">
        <v>443</v>
      </c>
      <c r="AU191" s="232" t="s">
        <v>82</v>
      </c>
      <c r="AY191" s="18" t="s">
        <v>152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160</v>
      </c>
      <c r="BM191" s="232" t="s">
        <v>595</v>
      </c>
    </row>
    <row r="192" s="2" customFormat="1" ht="16.5" customHeight="1">
      <c r="A192" s="39"/>
      <c r="B192" s="40"/>
      <c r="C192" s="281" t="s">
        <v>73</v>
      </c>
      <c r="D192" s="281" t="s">
        <v>443</v>
      </c>
      <c r="E192" s="282" t="s">
        <v>1889</v>
      </c>
      <c r="F192" s="283" t="s">
        <v>1890</v>
      </c>
      <c r="G192" s="284" t="s">
        <v>232</v>
      </c>
      <c r="H192" s="285">
        <v>6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176</v>
      </c>
      <c r="AT192" s="232" t="s">
        <v>443</v>
      </c>
      <c r="AU192" s="232" t="s">
        <v>82</v>
      </c>
      <c r="AY192" s="18" t="s">
        <v>152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160</v>
      </c>
      <c r="BM192" s="232" t="s">
        <v>601</v>
      </c>
    </row>
    <row r="193" s="2" customFormat="1" ht="16.5" customHeight="1">
      <c r="A193" s="39"/>
      <c r="B193" s="40"/>
      <c r="C193" s="281" t="s">
        <v>73</v>
      </c>
      <c r="D193" s="281" t="s">
        <v>443</v>
      </c>
      <c r="E193" s="282" t="s">
        <v>1891</v>
      </c>
      <c r="F193" s="283" t="s">
        <v>1892</v>
      </c>
      <c r="G193" s="284" t="s">
        <v>232</v>
      </c>
      <c r="H193" s="285">
        <v>3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176</v>
      </c>
      <c r="AT193" s="232" t="s">
        <v>443</v>
      </c>
      <c r="AU193" s="232" t="s">
        <v>82</v>
      </c>
      <c r="AY193" s="18" t="s">
        <v>152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160</v>
      </c>
      <c r="BM193" s="232" t="s">
        <v>607</v>
      </c>
    </row>
    <row r="194" s="2" customFormat="1" ht="16.5" customHeight="1">
      <c r="A194" s="39"/>
      <c r="B194" s="40"/>
      <c r="C194" s="281" t="s">
        <v>73</v>
      </c>
      <c r="D194" s="281" t="s">
        <v>443</v>
      </c>
      <c r="E194" s="282" t="s">
        <v>1952</v>
      </c>
      <c r="F194" s="283" t="s">
        <v>1953</v>
      </c>
      <c r="G194" s="284" t="s">
        <v>232</v>
      </c>
      <c r="H194" s="285">
        <v>3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176</v>
      </c>
      <c r="AT194" s="232" t="s">
        <v>443</v>
      </c>
      <c r="AU194" s="232" t="s">
        <v>82</v>
      </c>
      <c r="AY194" s="18" t="s">
        <v>152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160</v>
      </c>
      <c r="BM194" s="232" t="s">
        <v>613</v>
      </c>
    </row>
    <row r="195" s="2" customFormat="1" ht="24.15" customHeight="1">
      <c r="A195" s="39"/>
      <c r="B195" s="40"/>
      <c r="C195" s="281" t="s">
        <v>73</v>
      </c>
      <c r="D195" s="281" t="s">
        <v>443</v>
      </c>
      <c r="E195" s="282" t="s">
        <v>1893</v>
      </c>
      <c r="F195" s="283" t="s">
        <v>1894</v>
      </c>
      <c r="G195" s="284" t="s">
        <v>159</v>
      </c>
      <c r="H195" s="285">
        <v>60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176</v>
      </c>
      <c r="AT195" s="232" t="s">
        <v>443</v>
      </c>
      <c r="AU195" s="232" t="s">
        <v>82</v>
      </c>
      <c r="AY195" s="18" t="s">
        <v>152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160</v>
      </c>
      <c r="BM195" s="232" t="s">
        <v>509</v>
      </c>
    </row>
    <row r="196" s="2" customFormat="1" ht="16.5" customHeight="1">
      <c r="A196" s="39"/>
      <c r="B196" s="40"/>
      <c r="C196" s="281" t="s">
        <v>73</v>
      </c>
      <c r="D196" s="281" t="s">
        <v>443</v>
      </c>
      <c r="E196" s="282" t="s">
        <v>1954</v>
      </c>
      <c r="F196" s="283" t="s">
        <v>1896</v>
      </c>
      <c r="G196" s="284" t="s">
        <v>232</v>
      </c>
      <c r="H196" s="285">
        <v>2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176</v>
      </c>
      <c r="AT196" s="232" t="s">
        <v>443</v>
      </c>
      <c r="AU196" s="232" t="s">
        <v>82</v>
      </c>
      <c r="AY196" s="18" t="s">
        <v>152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160</v>
      </c>
      <c r="BM196" s="232" t="s">
        <v>620</v>
      </c>
    </row>
    <row r="197" s="2" customFormat="1" ht="24.15" customHeight="1">
      <c r="A197" s="39"/>
      <c r="B197" s="40"/>
      <c r="C197" s="281" t="s">
        <v>73</v>
      </c>
      <c r="D197" s="281" t="s">
        <v>443</v>
      </c>
      <c r="E197" s="282" t="s">
        <v>1897</v>
      </c>
      <c r="F197" s="283" t="s">
        <v>1898</v>
      </c>
      <c r="G197" s="284" t="s">
        <v>159</v>
      </c>
      <c r="H197" s="285">
        <v>2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176</v>
      </c>
      <c r="AT197" s="232" t="s">
        <v>443</v>
      </c>
      <c r="AU197" s="232" t="s">
        <v>82</v>
      </c>
      <c r="AY197" s="18" t="s">
        <v>152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160</v>
      </c>
      <c r="BM197" s="232" t="s">
        <v>624</v>
      </c>
    </row>
    <row r="198" s="2" customFormat="1" ht="16.5" customHeight="1">
      <c r="A198" s="39"/>
      <c r="B198" s="40"/>
      <c r="C198" s="281" t="s">
        <v>73</v>
      </c>
      <c r="D198" s="281" t="s">
        <v>443</v>
      </c>
      <c r="E198" s="282" t="s">
        <v>1899</v>
      </c>
      <c r="F198" s="283" t="s">
        <v>1900</v>
      </c>
      <c r="G198" s="284" t="s">
        <v>232</v>
      </c>
      <c r="H198" s="285">
        <v>4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176</v>
      </c>
      <c r="AT198" s="232" t="s">
        <v>443</v>
      </c>
      <c r="AU198" s="232" t="s">
        <v>82</v>
      </c>
      <c r="AY198" s="18" t="s">
        <v>152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160</v>
      </c>
      <c r="BM198" s="232" t="s">
        <v>628</v>
      </c>
    </row>
    <row r="199" s="2" customFormat="1" ht="16.5" customHeight="1">
      <c r="A199" s="39"/>
      <c r="B199" s="40"/>
      <c r="C199" s="281" t="s">
        <v>73</v>
      </c>
      <c r="D199" s="281" t="s">
        <v>443</v>
      </c>
      <c r="E199" s="282" t="s">
        <v>1901</v>
      </c>
      <c r="F199" s="283" t="s">
        <v>1902</v>
      </c>
      <c r="G199" s="284" t="s">
        <v>232</v>
      </c>
      <c r="H199" s="285">
        <v>2</v>
      </c>
      <c r="I199" s="286"/>
      <c r="J199" s="287">
        <f>ROUND(I199*H199,2)</f>
        <v>0</v>
      </c>
      <c r="K199" s="288"/>
      <c r="L199" s="289"/>
      <c r="M199" s="290" t="s">
        <v>1</v>
      </c>
      <c r="N199" s="291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176</v>
      </c>
      <c r="AT199" s="232" t="s">
        <v>443</v>
      </c>
      <c r="AU199" s="232" t="s">
        <v>82</v>
      </c>
      <c r="AY199" s="18" t="s">
        <v>152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160</v>
      </c>
      <c r="BM199" s="232" t="s">
        <v>631</v>
      </c>
    </row>
    <row r="200" s="2" customFormat="1" ht="21.75" customHeight="1">
      <c r="A200" s="39"/>
      <c r="B200" s="40"/>
      <c r="C200" s="220" t="s">
        <v>73</v>
      </c>
      <c r="D200" s="220" t="s">
        <v>156</v>
      </c>
      <c r="E200" s="221" t="s">
        <v>1955</v>
      </c>
      <c r="F200" s="222" t="s">
        <v>1956</v>
      </c>
      <c r="G200" s="223" t="s">
        <v>493</v>
      </c>
      <c r="H200" s="292"/>
      <c r="I200" s="225"/>
      <c r="J200" s="226">
        <f>ROUND(I200*H200,2)</f>
        <v>0</v>
      </c>
      <c r="K200" s="227"/>
      <c r="L200" s="45"/>
      <c r="M200" s="228" t="s">
        <v>1</v>
      </c>
      <c r="N200" s="229" t="s">
        <v>38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160</v>
      </c>
      <c r="AT200" s="232" t="s">
        <v>156</v>
      </c>
      <c r="AU200" s="232" t="s">
        <v>82</v>
      </c>
      <c r="AY200" s="18" t="s">
        <v>152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80</v>
      </c>
      <c r="BK200" s="233">
        <f>ROUND(I200*H200,2)</f>
        <v>0</v>
      </c>
      <c r="BL200" s="18" t="s">
        <v>160</v>
      </c>
      <c r="BM200" s="232" t="s">
        <v>635</v>
      </c>
    </row>
    <row r="201" s="2" customFormat="1" ht="24.15" customHeight="1">
      <c r="A201" s="39"/>
      <c r="B201" s="40"/>
      <c r="C201" s="220" t="s">
        <v>73</v>
      </c>
      <c r="D201" s="220" t="s">
        <v>156</v>
      </c>
      <c r="E201" s="221" t="s">
        <v>1957</v>
      </c>
      <c r="F201" s="222" t="s">
        <v>1958</v>
      </c>
      <c r="G201" s="223" t="s">
        <v>493</v>
      </c>
      <c r="H201" s="292"/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160</v>
      </c>
      <c r="AT201" s="232" t="s">
        <v>156</v>
      </c>
      <c r="AU201" s="232" t="s">
        <v>82</v>
      </c>
      <c r="AY201" s="18" t="s">
        <v>152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160</v>
      </c>
      <c r="BM201" s="232" t="s">
        <v>638</v>
      </c>
    </row>
    <row r="202" s="2" customFormat="1" ht="16.5" customHeight="1">
      <c r="A202" s="39"/>
      <c r="B202" s="40"/>
      <c r="C202" s="220" t="s">
        <v>73</v>
      </c>
      <c r="D202" s="220" t="s">
        <v>156</v>
      </c>
      <c r="E202" s="221" t="s">
        <v>1959</v>
      </c>
      <c r="F202" s="222" t="s">
        <v>1960</v>
      </c>
      <c r="G202" s="223" t="s">
        <v>493</v>
      </c>
      <c r="H202" s="292"/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160</v>
      </c>
      <c r="AT202" s="232" t="s">
        <v>156</v>
      </c>
      <c r="AU202" s="232" t="s">
        <v>82</v>
      </c>
      <c r="AY202" s="18" t="s">
        <v>152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160</v>
      </c>
      <c r="BM202" s="232" t="s">
        <v>642</v>
      </c>
    </row>
    <row r="203" s="12" customFormat="1" ht="22.8" customHeight="1">
      <c r="A203" s="12"/>
      <c r="B203" s="204"/>
      <c r="C203" s="205"/>
      <c r="D203" s="206" t="s">
        <v>72</v>
      </c>
      <c r="E203" s="218" t="s">
        <v>1961</v>
      </c>
      <c r="F203" s="218" t="s">
        <v>1962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SUM(P204:P208)</f>
        <v>0</v>
      </c>
      <c r="Q203" s="212"/>
      <c r="R203" s="213">
        <f>SUM(R204:R208)</f>
        <v>0</v>
      </c>
      <c r="S203" s="212"/>
      <c r="T203" s="214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80</v>
      </c>
      <c r="AT203" s="216" t="s">
        <v>72</v>
      </c>
      <c r="AU203" s="216" t="s">
        <v>80</v>
      </c>
      <c r="AY203" s="215" t="s">
        <v>152</v>
      </c>
      <c r="BK203" s="217">
        <f>SUM(BK204:BK208)</f>
        <v>0</v>
      </c>
    </row>
    <row r="204" s="2" customFormat="1" ht="16.5" customHeight="1">
      <c r="A204" s="39"/>
      <c r="B204" s="40"/>
      <c r="C204" s="281" t="s">
        <v>73</v>
      </c>
      <c r="D204" s="281" t="s">
        <v>443</v>
      </c>
      <c r="E204" s="282" t="s">
        <v>1963</v>
      </c>
      <c r="F204" s="283" t="s">
        <v>1912</v>
      </c>
      <c r="G204" s="284" t="s">
        <v>493</v>
      </c>
      <c r="H204" s="298"/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176</v>
      </c>
      <c r="AT204" s="232" t="s">
        <v>443</v>
      </c>
      <c r="AU204" s="232" t="s">
        <v>82</v>
      </c>
      <c r="AY204" s="18" t="s">
        <v>152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160</v>
      </c>
      <c r="BM204" s="232" t="s">
        <v>646</v>
      </c>
    </row>
    <row r="205" s="2" customFormat="1" ht="16.5" customHeight="1">
      <c r="A205" s="39"/>
      <c r="B205" s="40"/>
      <c r="C205" s="281" t="s">
        <v>73</v>
      </c>
      <c r="D205" s="281" t="s">
        <v>443</v>
      </c>
      <c r="E205" s="282" t="s">
        <v>1964</v>
      </c>
      <c r="F205" s="283" t="s">
        <v>1914</v>
      </c>
      <c r="G205" s="284" t="s">
        <v>493</v>
      </c>
      <c r="H205" s="298"/>
      <c r="I205" s="286"/>
      <c r="J205" s="287">
        <f>ROUND(I205*H205,2)</f>
        <v>0</v>
      </c>
      <c r="K205" s="288"/>
      <c r="L205" s="289"/>
      <c r="M205" s="290" t="s">
        <v>1</v>
      </c>
      <c r="N205" s="291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176</v>
      </c>
      <c r="AT205" s="232" t="s">
        <v>443</v>
      </c>
      <c r="AU205" s="232" t="s">
        <v>82</v>
      </c>
      <c r="AY205" s="18" t="s">
        <v>152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160</v>
      </c>
      <c r="BM205" s="232" t="s">
        <v>650</v>
      </c>
    </row>
    <row r="206" s="2" customFormat="1" ht="16.5" customHeight="1">
      <c r="A206" s="39"/>
      <c r="B206" s="40"/>
      <c r="C206" s="281" t="s">
        <v>73</v>
      </c>
      <c r="D206" s="281" t="s">
        <v>443</v>
      </c>
      <c r="E206" s="282" t="s">
        <v>1965</v>
      </c>
      <c r="F206" s="283" t="s">
        <v>1916</v>
      </c>
      <c r="G206" s="284" t="s">
        <v>493</v>
      </c>
      <c r="H206" s="298"/>
      <c r="I206" s="286"/>
      <c r="J206" s="287">
        <f>ROUND(I206*H206,2)</f>
        <v>0</v>
      </c>
      <c r="K206" s="288"/>
      <c r="L206" s="289"/>
      <c r="M206" s="290" t="s">
        <v>1</v>
      </c>
      <c r="N206" s="291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176</v>
      </c>
      <c r="AT206" s="232" t="s">
        <v>443</v>
      </c>
      <c r="AU206" s="232" t="s">
        <v>82</v>
      </c>
      <c r="AY206" s="18" t="s">
        <v>152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160</v>
      </c>
      <c r="BM206" s="232" t="s">
        <v>654</v>
      </c>
    </row>
    <row r="207" s="2" customFormat="1" ht="16.5" customHeight="1">
      <c r="A207" s="39"/>
      <c r="B207" s="40"/>
      <c r="C207" s="281" t="s">
        <v>73</v>
      </c>
      <c r="D207" s="281" t="s">
        <v>443</v>
      </c>
      <c r="E207" s="282" t="s">
        <v>1966</v>
      </c>
      <c r="F207" s="283" t="s">
        <v>1918</v>
      </c>
      <c r="G207" s="284" t="s">
        <v>493</v>
      </c>
      <c r="H207" s="298"/>
      <c r="I207" s="286"/>
      <c r="J207" s="287">
        <f>ROUND(I207*H207,2)</f>
        <v>0</v>
      </c>
      <c r="K207" s="288"/>
      <c r="L207" s="289"/>
      <c r="M207" s="290" t="s">
        <v>1</v>
      </c>
      <c r="N207" s="291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176</v>
      </c>
      <c r="AT207" s="232" t="s">
        <v>443</v>
      </c>
      <c r="AU207" s="232" t="s">
        <v>82</v>
      </c>
      <c r="AY207" s="18" t="s">
        <v>152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160</v>
      </c>
      <c r="BM207" s="232" t="s">
        <v>658</v>
      </c>
    </row>
    <row r="208" s="2" customFormat="1" ht="16.5" customHeight="1">
      <c r="A208" s="39"/>
      <c r="B208" s="40"/>
      <c r="C208" s="281" t="s">
        <v>73</v>
      </c>
      <c r="D208" s="281" t="s">
        <v>443</v>
      </c>
      <c r="E208" s="282" t="s">
        <v>1967</v>
      </c>
      <c r="F208" s="283" t="s">
        <v>1920</v>
      </c>
      <c r="G208" s="284" t="s">
        <v>493</v>
      </c>
      <c r="H208" s="298"/>
      <c r="I208" s="286"/>
      <c r="J208" s="287">
        <f>ROUND(I208*H208,2)</f>
        <v>0</v>
      </c>
      <c r="K208" s="288"/>
      <c r="L208" s="289"/>
      <c r="M208" s="290" t="s">
        <v>1</v>
      </c>
      <c r="N208" s="291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176</v>
      </c>
      <c r="AT208" s="232" t="s">
        <v>443</v>
      </c>
      <c r="AU208" s="232" t="s">
        <v>82</v>
      </c>
      <c r="AY208" s="18" t="s">
        <v>152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160</v>
      </c>
      <c r="BM208" s="232" t="s">
        <v>661</v>
      </c>
    </row>
    <row r="209" s="12" customFormat="1" ht="22.8" customHeight="1">
      <c r="A209" s="12"/>
      <c r="B209" s="204"/>
      <c r="C209" s="205"/>
      <c r="D209" s="206" t="s">
        <v>72</v>
      </c>
      <c r="E209" s="218" t="s">
        <v>1968</v>
      </c>
      <c r="F209" s="218" t="s">
        <v>1969</v>
      </c>
      <c r="G209" s="205"/>
      <c r="H209" s="205"/>
      <c r="I209" s="208"/>
      <c r="J209" s="219">
        <f>BK209</f>
        <v>0</v>
      </c>
      <c r="K209" s="205"/>
      <c r="L209" s="210"/>
      <c r="M209" s="211"/>
      <c r="N209" s="212"/>
      <c r="O209" s="212"/>
      <c r="P209" s="213">
        <f>SUM(P210:P212)</f>
        <v>0</v>
      </c>
      <c r="Q209" s="212"/>
      <c r="R209" s="213">
        <f>SUM(R210:R212)</f>
        <v>0</v>
      </c>
      <c r="S209" s="212"/>
      <c r="T209" s="214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5" t="s">
        <v>80</v>
      </c>
      <c r="AT209" s="216" t="s">
        <v>72</v>
      </c>
      <c r="AU209" s="216" t="s">
        <v>80</v>
      </c>
      <c r="AY209" s="215" t="s">
        <v>152</v>
      </c>
      <c r="BK209" s="217">
        <f>SUM(BK210:BK212)</f>
        <v>0</v>
      </c>
    </row>
    <row r="210" s="2" customFormat="1" ht="24.15" customHeight="1">
      <c r="A210" s="39"/>
      <c r="B210" s="40"/>
      <c r="C210" s="220" t="s">
        <v>73</v>
      </c>
      <c r="D210" s="220" t="s">
        <v>156</v>
      </c>
      <c r="E210" s="221" t="s">
        <v>1923</v>
      </c>
      <c r="F210" s="222" t="s">
        <v>1924</v>
      </c>
      <c r="G210" s="223" t="s">
        <v>521</v>
      </c>
      <c r="H210" s="224">
        <v>3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160</v>
      </c>
      <c r="AT210" s="232" t="s">
        <v>156</v>
      </c>
      <c r="AU210" s="232" t="s">
        <v>82</v>
      </c>
      <c r="AY210" s="18" t="s">
        <v>152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160</v>
      </c>
      <c r="BM210" s="232" t="s">
        <v>668</v>
      </c>
    </row>
    <row r="211" s="2" customFormat="1" ht="16.5" customHeight="1">
      <c r="A211" s="39"/>
      <c r="B211" s="40"/>
      <c r="C211" s="220" t="s">
        <v>73</v>
      </c>
      <c r="D211" s="220" t="s">
        <v>156</v>
      </c>
      <c r="E211" s="221" t="s">
        <v>1925</v>
      </c>
      <c r="F211" s="222" t="s">
        <v>1926</v>
      </c>
      <c r="G211" s="223" t="s">
        <v>159</v>
      </c>
      <c r="H211" s="224">
        <v>100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160</v>
      </c>
      <c r="AT211" s="232" t="s">
        <v>156</v>
      </c>
      <c r="AU211" s="232" t="s">
        <v>82</v>
      </c>
      <c r="AY211" s="18" t="s">
        <v>152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160</v>
      </c>
      <c r="BM211" s="232" t="s">
        <v>671</v>
      </c>
    </row>
    <row r="212" s="2" customFormat="1" ht="21.75" customHeight="1">
      <c r="A212" s="39"/>
      <c r="B212" s="40"/>
      <c r="C212" s="220" t="s">
        <v>73</v>
      </c>
      <c r="D212" s="220" t="s">
        <v>156</v>
      </c>
      <c r="E212" s="221" t="s">
        <v>1927</v>
      </c>
      <c r="F212" s="222" t="s">
        <v>1928</v>
      </c>
      <c r="G212" s="223" t="s">
        <v>657</v>
      </c>
      <c r="H212" s="224">
        <v>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160</v>
      </c>
      <c r="AT212" s="232" t="s">
        <v>156</v>
      </c>
      <c r="AU212" s="232" t="s">
        <v>82</v>
      </c>
      <c r="AY212" s="18" t="s">
        <v>152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160</v>
      </c>
      <c r="BM212" s="232" t="s">
        <v>674</v>
      </c>
    </row>
    <row r="213" s="12" customFormat="1" ht="22.8" customHeight="1">
      <c r="A213" s="12"/>
      <c r="B213" s="204"/>
      <c r="C213" s="205"/>
      <c r="D213" s="206" t="s">
        <v>72</v>
      </c>
      <c r="E213" s="218" t="s">
        <v>1970</v>
      </c>
      <c r="F213" s="218" t="s">
        <v>1971</v>
      </c>
      <c r="G213" s="205"/>
      <c r="H213" s="205"/>
      <c r="I213" s="208"/>
      <c r="J213" s="219">
        <f>BK213</f>
        <v>0</v>
      </c>
      <c r="K213" s="205"/>
      <c r="L213" s="210"/>
      <c r="M213" s="211"/>
      <c r="N213" s="212"/>
      <c r="O213" s="212"/>
      <c r="P213" s="213">
        <f>SUM(P214:P221)</f>
        <v>0</v>
      </c>
      <c r="Q213" s="212"/>
      <c r="R213" s="213">
        <f>SUM(R214:R221)</f>
        <v>0</v>
      </c>
      <c r="S213" s="212"/>
      <c r="T213" s="214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80</v>
      </c>
      <c r="AT213" s="216" t="s">
        <v>72</v>
      </c>
      <c r="AU213" s="216" t="s">
        <v>80</v>
      </c>
      <c r="AY213" s="215" t="s">
        <v>152</v>
      </c>
      <c r="BK213" s="217">
        <f>SUM(BK214:BK221)</f>
        <v>0</v>
      </c>
    </row>
    <row r="214" s="2" customFormat="1" ht="24.15" customHeight="1">
      <c r="A214" s="39"/>
      <c r="B214" s="40"/>
      <c r="C214" s="220" t="s">
        <v>73</v>
      </c>
      <c r="D214" s="220" t="s">
        <v>156</v>
      </c>
      <c r="E214" s="221" t="s">
        <v>1972</v>
      </c>
      <c r="F214" s="222" t="s">
        <v>1973</v>
      </c>
      <c r="G214" s="223" t="s">
        <v>521</v>
      </c>
      <c r="H214" s="224">
        <v>1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38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160</v>
      </c>
      <c r="AT214" s="232" t="s">
        <v>156</v>
      </c>
      <c r="AU214" s="232" t="s">
        <v>82</v>
      </c>
      <c r="AY214" s="18" t="s">
        <v>152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80</v>
      </c>
      <c r="BK214" s="233">
        <f>ROUND(I214*H214,2)</f>
        <v>0</v>
      </c>
      <c r="BL214" s="18" t="s">
        <v>160</v>
      </c>
      <c r="BM214" s="232" t="s">
        <v>677</v>
      </c>
    </row>
    <row r="215" s="2" customFormat="1" ht="24.15" customHeight="1">
      <c r="A215" s="39"/>
      <c r="B215" s="40"/>
      <c r="C215" s="220" t="s">
        <v>73</v>
      </c>
      <c r="D215" s="220" t="s">
        <v>156</v>
      </c>
      <c r="E215" s="221" t="s">
        <v>1974</v>
      </c>
      <c r="F215" s="222" t="s">
        <v>1975</v>
      </c>
      <c r="G215" s="223" t="s">
        <v>521</v>
      </c>
      <c r="H215" s="224">
        <v>2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160</v>
      </c>
      <c r="AT215" s="232" t="s">
        <v>156</v>
      </c>
      <c r="AU215" s="232" t="s">
        <v>82</v>
      </c>
      <c r="AY215" s="18" t="s">
        <v>152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160</v>
      </c>
      <c r="BM215" s="232" t="s">
        <v>680</v>
      </c>
    </row>
    <row r="216" s="2" customFormat="1" ht="37.8" customHeight="1">
      <c r="A216" s="39"/>
      <c r="B216" s="40"/>
      <c r="C216" s="220" t="s">
        <v>73</v>
      </c>
      <c r="D216" s="220" t="s">
        <v>156</v>
      </c>
      <c r="E216" s="221" t="s">
        <v>1976</v>
      </c>
      <c r="F216" s="222" t="s">
        <v>1977</v>
      </c>
      <c r="G216" s="223" t="s">
        <v>521</v>
      </c>
      <c r="H216" s="224">
        <v>50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160</v>
      </c>
      <c r="AT216" s="232" t="s">
        <v>156</v>
      </c>
      <c r="AU216" s="232" t="s">
        <v>82</v>
      </c>
      <c r="AY216" s="18" t="s">
        <v>152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160</v>
      </c>
      <c r="BM216" s="232" t="s">
        <v>683</v>
      </c>
    </row>
    <row r="217" s="2" customFormat="1" ht="37.8" customHeight="1">
      <c r="A217" s="39"/>
      <c r="B217" s="40"/>
      <c r="C217" s="220" t="s">
        <v>73</v>
      </c>
      <c r="D217" s="220" t="s">
        <v>156</v>
      </c>
      <c r="E217" s="221" t="s">
        <v>1978</v>
      </c>
      <c r="F217" s="222" t="s">
        <v>1979</v>
      </c>
      <c r="G217" s="223" t="s">
        <v>521</v>
      </c>
      <c r="H217" s="224">
        <v>10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160</v>
      </c>
      <c r="AT217" s="232" t="s">
        <v>156</v>
      </c>
      <c r="AU217" s="232" t="s">
        <v>82</v>
      </c>
      <c r="AY217" s="18" t="s">
        <v>152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160</v>
      </c>
      <c r="BM217" s="232" t="s">
        <v>686</v>
      </c>
    </row>
    <row r="218" s="2" customFormat="1" ht="33" customHeight="1">
      <c r="A218" s="39"/>
      <c r="B218" s="40"/>
      <c r="C218" s="220" t="s">
        <v>73</v>
      </c>
      <c r="D218" s="220" t="s">
        <v>156</v>
      </c>
      <c r="E218" s="221" t="s">
        <v>1980</v>
      </c>
      <c r="F218" s="222" t="s">
        <v>1981</v>
      </c>
      <c r="G218" s="223" t="s">
        <v>521</v>
      </c>
      <c r="H218" s="224">
        <v>18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38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160</v>
      </c>
      <c r="AT218" s="232" t="s">
        <v>156</v>
      </c>
      <c r="AU218" s="232" t="s">
        <v>82</v>
      </c>
      <c r="AY218" s="18" t="s">
        <v>152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80</v>
      </c>
      <c r="BK218" s="233">
        <f>ROUND(I218*H218,2)</f>
        <v>0</v>
      </c>
      <c r="BL218" s="18" t="s">
        <v>160</v>
      </c>
      <c r="BM218" s="232" t="s">
        <v>690</v>
      </c>
    </row>
    <row r="219" s="2" customFormat="1" ht="33" customHeight="1">
      <c r="A219" s="39"/>
      <c r="B219" s="40"/>
      <c r="C219" s="220" t="s">
        <v>73</v>
      </c>
      <c r="D219" s="220" t="s">
        <v>156</v>
      </c>
      <c r="E219" s="221" t="s">
        <v>1982</v>
      </c>
      <c r="F219" s="222" t="s">
        <v>1983</v>
      </c>
      <c r="G219" s="223" t="s">
        <v>228</v>
      </c>
      <c r="H219" s="224">
        <v>0.80000000000000004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160</v>
      </c>
      <c r="AT219" s="232" t="s">
        <v>156</v>
      </c>
      <c r="AU219" s="232" t="s">
        <v>82</v>
      </c>
      <c r="AY219" s="18" t="s">
        <v>152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80</v>
      </c>
      <c r="BK219" s="233">
        <f>ROUND(I219*H219,2)</f>
        <v>0</v>
      </c>
      <c r="BL219" s="18" t="s">
        <v>160</v>
      </c>
      <c r="BM219" s="232" t="s">
        <v>693</v>
      </c>
    </row>
    <row r="220" s="2" customFormat="1" ht="24.15" customHeight="1">
      <c r="A220" s="39"/>
      <c r="B220" s="40"/>
      <c r="C220" s="220" t="s">
        <v>73</v>
      </c>
      <c r="D220" s="220" t="s">
        <v>156</v>
      </c>
      <c r="E220" s="221" t="s">
        <v>1984</v>
      </c>
      <c r="F220" s="222" t="s">
        <v>240</v>
      </c>
      <c r="G220" s="223" t="s">
        <v>228</v>
      </c>
      <c r="H220" s="224">
        <v>0.80000000000000004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38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160</v>
      </c>
      <c r="AT220" s="232" t="s">
        <v>156</v>
      </c>
      <c r="AU220" s="232" t="s">
        <v>82</v>
      </c>
      <c r="AY220" s="18" t="s">
        <v>152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80</v>
      </c>
      <c r="BK220" s="233">
        <f>ROUND(I220*H220,2)</f>
        <v>0</v>
      </c>
      <c r="BL220" s="18" t="s">
        <v>160</v>
      </c>
      <c r="BM220" s="232" t="s">
        <v>698</v>
      </c>
    </row>
    <row r="221" s="2" customFormat="1" ht="24.15" customHeight="1">
      <c r="A221" s="39"/>
      <c r="B221" s="40"/>
      <c r="C221" s="220" t="s">
        <v>73</v>
      </c>
      <c r="D221" s="220" t="s">
        <v>156</v>
      </c>
      <c r="E221" s="221" t="s">
        <v>1985</v>
      </c>
      <c r="F221" s="222" t="s">
        <v>1986</v>
      </c>
      <c r="G221" s="223" t="s">
        <v>228</v>
      </c>
      <c r="H221" s="224">
        <v>80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160</v>
      </c>
      <c r="AT221" s="232" t="s">
        <v>156</v>
      </c>
      <c r="AU221" s="232" t="s">
        <v>82</v>
      </c>
      <c r="AY221" s="18" t="s">
        <v>152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160</v>
      </c>
      <c r="BM221" s="232" t="s">
        <v>702</v>
      </c>
    </row>
    <row r="222" s="12" customFormat="1" ht="22.8" customHeight="1">
      <c r="A222" s="12"/>
      <c r="B222" s="204"/>
      <c r="C222" s="205"/>
      <c r="D222" s="206" t="s">
        <v>72</v>
      </c>
      <c r="E222" s="218" t="s">
        <v>1921</v>
      </c>
      <c r="F222" s="218" t="s">
        <v>1922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SUM(P223:P229)</f>
        <v>0</v>
      </c>
      <c r="Q222" s="212"/>
      <c r="R222" s="213">
        <f>SUM(R223:R229)</f>
        <v>0</v>
      </c>
      <c r="S222" s="212"/>
      <c r="T222" s="214">
        <f>SUM(T223:T229)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80</v>
      </c>
      <c r="AT222" s="216" t="s">
        <v>72</v>
      </c>
      <c r="AU222" s="216" t="s">
        <v>80</v>
      </c>
      <c r="AY222" s="215" t="s">
        <v>152</v>
      </c>
      <c r="BK222" s="217">
        <f>SUM(BK223:BK229)</f>
        <v>0</v>
      </c>
    </row>
    <row r="223" s="2" customFormat="1" ht="24.15" customHeight="1">
      <c r="A223" s="39"/>
      <c r="B223" s="40"/>
      <c r="C223" s="220" t="s">
        <v>73</v>
      </c>
      <c r="D223" s="220" t="s">
        <v>156</v>
      </c>
      <c r="E223" s="221" t="s">
        <v>1987</v>
      </c>
      <c r="F223" s="222" t="s">
        <v>1988</v>
      </c>
      <c r="G223" s="223" t="s">
        <v>657</v>
      </c>
      <c r="H223" s="224">
        <v>3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160</v>
      </c>
      <c r="AT223" s="232" t="s">
        <v>156</v>
      </c>
      <c r="AU223" s="232" t="s">
        <v>82</v>
      </c>
      <c r="AY223" s="18" t="s">
        <v>152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80</v>
      </c>
      <c r="BK223" s="233">
        <f>ROUND(I223*H223,2)</f>
        <v>0</v>
      </c>
      <c r="BL223" s="18" t="s">
        <v>160</v>
      </c>
      <c r="BM223" s="232" t="s">
        <v>708</v>
      </c>
    </row>
    <row r="224" s="2" customFormat="1" ht="24.15" customHeight="1">
      <c r="A224" s="39"/>
      <c r="B224" s="40"/>
      <c r="C224" s="220" t="s">
        <v>73</v>
      </c>
      <c r="D224" s="220" t="s">
        <v>156</v>
      </c>
      <c r="E224" s="221" t="s">
        <v>1989</v>
      </c>
      <c r="F224" s="222" t="s">
        <v>1990</v>
      </c>
      <c r="G224" s="223" t="s">
        <v>657</v>
      </c>
      <c r="H224" s="224">
        <v>3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160</v>
      </c>
      <c r="AT224" s="232" t="s">
        <v>156</v>
      </c>
      <c r="AU224" s="232" t="s">
        <v>82</v>
      </c>
      <c r="AY224" s="18" t="s">
        <v>152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80</v>
      </c>
      <c r="BK224" s="233">
        <f>ROUND(I224*H224,2)</f>
        <v>0</v>
      </c>
      <c r="BL224" s="18" t="s">
        <v>160</v>
      </c>
      <c r="BM224" s="232" t="s">
        <v>712</v>
      </c>
    </row>
    <row r="225" s="2" customFormat="1" ht="24.15" customHeight="1">
      <c r="A225" s="39"/>
      <c r="B225" s="40"/>
      <c r="C225" s="220" t="s">
        <v>73</v>
      </c>
      <c r="D225" s="220" t="s">
        <v>156</v>
      </c>
      <c r="E225" s="221" t="s">
        <v>1991</v>
      </c>
      <c r="F225" s="222" t="s">
        <v>1992</v>
      </c>
      <c r="G225" s="223" t="s">
        <v>657</v>
      </c>
      <c r="H225" s="224">
        <v>3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160</v>
      </c>
      <c r="AT225" s="232" t="s">
        <v>156</v>
      </c>
      <c r="AU225" s="232" t="s">
        <v>82</v>
      </c>
      <c r="AY225" s="18" t="s">
        <v>152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80</v>
      </c>
      <c r="BK225" s="233">
        <f>ROUND(I225*H225,2)</f>
        <v>0</v>
      </c>
      <c r="BL225" s="18" t="s">
        <v>160</v>
      </c>
      <c r="BM225" s="232" t="s">
        <v>715</v>
      </c>
    </row>
    <row r="226" s="2" customFormat="1" ht="33" customHeight="1">
      <c r="A226" s="39"/>
      <c r="B226" s="40"/>
      <c r="C226" s="220" t="s">
        <v>73</v>
      </c>
      <c r="D226" s="220" t="s">
        <v>156</v>
      </c>
      <c r="E226" s="221" t="s">
        <v>1993</v>
      </c>
      <c r="F226" s="222" t="s">
        <v>1994</v>
      </c>
      <c r="G226" s="223" t="s">
        <v>657</v>
      </c>
      <c r="H226" s="224">
        <v>1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160</v>
      </c>
      <c r="AT226" s="232" t="s">
        <v>156</v>
      </c>
      <c r="AU226" s="232" t="s">
        <v>82</v>
      </c>
      <c r="AY226" s="18" t="s">
        <v>152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160</v>
      </c>
      <c r="BM226" s="232" t="s">
        <v>722</v>
      </c>
    </row>
    <row r="227" s="2" customFormat="1" ht="33" customHeight="1">
      <c r="A227" s="39"/>
      <c r="B227" s="40"/>
      <c r="C227" s="220" t="s">
        <v>73</v>
      </c>
      <c r="D227" s="220" t="s">
        <v>156</v>
      </c>
      <c r="E227" s="221" t="s">
        <v>1995</v>
      </c>
      <c r="F227" s="222" t="s">
        <v>1996</v>
      </c>
      <c r="G227" s="223" t="s">
        <v>657</v>
      </c>
      <c r="H227" s="224">
        <v>2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160</v>
      </c>
      <c r="AT227" s="232" t="s">
        <v>156</v>
      </c>
      <c r="AU227" s="232" t="s">
        <v>82</v>
      </c>
      <c r="AY227" s="18" t="s">
        <v>152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80</v>
      </c>
      <c r="BK227" s="233">
        <f>ROUND(I227*H227,2)</f>
        <v>0</v>
      </c>
      <c r="BL227" s="18" t="s">
        <v>160</v>
      </c>
      <c r="BM227" s="232" t="s">
        <v>728</v>
      </c>
    </row>
    <row r="228" s="2" customFormat="1" ht="37.8" customHeight="1">
      <c r="A228" s="39"/>
      <c r="B228" s="40"/>
      <c r="C228" s="220" t="s">
        <v>73</v>
      </c>
      <c r="D228" s="220" t="s">
        <v>156</v>
      </c>
      <c r="E228" s="221" t="s">
        <v>1997</v>
      </c>
      <c r="F228" s="222" t="s">
        <v>1998</v>
      </c>
      <c r="G228" s="223" t="s">
        <v>657</v>
      </c>
      <c r="H228" s="224">
        <v>1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160</v>
      </c>
      <c r="AT228" s="232" t="s">
        <v>156</v>
      </c>
      <c r="AU228" s="232" t="s">
        <v>82</v>
      </c>
      <c r="AY228" s="18" t="s">
        <v>152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80</v>
      </c>
      <c r="BK228" s="233">
        <f>ROUND(I228*H228,2)</f>
        <v>0</v>
      </c>
      <c r="BL228" s="18" t="s">
        <v>160</v>
      </c>
      <c r="BM228" s="232" t="s">
        <v>732</v>
      </c>
    </row>
    <row r="229" s="2" customFormat="1" ht="16.5" customHeight="1">
      <c r="A229" s="39"/>
      <c r="B229" s="40"/>
      <c r="C229" s="220" t="s">
        <v>73</v>
      </c>
      <c r="D229" s="220" t="s">
        <v>156</v>
      </c>
      <c r="E229" s="221" t="s">
        <v>1925</v>
      </c>
      <c r="F229" s="222" t="s">
        <v>1926</v>
      </c>
      <c r="G229" s="223" t="s">
        <v>159</v>
      </c>
      <c r="H229" s="224">
        <v>10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160</v>
      </c>
      <c r="AT229" s="232" t="s">
        <v>156</v>
      </c>
      <c r="AU229" s="232" t="s">
        <v>82</v>
      </c>
      <c r="AY229" s="18" t="s">
        <v>152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80</v>
      </c>
      <c r="BK229" s="233">
        <f>ROUND(I229*H229,2)</f>
        <v>0</v>
      </c>
      <c r="BL229" s="18" t="s">
        <v>160</v>
      </c>
      <c r="BM229" s="232" t="s">
        <v>735</v>
      </c>
    </row>
    <row r="230" s="12" customFormat="1" ht="22.8" customHeight="1">
      <c r="A230" s="12"/>
      <c r="B230" s="204"/>
      <c r="C230" s="205"/>
      <c r="D230" s="206" t="s">
        <v>72</v>
      </c>
      <c r="E230" s="218" t="s">
        <v>1968</v>
      </c>
      <c r="F230" s="218" t="s">
        <v>1969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SUM(P231:P236)</f>
        <v>0</v>
      </c>
      <c r="Q230" s="212"/>
      <c r="R230" s="213">
        <f>SUM(R231:R236)</f>
        <v>0</v>
      </c>
      <c r="S230" s="212"/>
      <c r="T230" s="214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80</v>
      </c>
      <c r="AT230" s="216" t="s">
        <v>72</v>
      </c>
      <c r="AU230" s="216" t="s">
        <v>80</v>
      </c>
      <c r="AY230" s="215" t="s">
        <v>152</v>
      </c>
      <c r="BK230" s="217">
        <f>SUM(BK231:BK236)</f>
        <v>0</v>
      </c>
    </row>
    <row r="231" s="2" customFormat="1" ht="24.15" customHeight="1">
      <c r="A231" s="39"/>
      <c r="B231" s="40"/>
      <c r="C231" s="220" t="s">
        <v>73</v>
      </c>
      <c r="D231" s="220" t="s">
        <v>156</v>
      </c>
      <c r="E231" s="221" t="s">
        <v>1987</v>
      </c>
      <c r="F231" s="222" t="s">
        <v>1988</v>
      </c>
      <c r="G231" s="223" t="s">
        <v>657</v>
      </c>
      <c r="H231" s="224">
        <v>22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160</v>
      </c>
      <c r="AT231" s="232" t="s">
        <v>156</v>
      </c>
      <c r="AU231" s="232" t="s">
        <v>82</v>
      </c>
      <c r="AY231" s="18" t="s">
        <v>152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160</v>
      </c>
      <c r="BM231" s="232" t="s">
        <v>741</v>
      </c>
    </row>
    <row r="232" s="2" customFormat="1" ht="24.15" customHeight="1">
      <c r="A232" s="39"/>
      <c r="B232" s="40"/>
      <c r="C232" s="220" t="s">
        <v>73</v>
      </c>
      <c r="D232" s="220" t="s">
        <v>156</v>
      </c>
      <c r="E232" s="221" t="s">
        <v>1989</v>
      </c>
      <c r="F232" s="222" t="s">
        <v>1990</v>
      </c>
      <c r="G232" s="223" t="s">
        <v>657</v>
      </c>
      <c r="H232" s="224">
        <v>3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160</v>
      </c>
      <c r="AT232" s="232" t="s">
        <v>156</v>
      </c>
      <c r="AU232" s="232" t="s">
        <v>82</v>
      </c>
      <c r="AY232" s="18" t="s">
        <v>152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160</v>
      </c>
      <c r="BM232" s="232" t="s">
        <v>745</v>
      </c>
    </row>
    <row r="233" s="2" customFormat="1" ht="24.15" customHeight="1">
      <c r="A233" s="39"/>
      <c r="B233" s="40"/>
      <c r="C233" s="220" t="s">
        <v>73</v>
      </c>
      <c r="D233" s="220" t="s">
        <v>156</v>
      </c>
      <c r="E233" s="221" t="s">
        <v>1999</v>
      </c>
      <c r="F233" s="222" t="s">
        <v>2000</v>
      </c>
      <c r="G233" s="223" t="s">
        <v>657</v>
      </c>
      <c r="H233" s="224">
        <v>5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160</v>
      </c>
      <c r="AT233" s="232" t="s">
        <v>156</v>
      </c>
      <c r="AU233" s="232" t="s">
        <v>82</v>
      </c>
      <c r="AY233" s="18" t="s">
        <v>152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80</v>
      </c>
      <c r="BK233" s="233">
        <f>ROUND(I233*H233,2)</f>
        <v>0</v>
      </c>
      <c r="BL233" s="18" t="s">
        <v>160</v>
      </c>
      <c r="BM233" s="232" t="s">
        <v>748</v>
      </c>
    </row>
    <row r="234" s="2" customFormat="1" ht="24.15" customHeight="1">
      <c r="A234" s="39"/>
      <c r="B234" s="40"/>
      <c r="C234" s="220" t="s">
        <v>73</v>
      </c>
      <c r="D234" s="220" t="s">
        <v>156</v>
      </c>
      <c r="E234" s="221" t="s">
        <v>2001</v>
      </c>
      <c r="F234" s="222" t="s">
        <v>2002</v>
      </c>
      <c r="G234" s="223" t="s">
        <v>521</v>
      </c>
      <c r="H234" s="224">
        <v>6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38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160</v>
      </c>
      <c r="AT234" s="232" t="s">
        <v>156</v>
      </c>
      <c r="AU234" s="232" t="s">
        <v>82</v>
      </c>
      <c r="AY234" s="18" t="s">
        <v>152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80</v>
      </c>
      <c r="BK234" s="233">
        <f>ROUND(I234*H234,2)</f>
        <v>0</v>
      </c>
      <c r="BL234" s="18" t="s">
        <v>160</v>
      </c>
      <c r="BM234" s="232" t="s">
        <v>751</v>
      </c>
    </row>
    <row r="235" s="2" customFormat="1" ht="33" customHeight="1">
      <c r="A235" s="39"/>
      <c r="B235" s="40"/>
      <c r="C235" s="220" t="s">
        <v>73</v>
      </c>
      <c r="D235" s="220" t="s">
        <v>156</v>
      </c>
      <c r="E235" s="221" t="s">
        <v>1995</v>
      </c>
      <c r="F235" s="222" t="s">
        <v>1996</v>
      </c>
      <c r="G235" s="223" t="s">
        <v>657</v>
      </c>
      <c r="H235" s="224">
        <v>9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160</v>
      </c>
      <c r="AT235" s="232" t="s">
        <v>156</v>
      </c>
      <c r="AU235" s="232" t="s">
        <v>82</v>
      </c>
      <c r="AY235" s="18" t="s">
        <v>152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80</v>
      </c>
      <c r="BK235" s="233">
        <f>ROUND(I235*H235,2)</f>
        <v>0</v>
      </c>
      <c r="BL235" s="18" t="s">
        <v>160</v>
      </c>
      <c r="BM235" s="232" t="s">
        <v>756</v>
      </c>
    </row>
    <row r="236" s="2" customFormat="1" ht="16.5" customHeight="1">
      <c r="A236" s="39"/>
      <c r="B236" s="40"/>
      <c r="C236" s="220" t="s">
        <v>73</v>
      </c>
      <c r="D236" s="220" t="s">
        <v>156</v>
      </c>
      <c r="E236" s="221" t="s">
        <v>1925</v>
      </c>
      <c r="F236" s="222" t="s">
        <v>1926</v>
      </c>
      <c r="G236" s="223" t="s">
        <v>159</v>
      </c>
      <c r="H236" s="224">
        <v>40</v>
      </c>
      <c r="I236" s="225"/>
      <c r="J236" s="226">
        <f>ROUND(I236*H236,2)</f>
        <v>0</v>
      </c>
      <c r="K236" s="227"/>
      <c r="L236" s="45"/>
      <c r="M236" s="293" t="s">
        <v>1</v>
      </c>
      <c r="N236" s="294" t="s">
        <v>38</v>
      </c>
      <c r="O236" s="295"/>
      <c r="P236" s="296">
        <f>O236*H236</f>
        <v>0</v>
      </c>
      <c r="Q236" s="296">
        <v>0</v>
      </c>
      <c r="R236" s="296">
        <f>Q236*H236</f>
        <v>0</v>
      </c>
      <c r="S236" s="296">
        <v>0</v>
      </c>
      <c r="T236" s="29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160</v>
      </c>
      <c r="AT236" s="232" t="s">
        <v>156</v>
      </c>
      <c r="AU236" s="232" t="s">
        <v>82</v>
      </c>
      <c r="AY236" s="18" t="s">
        <v>152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80</v>
      </c>
      <c r="BK236" s="233">
        <f>ROUND(I236*H236,2)</f>
        <v>0</v>
      </c>
      <c r="BL236" s="18" t="s">
        <v>160</v>
      </c>
      <c r="BM236" s="232" t="s">
        <v>760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POG4ATsRfdQnuYOISmvGf9gJl/XInbBNRlh1GhjnKmsuo4fujhAQjgUxNocmbt01W6Ap1D51PqEx+WPc4hf3cw==" hashValue="Su5A5ogHoHPh9euuDbqR2ntkxzp98gkBLK/BrQ+fhSF8vqb0mAhIt/T8E9W8wpyaTOzFkvJY45bypC4qVy7Ktw==" algorithmName="SHA-512" password="CC35"/>
  <autoFilter ref="C125:K23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2003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ROUND((SUM(BE128:BE213)),  2)</f>
        <v>0</v>
      </c>
      <c r="G33" s="39"/>
      <c r="H33" s="39"/>
      <c r="I33" s="156">
        <v>0.20999999999999999</v>
      </c>
      <c r="J33" s="155">
        <f>ROUND(((SUM(BE128:BE213))*I33),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ROUND((SUM(BF128:BF213)),  2)</f>
        <v>0</v>
      </c>
      <c r="G34" s="39"/>
      <c r="H34" s="39"/>
      <c r="I34" s="156">
        <v>0.12</v>
      </c>
      <c r="J34" s="155">
        <f>ROUND(((SUM(BF128:BF213))*I34),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ROUND((SUM(BG128:BG213)),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ROUND((SUM(BH128:BH213)),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ROUND((SUM(BI128:BI213)),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764-07d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2004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80"/>
      <c r="C98" s="181"/>
      <c r="D98" s="182" t="s">
        <v>2005</v>
      </c>
      <c r="E98" s="183"/>
      <c r="F98" s="183"/>
      <c r="G98" s="183"/>
      <c r="H98" s="183"/>
      <c r="I98" s="183"/>
      <c r="J98" s="184">
        <f>J130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86"/>
      <c r="C99" s="187"/>
      <c r="D99" s="188" t="s">
        <v>2006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2007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0"/>
      <c r="C101" s="181"/>
      <c r="D101" s="182" t="s">
        <v>2008</v>
      </c>
      <c r="E101" s="183"/>
      <c r="F101" s="183"/>
      <c r="G101" s="183"/>
      <c r="H101" s="183"/>
      <c r="I101" s="183"/>
      <c r="J101" s="184">
        <f>J133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0"/>
      <c r="C102" s="181"/>
      <c r="D102" s="182" t="s">
        <v>2009</v>
      </c>
      <c r="E102" s="183"/>
      <c r="F102" s="183"/>
      <c r="G102" s="183"/>
      <c r="H102" s="183"/>
      <c r="I102" s="183"/>
      <c r="J102" s="184">
        <f>J138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0"/>
      <c r="C103" s="181"/>
      <c r="D103" s="182" t="s">
        <v>2010</v>
      </c>
      <c r="E103" s="183"/>
      <c r="F103" s="183"/>
      <c r="G103" s="183"/>
      <c r="H103" s="183"/>
      <c r="I103" s="183"/>
      <c r="J103" s="184">
        <f>J152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0"/>
      <c r="C104" s="181"/>
      <c r="D104" s="182" t="s">
        <v>2011</v>
      </c>
      <c r="E104" s="183"/>
      <c r="F104" s="183"/>
      <c r="G104" s="183"/>
      <c r="H104" s="183"/>
      <c r="I104" s="183"/>
      <c r="J104" s="184">
        <f>J164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0"/>
      <c r="C105" s="181"/>
      <c r="D105" s="182" t="s">
        <v>2012</v>
      </c>
      <c r="E105" s="183"/>
      <c r="F105" s="183"/>
      <c r="G105" s="183"/>
      <c r="H105" s="183"/>
      <c r="I105" s="183"/>
      <c r="J105" s="184">
        <f>J178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0"/>
      <c r="C106" s="181"/>
      <c r="D106" s="182" t="s">
        <v>2013</v>
      </c>
      <c r="E106" s="183"/>
      <c r="F106" s="183"/>
      <c r="G106" s="183"/>
      <c r="H106" s="183"/>
      <c r="I106" s="183"/>
      <c r="J106" s="184">
        <f>J188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0"/>
      <c r="C107" s="181"/>
      <c r="D107" s="182" t="s">
        <v>2014</v>
      </c>
      <c r="E107" s="183"/>
      <c r="F107" s="183"/>
      <c r="G107" s="183"/>
      <c r="H107" s="183"/>
      <c r="I107" s="183"/>
      <c r="J107" s="184">
        <f>J200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0"/>
      <c r="C108" s="181"/>
      <c r="D108" s="182" t="s">
        <v>2015</v>
      </c>
      <c r="E108" s="183"/>
      <c r="F108" s="183"/>
      <c r="G108" s="183"/>
      <c r="H108" s="183"/>
      <c r="I108" s="183"/>
      <c r="J108" s="184">
        <f>J209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5" t="str">
        <f>E7</f>
        <v>Rozpočet - SPŠ Trutnov - rekonstrukce sociálních zařízení Mladé Buky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117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764-07d - Elektroinstalace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14. 1. 2025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138</v>
      </c>
      <c r="D127" s="195" t="s">
        <v>58</v>
      </c>
      <c r="E127" s="195" t="s">
        <v>54</v>
      </c>
      <c r="F127" s="195" t="s">
        <v>55</v>
      </c>
      <c r="G127" s="195" t="s">
        <v>139</v>
      </c>
      <c r="H127" s="195" t="s">
        <v>140</v>
      </c>
      <c r="I127" s="195" t="s">
        <v>141</v>
      </c>
      <c r="J127" s="196" t="s">
        <v>121</v>
      </c>
      <c r="K127" s="197" t="s">
        <v>142</v>
      </c>
      <c r="L127" s="198"/>
      <c r="M127" s="101" t="s">
        <v>1</v>
      </c>
      <c r="N127" s="102" t="s">
        <v>37</v>
      </c>
      <c r="O127" s="102" t="s">
        <v>143</v>
      </c>
      <c r="P127" s="102" t="s">
        <v>144</v>
      </c>
      <c r="Q127" s="102" t="s">
        <v>145</v>
      </c>
      <c r="R127" s="102" t="s">
        <v>146</v>
      </c>
      <c r="S127" s="102" t="s">
        <v>147</v>
      </c>
      <c r="T127" s="103" t="s">
        <v>148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149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P129+P130+P133+P138+P152+P164+P178+P188+P200+P209</f>
        <v>0</v>
      </c>
      <c r="Q128" s="105"/>
      <c r="R128" s="201">
        <f>R129+R130+R133+R138+R152+R164+R178+R188+R200+R209</f>
        <v>0</v>
      </c>
      <c r="S128" s="105"/>
      <c r="T128" s="202">
        <f>T129+T130+T133+T138+T152+T164+T178+T188+T200+T209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123</v>
      </c>
      <c r="BK128" s="203">
        <f>BK129+BK130+BK133+BK138+BK152+BK164+BK178+BK188+BK200+BK209</f>
        <v>0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54</v>
      </c>
      <c r="F129" s="207" t="s">
        <v>55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v>0</v>
      </c>
      <c r="Q129" s="212"/>
      <c r="R129" s="213">
        <v>0</v>
      </c>
      <c r="S129" s="212"/>
      <c r="T129" s="214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80</v>
      </c>
      <c r="AT129" s="216" t="s">
        <v>72</v>
      </c>
      <c r="AU129" s="216" t="s">
        <v>73</v>
      </c>
      <c r="AY129" s="215" t="s">
        <v>152</v>
      </c>
      <c r="BK129" s="217">
        <v>0</v>
      </c>
    </row>
    <row r="130" s="12" customFormat="1" ht="25.92" customHeight="1">
      <c r="A130" s="12"/>
      <c r="B130" s="204"/>
      <c r="C130" s="205"/>
      <c r="D130" s="206" t="s">
        <v>72</v>
      </c>
      <c r="E130" s="207" t="s">
        <v>1646</v>
      </c>
      <c r="F130" s="207" t="s">
        <v>1646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SUM(P131:P132)</f>
        <v>0</v>
      </c>
      <c r="Q130" s="212"/>
      <c r="R130" s="213">
        <f>SUM(R131:R132)</f>
        <v>0</v>
      </c>
      <c r="S130" s="212"/>
      <c r="T130" s="21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80</v>
      </c>
      <c r="AT130" s="216" t="s">
        <v>72</v>
      </c>
      <c r="AU130" s="216" t="s">
        <v>73</v>
      </c>
      <c r="AY130" s="215" t="s">
        <v>152</v>
      </c>
      <c r="BK130" s="217">
        <f>SUM(BK131:BK132)</f>
        <v>0</v>
      </c>
    </row>
    <row r="131" s="12" customFormat="1" ht="22.8" customHeight="1">
      <c r="A131" s="12"/>
      <c r="B131" s="204"/>
      <c r="C131" s="205"/>
      <c r="D131" s="206" t="s">
        <v>72</v>
      </c>
      <c r="E131" s="218" t="s">
        <v>1648</v>
      </c>
      <c r="F131" s="218" t="s">
        <v>2016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v>0</v>
      </c>
      <c r="Q131" s="212"/>
      <c r="R131" s="213">
        <v>0</v>
      </c>
      <c r="S131" s="212"/>
      <c r="T131" s="214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80</v>
      </c>
      <c r="AT131" s="216" t="s">
        <v>72</v>
      </c>
      <c r="AU131" s="216" t="s">
        <v>80</v>
      </c>
      <c r="AY131" s="215" t="s">
        <v>152</v>
      </c>
      <c r="BK131" s="217">
        <v>0</v>
      </c>
    </row>
    <row r="132" s="12" customFormat="1" ht="22.8" customHeight="1">
      <c r="A132" s="12"/>
      <c r="B132" s="204"/>
      <c r="C132" s="205"/>
      <c r="D132" s="206" t="s">
        <v>72</v>
      </c>
      <c r="E132" s="218" t="s">
        <v>1646</v>
      </c>
      <c r="F132" s="218" t="s">
        <v>1646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v>0</v>
      </c>
      <c r="Q132" s="212"/>
      <c r="R132" s="213">
        <v>0</v>
      </c>
      <c r="S132" s="212"/>
      <c r="T132" s="214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80</v>
      </c>
      <c r="AT132" s="216" t="s">
        <v>72</v>
      </c>
      <c r="AU132" s="216" t="s">
        <v>80</v>
      </c>
      <c r="AY132" s="215" t="s">
        <v>152</v>
      </c>
      <c r="BK132" s="217">
        <v>0</v>
      </c>
    </row>
    <row r="133" s="12" customFormat="1" ht="25.92" customHeight="1">
      <c r="A133" s="12"/>
      <c r="B133" s="204"/>
      <c r="C133" s="205"/>
      <c r="D133" s="206" t="s">
        <v>72</v>
      </c>
      <c r="E133" s="207" t="s">
        <v>1909</v>
      </c>
      <c r="F133" s="207" t="s">
        <v>2017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SUM(P134:P137)</f>
        <v>0</v>
      </c>
      <c r="Q133" s="212"/>
      <c r="R133" s="213">
        <f>SUM(R134:R137)</f>
        <v>0</v>
      </c>
      <c r="S133" s="212"/>
      <c r="T133" s="214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80</v>
      </c>
      <c r="AT133" s="216" t="s">
        <v>72</v>
      </c>
      <c r="AU133" s="216" t="s">
        <v>73</v>
      </c>
      <c r="AY133" s="215" t="s">
        <v>152</v>
      </c>
      <c r="BK133" s="217">
        <f>SUM(BK134:BK137)</f>
        <v>0</v>
      </c>
    </row>
    <row r="134" s="2" customFormat="1" ht="24.15" customHeight="1">
      <c r="A134" s="39"/>
      <c r="B134" s="40"/>
      <c r="C134" s="281" t="s">
        <v>80</v>
      </c>
      <c r="D134" s="281" t="s">
        <v>443</v>
      </c>
      <c r="E134" s="282" t="s">
        <v>2018</v>
      </c>
      <c r="F134" s="283" t="s">
        <v>2019</v>
      </c>
      <c r="G134" s="284" t="s">
        <v>521</v>
      </c>
      <c r="H134" s="285">
        <v>104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176</v>
      </c>
      <c r="AT134" s="232" t="s">
        <v>443</v>
      </c>
      <c r="AU134" s="232" t="s">
        <v>80</v>
      </c>
      <c r="AY134" s="18" t="s">
        <v>152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160</v>
      </c>
      <c r="BM134" s="232" t="s">
        <v>82</v>
      </c>
    </row>
    <row r="135" s="2" customFormat="1" ht="21.75" customHeight="1">
      <c r="A135" s="39"/>
      <c r="B135" s="40"/>
      <c r="C135" s="220" t="s">
        <v>82</v>
      </c>
      <c r="D135" s="220" t="s">
        <v>156</v>
      </c>
      <c r="E135" s="221" t="s">
        <v>2020</v>
      </c>
      <c r="F135" s="222" t="s">
        <v>2021</v>
      </c>
      <c r="G135" s="223" t="s">
        <v>521</v>
      </c>
      <c r="H135" s="224">
        <v>104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160</v>
      </c>
      <c r="AT135" s="232" t="s">
        <v>156</v>
      </c>
      <c r="AU135" s="232" t="s">
        <v>80</v>
      </c>
      <c r="AY135" s="18" t="s">
        <v>152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160</v>
      </c>
      <c r="BM135" s="232" t="s">
        <v>160</v>
      </c>
    </row>
    <row r="136" s="2" customFormat="1" ht="21.75" customHeight="1">
      <c r="A136" s="39"/>
      <c r="B136" s="40"/>
      <c r="C136" s="281" t="s">
        <v>172</v>
      </c>
      <c r="D136" s="281" t="s">
        <v>443</v>
      </c>
      <c r="E136" s="282" t="s">
        <v>2022</v>
      </c>
      <c r="F136" s="283" t="s">
        <v>2023</v>
      </c>
      <c r="G136" s="284" t="s">
        <v>521</v>
      </c>
      <c r="H136" s="285">
        <v>10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176</v>
      </c>
      <c r="AT136" s="232" t="s">
        <v>443</v>
      </c>
      <c r="AU136" s="232" t="s">
        <v>80</v>
      </c>
      <c r="AY136" s="18" t="s">
        <v>152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80</v>
      </c>
      <c r="BK136" s="233">
        <f>ROUND(I136*H136,2)</f>
        <v>0</v>
      </c>
      <c r="BL136" s="18" t="s">
        <v>160</v>
      </c>
      <c r="BM136" s="232" t="s">
        <v>153</v>
      </c>
    </row>
    <row r="137" s="2" customFormat="1" ht="16.5" customHeight="1">
      <c r="A137" s="39"/>
      <c r="B137" s="40"/>
      <c r="C137" s="220" t="s">
        <v>160</v>
      </c>
      <c r="D137" s="220" t="s">
        <v>156</v>
      </c>
      <c r="E137" s="221" t="s">
        <v>2024</v>
      </c>
      <c r="F137" s="222" t="s">
        <v>2025</v>
      </c>
      <c r="G137" s="223" t="s">
        <v>521</v>
      </c>
      <c r="H137" s="224">
        <v>10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160</v>
      </c>
      <c r="AT137" s="232" t="s">
        <v>156</v>
      </c>
      <c r="AU137" s="232" t="s">
        <v>80</v>
      </c>
      <c r="AY137" s="18" t="s">
        <v>152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160</v>
      </c>
      <c r="BM137" s="232" t="s">
        <v>176</v>
      </c>
    </row>
    <row r="138" s="12" customFormat="1" ht="25.92" customHeight="1">
      <c r="A138" s="12"/>
      <c r="B138" s="204"/>
      <c r="C138" s="205"/>
      <c r="D138" s="206" t="s">
        <v>72</v>
      </c>
      <c r="E138" s="207" t="s">
        <v>1921</v>
      </c>
      <c r="F138" s="207" t="s">
        <v>2026</v>
      </c>
      <c r="G138" s="205"/>
      <c r="H138" s="205"/>
      <c r="I138" s="208"/>
      <c r="J138" s="209">
        <f>BK138</f>
        <v>0</v>
      </c>
      <c r="K138" s="205"/>
      <c r="L138" s="210"/>
      <c r="M138" s="211"/>
      <c r="N138" s="212"/>
      <c r="O138" s="212"/>
      <c r="P138" s="213">
        <f>SUM(P139:P151)</f>
        <v>0</v>
      </c>
      <c r="Q138" s="212"/>
      <c r="R138" s="213">
        <f>SUM(R139:R151)</f>
        <v>0</v>
      </c>
      <c r="S138" s="212"/>
      <c r="T138" s="214">
        <f>SUM(T139:T151)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80</v>
      </c>
      <c r="AT138" s="216" t="s">
        <v>72</v>
      </c>
      <c r="AU138" s="216" t="s">
        <v>73</v>
      </c>
      <c r="AY138" s="215" t="s">
        <v>152</v>
      </c>
      <c r="BK138" s="217">
        <f>SUM(BK139:BK151)</f>
        <v>0</v>
      </c>
    </row>
    <row r="139" s="2" customFormat="1" ht="16.5" customHeight="1">
      <c r="A139" s="39"/>
      <c r="B139" s="40"/>
      <c r="C139" s="281" t="s">
        <v>80</v>
      </c>
      <c r="D139" s="281" t="s">
        <v>443</v>
      </c>
      <c r="E139" s="282" t="s">
        <v>2027</v>
      </c>
      <c r="F139" s="283" t="s">
        <v>2028</v>
      </c>
      <c r="G139" s="284" t="s">
        <v>232</v>
      </c>
      <c r="H139" s="285">
        <v>80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176</v>
      </c>
      <c r="AT139" s="232" t="s">
        <v>443</v>
      </c>
      <c r="AU139" s="232" t="s">
        <v>80</v>
      </c>
      <c r="AY139" s="18" t="s">
        <v>152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160</v>
      </c>
      <c r="BM139" s="232" t="s">
        <v>189</v>
      </c>
    </row>
    <row r="140" s="2" customFormat="1" ht="33" customHeight="1">
      <c r="A140" s="39"/>
      <c r="B140" s="40"/>
      <c r="C140" s="220" t="s">
        <v>82</v>
      </c>
      <c r="D140" s="220" t="s">
        <v>156</v>
      </c>
      <c r="E140" s="221" t="s">
        <v>2029</v>
      </c>
      <c r="F140" s="222" t="s">
        <v>2030</v>
      </c>
      <c r="G140" s="223" t="s">
        <v>232</v>
      </c>
      <c r="H140" s="224">
        <v>80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160</v>
      </c>
      <c r="AT140" s="232" t="s">
        <v>156</v>
      </c>
      <c r="AU140" s="232" t="s">
        <v>80</v>
      </c>
      <c r="AY140" s="18" t="s">
        <v>152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160</v>
      </c>
      <c r="BM140" s="232" t="s">
        <v>8</v>
      </c>
    </row>
    <row r="141" s="2" customFormat="1" ht="16.5" customHeight="1">
      <c r="A141" s="39"/>
      <c r="B141" s="40"/>
      <c r="C141" s="281" t="s">
        <v>172</v>
      </c>
      <c r="D141" s="281" t="s">
        <v>443</v>
      </c>
      <c r="E141" s="282" t="s">
        <v>2031</v>
      </c>
      <c r="F141" s="283" t="s">
        <v>2032</v>
      </c>
      <c r="G141" s="284" t="s">
        <v>232</v>
      </c>
      <c r="H141" s="285">
        <v>35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176</v>
      </c>
      <c r="AT141" s="232" t="s">
        <v>443</v>
      </c>
      <c r="AU141" s="232" t="s">
        <v>80</v>
      </c>
      <c r="AY141" s="18" t="s">
        <v>152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160</v>
      </c>
      <c r="BM141" s="232" t="s">
        <v>206</v>
      </c>
    </row>
    <row r="142" s="2" customFormat="1" ht="33" customHeight="1">
      <c r="A142" s="39"/>
      <c r="B142" s="40"/>
      <c r="C142" s="220" t="s">
        <v>160</v>
      </c>
      <c r="D142" s="220" t="s">
        <v>156</v>
      </c>
      <c r="E142" s="221" t="s">
        <v>2033</v>
      </c>
      <c r="F142" s="222" t="s">
        <v>2034</v>
      </c>
      <c r="G142" s="223" t="s">
        <v>232</v>
      </c>
      <c r="H142" s="224">
        <v>35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160</v>
      </c>
      <c r="AT142" s="232" t="s">
        <v>156</v>
      </c>
      <c r="AU142" s="232" t="s">
        <v>80</v>
      </c>
      <c r="AY142" s="18" t="s">
        <v>152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80</v>
      </c>
      <c r="BK142" s="233">
        <f>ROUND(I142*H142,2)</f>
        <v>0</v>
      </c>
      <c r="BL142" s="18" t="s">
        <v>160</v>
      </c>
      <c r="BM142" s="232" t="s">
        <v>210</v>
      </c>
    </row>
    <row r="143" s="2" customFormat="1" ht="16.5" customHeight="1">
      <c r="A143" s="39"/>
      <c r="B143" s="40"/>
      <c r="C143" s="281" t="s">
        <v>199</v>
      </c>
      <c r="D143" s="281" t="s">
        <v>443</v>
      </c>
      <c r="E143" s="282" t="s">
        <v>2035</v>
      </c>
      <c r="F143" s="283" t="s">
        <v>2036</v>
      </c>
      <c r="G143" s="284" t="s">
        <v>232</v>
      </c>
      <c r="H143" s="285">
        <v>80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176</v>
      </c>
      <c r="AT143" s="232" t="s">
        <v>443</v>
      </c>
      <c r="AU143" s="232" t="s">
        <v>80</v>
      </c>
      <c r="AY143" s="18" t="s">
        <v>152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160</v>
      </c>
      <c r="BM143" s="232" t="s">
        <v>215</v>
      </c>
    </row>
    <row r="144" s="2" customFormat="1" ht="16.5" customHeight="1">
      <c r="A144" s="39"/>
      <c r="B144" s="40"/>
      <c r="C144" s="281" t="s">
        <v>153</v>
      </c>
      <c r="D144" s="281" t="s">
        <v>443</v>
      </c>
      <c r="E144" s="282" t="s">
        <v>2037</v>
      </c>
      <c r="F144" s="283" t="s">
        <v>2038</v>
      </c>
      <c r="G144" s="284" t="s">
        <v>232</v>
      </c>
      <c r="H144" s="285">
        <v>650</v>
      </c>
      <c r="I144" s="286"/>
      <c r="J144" s="287">
        <f>ROUND(I144*H144,2)</f>
        <v>0</v>
      </c>
      <c r="K144" s="288"/>
      <c r="L144" s="289"/>
      <c r="M144" s="290" t="s">
        <v>1</v>
      </c>
      <c r="N144" s="291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176</v>
      </c>
      <c r="AT144" s="232" t="s">
        <v>443</v>
      </c>
      <c r="AU144" s="232" t="s">
        <v>80</v>
      </c>
      <c r="AY144" s="18" t="s">
        <v>152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80</v>
      </c>
      <c r="BK144" s="233">
        <f>ROUND(I144*H144,2)</f>
        <v>0</v>
      </c>
      <c r="BL144" s="18" t="s">
        <v>160</v>
      </c>
      <c r="BM144" s="232" t="s">
        <v>221</v>
      </c>
    </row>
    <row r="145" s="2" customFormat="1" ht="24.15" customHeight="1">
      <c r="A145" s="39"/>
      <c r="B145" s="40"/>
      <c r="C145" s="220" t="s">
        <v>212</v>
      </c>
      <c r="D145" s="220" t="s">
        <v>156</v>
      </c>
      <c r="E145" s="221" t="s">
        <v>2039</v>
      </c>
      <c r="F145" s="222" t="s">
        <v>2040</v>
      </c>
      <c r="G145" s="223" t="s">
        <v>232</v>
      </c>
      <c r="H145" s="224">
        <v>730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160</v>
      </c>
      <c r="AT145" s="232" t="s">
        <v>156</v>
      </c>
      <c r="AU145" s="232" t="s">
        <v>80</v>
      </c>
      <c r="AY145" s="18" t="s">
        <v>152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160</v>
      </c>
      <c r="BM145" s="232" t="s">
        <v>218</v>
      </c>
    </row>
    <row r="146" s="2" customFormat="1" ht="16.5" customHeight="1">
      <c r="A146" s="39"/>
      <c r="B146" s="40"/>
      <c r="C146" s="281" t="s">
        <v>176</v>
      </c>
      <c r="D146" s="281" t="s">
        <v>443</v>
      </c>
      <c r="E146" s="282" t="s">
        <v>2041</v>
      </c>
      <c r="F146" s="283" t="s">
        <v>2042</v>
      </c>
      <c r="G146" s="284" t="s">
        <v>232</v>
      </c>
      <c r="H146" s="285">
        <v>210</v>
      </c>
      <c r="I146" s="286"/>
      <c r="J146" s="287">
        <f>ROUND(I146*H146,2)</f>
        <v>0</v>
      </c>
      <c r="K146" s="288"/>
      <c r="L146" s="289"/>
      <c r="M146" s="290" t="s">
        <v>1</v>
      </c>
      <c r="N146" s="291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176</v>
      </c>
      <c r="AT146" s="232" t="s">
        <v>443</v>
      </c>
      <c r="AU146" s="232" t="s">
        <v>80</v>
      </c>
      <c r="AY146" s="18" t="s">
        <v>152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80</v>
      </c>
      <c r="BK146" s="233">
        <f>ROUND(I146*H146,2)</f>
        <v>0</v>
      </c>
      <c r="BL146" s="18" t="s">
        <v>160</v>
      </c>
      <c r="BM146" s="232" t="s">
        <v>233</v>
      </c>
    </row>
    <row r="147" s="2" customFormat="1" ht="33" customHeight="1">
      <c r="A147" s="39"/>
      <c r="B147" s="40"/>
      <c r="C147" s="220" t="s">
        <v>164</v>
      </c>
      <c r="D147" s="220" t="s">
        <v>156</v>
      </c>
      <c r="E147" s="221" t="s">
        <v>2043</v>
      </c>
      <c r="F147" s="222" t="s">
        <v>2044</v>
      </c>
      <c r="G147" s="223" t="s">
        <v>232</v>
      </c>
      <c r="H147" s="224">
        <v>210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160</v>
      </c>
      <c r="AT147" s="232" t="s">
        <v>156</v>
      </c>
      <c r="AU147" s="232" t="s">
        <v>80</v>
      </c>
      <c r="AY147" s="18" t="s">
        <v>152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160</v>
      </c>
      <c r="BM147" s="232" t="s">
        <v>237</v>
      </c>
    </row>
    <row r="148" s="2" customFormat="1" ht="16.5" customHeight="1">
      <c r="A148" s="39"/>
      <c r="B148" s="40"/>
      <c r="C148" s="281" t="s">
        <v>189</v>
      </c>
      <c r="D148" s="281" t="s">
        <v>443</v>
      </c>
      <c r="E148" s="282" t="s">
        <v>2045</v>
      </c>
      <c r="F148" s="283" t="s">
        <v>2046</v>
      </c>
      <c r="G148" s="284" t="s">
        <v>232</v>
      </c>
      <c r="H148" s="285">
        <v>260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176</v>
      </c>
      <c r="AT148" s="232" t="s">
        <v>443</v>
      </c>
      <c r="AU148" s="232" t="s">
        <v>80</v>
      </c>
      <c r="AY148" s="18" t="s">
        <v>152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80</v>
      </c>
      <c r="BK148" s="233">
        <f>ROUND(I148*H148,2)</f>
        <v>0</v>
      </c>
      <c r="BL148" s="18" t="s">
        <v>160</v>
      </c>
      <c r="BM148" s="232" t="s">
        <v>207</v>
      </c>
    </row>
    <row r="149" s="2" customFormat="1" ht="33" customHeight="1">
      <c r="A149" s="39"/>
      <c r="B149" s="40"/>
      <c r="C149" s="220" t="s">
        <v>244</v>
      </c>
      <c r="D149" s="220" t="s">
        <v>156</v>
      </c>
      <c r="E149" s="221" t="s">
        <v>2047</v>
      </c>
      <c r="F149" s="222" t="s">
        <v>2048</v>
      </c>
      <c r="G149" s="223" t="s">
        <v>232</v>
      </c>
      <c r="H149" s="224">
        <v>260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160</v>
      </c>
      <c r="AT149" s="232" t="s">
        <v>156</v>
      </c>
      <c r="AU149" s="232" t="s">
        <v>80</v>
      </c>
      <c r="AY149" s="18" t="s">
        <v>152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160</v>
      </c>
      <c r="BM149" s="232" t="s">
        <v>234</v>
      </c>
    </row>
    <row r="150" s="2" customFormat="1" ht="24.15" customHeight="1">
      <c r="A150" s="39"/>
      <c r="B150" s="40"/>
      <c r="C150" s="220" t="s">
        <v>8</v>
      </c>
      <c r="D150" s="220" t="s">
        <v>156</v>
      </c>
      <c r="E150" s="221" t="s">
        <v>2049</v>
      </c>
      <c r="F150" s="222" t="s">
        <v>2050</v>
      </c>
      <c r="G150" s="223" t="s">
        <v>521</v>
      </c>
      <c r="H150" s="224">
        <v>120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160</v>
      </c>
      <c r="AT150" s="232" t="s">
        <v>156</v>
      </c>
      <c r="AU150" s="232" t="s">
        <v>80</v>
      </c>
      <c r="AY150" s="18" t="s">
        <v>152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160</v>
      </c>
      <c r="BM150" s="232" t="s">
        <v>247</v>
      </c>
    </row>
    <row r="151" s="2" customFormat="1" ht="24.15" customHeight="1">
      <c r="A151" s="39"/>
      <c r="B151" s="40"/>
      <c r="C151" s="220" t="s">
        <v>266</v>
      </c>
      <c r="D151" s="220" t="s">
        <v>156</v>
      </c>
      <c r="E151" s="221" t="s">
        <v>2051</v>
      </c>
      <c r="F151" s="222" t="s">
        <v>2052</v>
      </c>
      <c r="G151" s="223" t="s">
        <v>232</v>
      </c>
      <c r="H151" s="224">
        <v>200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160</v>
      </c>
      <c r="AT151" s="232" t="s">
        <v>156</v>
      </c>
      <c r="AU151" s="232" t="s">
        <v>80</v>
      </c>
      <c r="AY151" s="18" t="s">
        <v>152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160</v>
      </c>
      <c r="BM151" s="232" t="s">
        <v>254</v>
      </c>
    </row>
    <row r="152" s="12" customFormat="1" ht="25.92" customHeight="1">
      <c r="A152" s="12"/>
      <c r="B152" s="204"/>
      <c r="C152" s="205"/>
      <c r="D152" s="206" t="s">
        <v>72</v>
      </c>
      <c r="E152" s="207" t="s">
        <v>1929</v>
      </c>
      <c r="F152" s="207" t="s">
        <v>2053</v>
      </c>
      <c r="G152" s="205"/>
      <c r="H152" s="205"/>
      <c r="I152" s="208"/>
      <c r="J152" s="209">
        <f>BK152</f>
        <v>0</v>
      </c>
      <c r="K152" s="205"/>
      <c r="L152" s="210"/>
      <c r="M152" s="211"/>
      <c r="N152" s="212"/>
      <c r="O152" s="212"/>
      <c r="P152" s="213">
        <f>SUM(P153:P163)</f>
        <v>0</v>
      </c>
      <c r="Q152" s="212"/>
      <c r="R152" s="213">
        <f>SUM(R153:R163)</f>
        <v>0</v>
      </c>
      <c r="S152" s="212"/>
      <c r="T152" s="214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80</v>
      </c>
      <c r="AT152" s="216" t="s">
        <v>72</v>
      </c>
      <c r="AU152" s="216" t="s">
        <v>73</v>
      </c>
      <c r="AY152" s="215" t="s">
        <v>152</v>
      </c>
      <c r="BK152" s="217">
        <f>SUM(BK153:BK163)</f>
        <v>0</v>
      </c>
    </row>
    <row r="153" s="2" customFormat="1" ht="16.5" customHeight="1">
      <c r="A153" s="39"/>
      <c r="B153" s="40"/>
      <c r="C153" s="281" t="s">
        <v>206</v>
      </c>
      <c r="D153" s="281" t="s">
        <v>443</v>
      </c>
      <c r="E153" s="282" t="s">
        <v>2054</v>
      </c>
      <c r="F153" s="283" t="s">
        <v>2055</v>
      </c>
      <c r="G153" s="284" t="s">
        <v>521</v>
      </c>
      <c r="H153" s="285">
        <v>2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176</v>
      </c>
      <c r="AT153" s="232" t="s">
        <v>443</v>
      </c>
      <c r="AU153" s="232" t="s">
        <v>80</v>
      </c>
      <c r="AY153" s="18" t="s">
        <v>152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160</v>
      </c>
      <c r="BM153" s="232" t="s">
        <v>269</v>
      </c>
    </row>
    <row r="154" s="2" customFormat="1" ht="16.5" customHeight="1">
      <c r="A154" s="39"/>
      <c r="B154" s="40"/>
      <c r="C154" s="281" t="s">
        <v>298</v>
      </c>
      <c r="D154" s="281" t="s">
        <v>443</v>
      </c>
      <c r="E154" s="282" t="s">
        <v>2056</v>
      </c>
      <c r="F154" s="283" t="s">
        <v>2057</v>
      </c>
      <c r="G154" s="284" t="s">
        <v>521</v>
      </c>
      <c r="H154" s="285">
        <v>3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176</v>
      </c>
      <c r="AT154" s="232" t="s">
        <v>443</v>
      </c>
      <c r="AU154" s="232" t="s">
        <v>80</v>
      </c>
      <c r="AY154" s="18" t="s">
        <v>152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80</v>
      </c>
      <c r="BK154" s="233">
        <f>ROUND(I154*H154,2)</f>
        <v>0</v>
      </c>
      <c r="BL154" s="18" t="s">
        <v>160</v>
      </c>
      <c r="BM154" s="232" t="s">
        <v>276</v>
      </c>
    </row>
    <row r="155" s="2" customFormat="1" ht="16.5" customHeight="1">
      <c r="A155" s="39"/>
      <c r="B155" s="40"/>
      <c r="C155" s="281" t="s">
        <v>210</v>
      </c>
      <c r="D155" s="281" t="s">
        <v>443</v>
      </c>
      <c r="E155" s="282" t="s">
        <v>2058</v>
      </c>
      <c r="F155" s="283" t="s">
        <v>2059</v>
      </c>
      <c r="G155" s="284" t="s">
        <v>521</v>
      </c>
      <c r="H155" s="285">
        <v>2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176</v>
      </c>
      <c r="AT155" s="232" t="s">
        <v>443</v>
      </c>
      <c r="AU155" s="232" t="s">
        <v>80</v>
      </c>
      <c r="AY155" s="18" t="s">
        <v>152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160</v>
      </c>
      <c r="BM155" s="232" t="s">
        <v>280</v>
      </c>
    </row>
    <row r="156" s="2" customFormat="1" ht="16.5" customHeight="1">
      <c r="A156" s="39"/>
      <c r="B156" s="40"/>
      <c r="C156" s="281" t="s">
        <v>312</v>
      </c>
      <c r="D156" s="281" t="s">
        <v>443</v>
      </c>
      <c r="E156" s="282" t="s">
        <v>2060</v>
      </c>
      <c r="F156" s="283" t="s">
        <v>2061</v>
      </c>
      <c r="G156" s="284" t="s">
        <v>521</v>
      </c>
      <c r="H156" s="285">
        <v>6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176</v>
      </c>
      <c r="AT156" s="232" t="s">
        <v>443</v>
      </c>
      <c r="AU156" s="232" t="s">
        <v>80</v>
      </c>
      <c r="AY156" s="18" t="s">
        <v>152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160</v>
      </c>
      <c r="BM156" s="232" t="s">
        <v>285</v>
      </c>
    </row>
    <row r="157" s="2" customFormat="1" ht="24.15" customHeight="1">
      <c r="A157" s="39"/>
      <c r="B157" s="40"/>
      <c r="C157" s="220" t="s">
        <v>215</v>
      </c>
      <c r="D157" s="220" t="s">
        <v>156</v>
      </c>
      <c r="E157" s="221" t="s">
        <v>2062</v>
      </c>
      <c r="F157" s="222" t="s">
        <v>2063</v>
      </c>
      <c r="G157" s="223" t="s">
        <v>521</v>
      </c>
      <c r="H157" s="224">
        <v>13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160</v>
      </c>
      <c r="AT157" s="232" t="s">
        <v>156</v>
      </c>
      <c r="AU157" s="232" t="s">
        <v>80</v>
      </c>
      <c r="AY157" s="18" t="s">
        <v>152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160</v>
      </c>
      <c r="BM157" s="232" t="s">
        <v>289</v>
      </c>
    </row>
    <row r="158" s="2" customFormat="1" ht="24.15" customHeight="1">
      <c r="A158" s="39"/>
      <c r="B158" s="40"/>
      <c r="C158" s="281" t="s">
        <v>272</v>
      </c>
      <c r="D158" s="281" t="s">
        <v>443</v>
      </c>
      <c r="E158" s="282" t="s">
        <v>2064</v>
      </c>
      <c r="F158" s="283" t="s">
        <v>2065</v>
      </c>
      <c r="G158" s="284" t="s">
        <v>521</v>
      </c>
      <c r="H158" s="285">
        <v>7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176</v>
      </c>
      <c r="AT158" s="232" t="s">
        <v>443</v>
      </c>
      <c r="AU158" s="232" t="s">
        <v>80</v>
      </c>
      <c r="AY158" s="18" t="s">
        <v>152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80</v>
      </c>
      <c r="BK158" s="233">
        <f>ROUND(I158*H158,2)</f>
        <v>0</v>
      </c>
      <c r="BL158" s="18" t="s">
        <v>160</v>
      </c>
      <c r="BM158" s="232" t="s">
        <v>297</v>
      </c>
    </row>
    <row r="159" s="2" customFormat="1" ht="24.15" customHeight="1">
      <c r="A159" s="39"/>
      <c r="B159" s="40"/>
      <c r="C159" s="220" t="s">
        <v>221</v>
      </c>
      <c r="D159" s="220" t="s">
        <v>156</v>
      </c>
      <c r="E159" s="221" t="s">
        <v>2066</v>
      </c>
      <c r="F159" s="222" t="s">
        <v>2067</v>
      </c>
      <c r="G159" s="223" t="s">
        <v>521</v>
      </c>
      <c r="H159" s="224">
        <v>7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160</v>
      </c>
      <c r="AT159" s="232" t="s">
        <v>156</v>
      </c>
      <c r="AU159" s="232" t="s">
        <v>80</v>
      </c>
      <c r="AY159" s="18" t="s">
        <v>152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160</v>
      </c>
      <c r="BM159" s="232" t="s">
        <v>301</v>
      </c>
    </row>
    <row r="160" s="2" customFormat="1" ht="16.5" customHeight="1">
      <c r="A160" s="39"/>
      <c r="B160" s="40"/>
      <c r="C160" s="281" t="s">
        <v>7</v>
      </c>
      <c r="D160" s="281" t="s">
        <v>443</v>
      </c>
      <c r="E160" s="282" t="s">
        <v>2068</v>
      </c>
      <c r="F160" s="283" t="s">
        <v>2069</v>
      </c>
      <c r="G160" s="284" t="s">
        <v>521</v>
      </c>
      <c r="H160" s="285">
        <v>13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176</v>
      </c>
      <c r="AT160" s="232" t="s">
        <v>443</v>
      </c>
      <c r="AU160" s="232" t="s">
        <v>80</v>
      </c>
      <c r="AY160" s="18" t="s">
        <v>152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160</v>
      </c>
      <c r="BM160" s="232" t="s">
        <v>309</v>
      </c>
    </row>
    <row r="161" s="2" customFormat="1" ht="24.15" customHeight="1">
      <c r="A161" s="39"/>
      <c r="B161" s="40"/>
      <c r="C161" s="220" t="s">
        <v>218</v>
      </c>
      <c r="D161" s="220" t="s">
        <v>156</v>
      </c>
      <c r="E161" s="221" t="s">
        <v>2070</v>
      </c>
      <c r="F161" s="222" t="s">
        <v>2071</v>
      </c>
      <c r="G161" s="223" t="s">
        <v>521</v>
      </c>
      <c r="H161" s="224">
        <v>14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160</v>
      </c>
      <c r="AT161" s="232" t="s">
        <v>156</v>
      </c>
      <c r="AU161" s="232" t="s">
        <v>80</v>
      </c>
      <c r="AY161" s="18" t="s">
        <v>152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160</v>
      </c>
      <c r="BM161" s="232" t="s">
        <v>315</v>
      </c>
    </row>
    <row r="162" s="2" customFormat="1" ht="24.15" customHeight="1">
      <c r="A162" s="39"/>
      <c r="B162" s="40"/>
      <c r="C162" s="281" t="s">
        <v>524</v>
      </c>
      <c r="D162" s="281" t="s">
        <v>443</v>
      </c>
      <c r="E162" s="282" t="s">
        <v>2072</v>
      </c>
      <c r="F162" s="283" t="s">
        <v>2073</v>
      </c>
      <c r="G162" s="284" t="s">
        <v>521</v>
      </c>
      <c r="H162" s="285">
        <v>1</v>
      </c>
      <c r="I162" s="286"/>
      <c r="J162" s="287">
        <f>ROUND(I162*H162,2)</f>
        <v>0</v>
      </c>
      <c r="K162" s="288"/>
      <c r="L162" s="289"/>
      <c r="M162" s="290" t="s">
        <v>1</v>
      </c>
      <c r="N162" s="291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176</v>
      </c>
      <c r="AT162" s="232" t="s">
        <v>443</v>
      </c>
      <c r="AU162" s="232" t="s">
        <v>80</v>
      </c>
      <c r="AY162" s="18" t="s">
        <v>152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160</v>
      </c>
      <c r="BM162" s="232" t="s">
        <v>322</v>
      </c>
    </row>
    <row r="163" s="2" customFormat="1" ht="37.8" customHeight="1">
      <c r="A163" s="39"/>
      <c r="B163" s="40"/>
      <c r="C163" s="220" t="s">
        <v>233</v>
      </c>
      <c r="D163" s="220" t="s">
        <v>156</v>
      </c>
      <c r="E163" s="221" t="s">
        <v>2074</v>
      </c>
      <c r="F163" s="222" t="s">
        <v>2075</v>
      </c>
      <c r="G163" s="223" t="s">
        <v>168</v>
      </c>
      <c r="H163" s="224">
        <v>15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160</v>
      </c>
      <c r="AT163" s="232" t="s">
        <v>156</v>
      </c>
      <c r="AU163" s="232" t="s">
        <v>80</v>
      </c>
      <c r="AY163" s="18" t="s">
        <v>152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160</v>
      </c>
      <c r="BM163" s="232" t="s">
        <v>338</v>
      </c>
    </row>
    <row r="164" s="12" customFormat="1" ht="25.92" customHeight="1">
      <c r="A164" s="12"/>
      <c r="B164" s="204"/>
      <c r="C164" s="205"/>
      <c r="D164" s="206" t="s">
        <v>72</v>
      </c>
      <c r="E164" s="207" t="s">
        <v>1961</v>
      </c>
      <c r="F164" s="207" t="s">
        <v>2076</v>
      </c>
      <c r="G164" s="205"/>
      <c r="H164" s="205"/>
      <c r="I164" s="208"/>
      <c r="J164" s="209">
        <f>BK164</f>
        <v>0</v>
      </c>
      <c r="K164" s="205"/>
      <c r="L164" s="210"/>
      <c r="M164" s="211"/>
      <c r="N164" s="212"/>
      <c r="O164" s="212"/>
      <c r="P164" s="213">
        <f>SUM(P165:P177)</f>
        <v>0</v>
      </c>
      <c r="Q164" s="212"/>
      <c r="R164" s="213">
        <f>SUM(R165:R177)</f>
        <v>0</v>
      </c>
      <c r="S164" s="212"/>
      <c r="T164" s="214">
        <f>SUM(T165:T177)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80</v>
      </c>
      <c r="AT164" s="216" t="s">
        <v>72</v>
      </c>
      <c r="AU164" s="216" t="s">
        <v>73</v>
      </c>
      <c r="AY164" s="215" t="s">
        <v>152</v>
      </c>
      <c r="BK164" s="217">
        <f>SUM(BK165:BK177)</f>
        <v>0</v>
      </c>
    </row>
    <row r="165" s="2" customFormat="1" ht="37.8" customHeight="1">
      <c r="A165" s="39"/>
      <c r="B165" s="40"/>
      <c r="C165" s="281" t="s">
        <v>529</v>
      </c>
      <c r="D165" s="281" t="s">
        <v>443</v>
      </c>
      <c r="E165" s="282" t="s">
        <v>2077</v>
      </c>
      <c r="F165" s="283" t="s">
        <v>2078</v>
      </c>
      <c r="G165" s="284" t="s">
        <v>521</v>
      </c>
      <c r="H165" s="285">
        <v>42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176</v>
      </c>
      <c r="AT165" s="232" t="s">
        <v>443</v>
      </c>
      <c r="AU165" s="232" t="s">
        <v>80</v>
      </c>
      <c r="AY165" s="18" t="s">
        <v>152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160</v>
      </c>
      <c r="BM165" s="232" t="s">
        <v>467</v>
      </c>
    </row>
    <row r="166" s="2" customFormat="1" ht="24.15" customHeight="1">
      <c r="A166" s="39"/>
      <c r="B166" s="40"/>
      <c r="C166" s="220" t="s">
        <v>237</v>
      </c>
      <c r="D166" s="220" t="s">
        <v>156</v>
      </c>
      <c r="E166" s="221" t="s">
        <v>2079</v>
      </c>
      <c r="F166" s="222" t="s">
        <v>2080</v>
      </c>
      <c r="G166" s="223" t="s">
        <v>521</v>
      </c>
      <c r="H166" s="224">
        <v>42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160</v>
      </c>
      <c r="AT166" s="232" t="s">
        <v>156</v>
      </c>
      <c r="AU166" s="232" t="s">
        <v>80</v>
      </c>
      <c r="AY166" s="18" t="s">
        <v>152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160</v>
      </c>
      <c r="BM166" s="232" t="s">
        <v>470</v>
      </c>
    </row>
    <row r="167" s="2" customFormat="1" ht="37.8" customHeight="1">
      <c r="A167" s="39"/>
      <c r="B167" s="40"/>
      <c r="C167" s="281" t="s">
        <v>536</v>
      </c>
      <c r="D167" s="281" t="s">
        <v>443</v>
      </c>
      <c r="E167" s="282" t="s">
        <v>2081</v>
      </c>
      <c r="F167" s="283" t="s">
        <v>2082</v>
      </c>
      <c r="G167" s="284" t="s">
        <v>521</v>
      </c>
      <c r="H167" s="285">
        <v>17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176</v>
      </c>
      <c r="AT167" s="232" t="s">
        <v>443</v>
      </c>
      <c r="AU167" s="232" t="s">
        <v>80</v>
      </c>
      <c r="AY167" s="18" t="s">
        <v>152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160</v>
      </c>
      <c r="BM167" s="232" t="s">
        <v>475</v>
      </c>
    </row>
    <row r="168" s="2" customFormat="1" ht="33" customHeight="1">
      <c r="A168" s="39"/>
      <c r="B168" s="40"/>
      <c r="C168" s="220" t="s">
        <v>207</v>
      </c>
      <c r="D168" s="220" t="s">
        <v>156</v>
      </c>
      <c r="E168" s="221" t="s">
        <v>2083</v>
      </c>
      <c r="F168" s="222" t="s">
        <v>2084</v>
      </c>
      <c r="G168" s="223" t="s">
        <v>521</v>
      </c>
      <c r="H168" s="224">
        <v>17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160</v>
      </c>
      <c r="AT168" s="232" t="s">
        <v>156</v>
      </c>
      <c r="AU168" s="232" t="s">
        <v>80</v>
      </c>
      <c r="AY168" s="18" t="s">
        <v>152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80</v>
      </c>
      <c r="BK168" s="233">
        <f>ROUND(I168*H168,2)</f>
        <v>0</v>
      </c>
      <c r="BL168" s="18" t="s">
        <v>160</v>
      </c>
      <c r="BM168" s="232" t="s">
        <v>480</v>
      </c>
    </row>
    <row r="169" s="2" customFormat="1" ht="37.8" customHeight="1">
      <c r="A169" s="39"/>
      <c r="B169" s="40"/>
      <c r="C169" s="281" t="s">
        <v>229</v>
      </c>
      <c r="D169" s="281" t="s">
        <v>443</v>
      </c>
      <c r="E169" s="282" t="s">
        <v>2085</v>
      </c>
      <c r="F169" s="283" t="s">
        <v>2086</v>
      </c>
      <c r="G169" s="284" t="s">
        <v>521</v>
      </c>
      <c r="H169" s="285">
        <v>14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176</v>
      </c>
      <c r="AT169" s="232" t="s">
        <v>443</v>
      </c>
      <c r="AU169" s="232" t="s">
        <v>80</v>
      </c>
      <c r="AY169" s="18" t="s">
        <v>152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160</v>
      </c>
      <c r="BM169" s="232" t="s">
        <v>485</v>
      </c>
    </row>
    <row r="170" s="2" customFormat="1" ht="24.15" customHeight="1">
      <c r="A170" s="39"/>
      <c r="B170" s="40"/>
      <c r="C170" s="220" t="s">
        <v>234</v>
      </c>
      <c r="D170" s="220" t="s">
        <v>156</v>
      </c>
      <c r="E170" s="221" t="s">
        <v>2087</v>
      </c>
      <c r="F170" s="222" t="s">
        <v>2088</v>
      </c>
      <c r="G170" s="223" t="s">
        <v>521</v>
      </c>
      <c r="H170" s="224">
        <v>14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160</v>
      </c>
      <c r="AT170" s="232" t="s">
        <v>156</v>
      </c>
      <c r="AU170" s="232" t="s">
        <v>80</v>
      </c>
      <c r="AY170" s="18" t="s">
        <v>152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160</v>
      </c>
      <c r="BM170" s="232" t="s">
        <v>488</v>
      </c>
    </row>
    <row r="171" s="2" customFormat="1" ht="37.8" customHeight="1">
      <c r="A171" s="39"/>
      <c r="B171" s="40"/>
      <c r="C171" s="281" t="s">
        <v>169</v>
      </c>
      <c r="D171" s="281" t="s">
        <v>443</v>
      </c>
      <c r="E171" s="282" t="s">
        <v>2089</v>
      </c>
      <c r="F171" s="283" t="s">
        <v>2090</v>
      </c>
      <c r="G171" s="284" t="s">
        <v>521</v>
      </c>
      <c r="H171" s="285">
        <v>31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176</v>
      </c>
      <c r="AT171" s="232" t="s">
        <v>443</v>
      </c>
      <c r="AU171" s="232" t="s">
        <v>80</v>
      </c>
      <c r="AY171" s="18" t="s">
        <v>152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160</v>
      </c>
      <c r="BM171" s="232" t="s">
        <v>494</v>
      </c>
    </row>
    <row r="172" s="2" customFormat="1" ht="24.15" customHeight="1">
      <c r="A172" s="39"/>
      <c r="B172" s="40"/>
      <c r="C172" s="220" t="s">
        <v>247</v>
      </c>
      <c r="D172" s="220" t="s">
        <v>156</v>
      </c>
      <c r="E172" s="221" t="s">
        <v>2091</v>
      </c>
      <c r="F172" s="222" t="s">
        <v>2092</v>
      </c>
      <c r="G172" s="223" t="s">
        <v>521</v>
      </c>
      <c r="H172" s="224">
        <v>31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160</v>
      </c>
      <c r="AT172" s="232" t="s">
        <v>156</v>
      </c>
      <c r="AU172" s="232" t="s">
        <v>80</v>
      </c>
      <c r="AY172" s="18" t="s">
        <v>152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160</v>
      </c>
      <c r="BM172" s="232" t="s">
        <v>363</v>
      </c>
    </row>
    <row r="173" s="2" customFormat="1" ht="16.5" customHeight="1">
      <c r="A173" s="39"/>
      <c r="B173" s="40"/>
      <c r="C173" s="281" t="s">
        <v>335</v>
      </c>
      <c r="D173" s="281" t="s">
        <v>443</v>
      </c>
      <c r="E173" s="282" t="s">
        <v>2093</v>
      </c>
      <c r="F173" s="283" t="s">
        <v>2094</v>
      </c>
      <c r="G173" s="284" t="s">
        <v>521</v>
      </c>
      <c r="H173" s="285">
        <v>15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176</v>
      </c>
      <c r="AT173" s="232" t="s">
        <v>443</v>
      </c>
      <c r="AU173" s="232" t="s">
        <v>80</v>
      </c>
      <c r="AY173" s="18" t="s">
        <v>152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160</v>
      </c>
      <c r="BM173" s="232" t="s">
        <v>456</v>
      </c>
    </row>
    <row r="174" s="2" customFormat="1" ht="24.15" customHeight="1">
      <c r="A174" s="39"/>
      <c r="B174" s="40"/>
      <c r="C174" s="220" t="s">
        <v>254</v>
      </c>
      <c r="D174" s="220" t="s">
        <v>156</v>
      </c>
      <c r="E174" s="221" t="s">
        <v>2070</v>
      </c>
      <c r="F174" s="222" t="s">
        <v>2071</v>
      </c>
      <c r="G174" s="223" t="s">
        <v>521</v>
      </c>
      <c r="H174" s="224">
        <v>15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160</v>
      </c>
      <c r="AT174" s="232" t="s">
        <v>156</v>
      </c>
      <c r="AU174" s="232" t="s">
        <v>80</v>
      </c>
      <c r="AY174" s="18" t="s">
        <v>152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80</v>
      </c>
      <c r="BK174" s="233">
        <f>ROUND(I174*H174,2)</f>
        <v>0</v>
      </c>
      <c r="BL174" s="18" t="s">
        <v>160</v>
      </c>
      <c r="BM174" s="232" t="s">
        <v>464</v>
      </c>
    </row>
    <row r="175" s="2" customFormat="1" ht="33" customHeight="1">
      <c r="A175" s="39"/>
      <c r="B175" s="40"/>
      <c r="C175" s="220" t="s">
        <v>155</v>
      </c>
      <c r="D175" s="220" t="s">
        <v>156</v>
      </c>
      <c r="E175" s="221" t="s">
        <v>2095</v>
      </c>
      <c r="F175" s="222" t="s">
        <v>2096</v>
      </c>
      <c r="G175" s="223" t="s">
        <v>521</v>
      </c>
      <c r="H175" s="224">
        <v>3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160</v>
      </c>
      <c r="AT175" s="232" t="s">
        <v>156</v>
      </c>
      <c r="AU175" s="232" t="s">
        <v>80</v>
      </c>
      <c r="AY175" s="18" t="s">
        <v>152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160</v>
      </c>
      <c r="BM175" s="232" t="s">
        <v>472</v>
      </c>
    </row>
    <row r="176" s="2" customFormat="1" ht="16.5" customHeight="1">
      <c r="A176" s="39"/>
      <c r="B176" s="40"/>
      <c r="C176" s="281" t="s">
        <v>269</v>
      </c>
      <c r="D176" s="281" t="s">
        <v>443</v>
      </c>
      <c r="E176" s="282" t="s">
        <v>2097</v>
      </c>
      <c r="F176" s="283" t="s">
        <v>2098</v>
      </c>
      <c r="G176" s="284" t="s">
        <v>521</v>
      </c>
      <c r="H176" s="285">
        <v>50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176</v>
      </c>
      <c r="AT176" s="232" t="s">
        <v>443</v>
      </c>
      <c r="AU176" s="232" t="s">
        <v>80</v>
      </c>
      <c r="AY176" s="18" t="s">
        <v>152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160</v>
      </c>
      <c r="BM176" s="232" t="s">
        <v>482</v>
      </c>
    </row>
    <row r="177" s="2" customFormat="1" ht="24.15" customHeight="1">
      <c r="A177" s="39"/>
      <c r="B177" s="40"/>
      <c r="C177" s="220" t="s">
        <v>762</v>
      </c>
      <c r="D177" s="220" t="s">
        <v>156</v>
      </c>
      <c r="E177" s="221" t="s">
        <v>2099</v>
      </c>
      <c r="F177" s="222" t="s">
        <v>2100</v>
      </c>
      <c r="G177" s="223" t="s">
        <v>521</v>
      </c>
      <c r="H177" s="224">
        <v>50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160</v>
      </c>
      <c r="AT177" s="232" t="s">
        <v>156</v>
      </c>
      <c r="AU177" s="232" t="s">
        <v>80</v>
      </c>
      <c r="AY177" s="18" t="s">
        <v>152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160</v>
      </c>
      <c r="BM177" s="232" t="s">
        <v>435</v>
      </c>
    </row>
    <row r="178" s="12" customFormat="1" ht="25.92" customHeight="1">
      <c r="A178" s="12"/>
      <c r="B178" s="204"/>
      <c r="C178" s="205"/>
      <c r="D178" s="206" t="s">
        <v>72</v>
      </c>
      <c r="E178" s="207" t="s">
        <v>1968</v>
      </c>
      <c r="F178" s="207" t="s">
        <v>2101</v>
      </c>
      <c r="G178" s="205"/>
      <c r="H178" s="205"/>
      <c r="I178" s="208"/>
      <c r="J178" s="209">
        <f>BK178</f>
        <v>0</v>
      </c>
      <c r="K178" s="205"/>
      <c r="L178" s="210"/>
      <c r="M178" s="211"/>
      <c r="N178" s="212"/>
      <c r="O178" s="212"/>
      <c r="P178" s="213">
        <f>SUM(P179:P187)</f>
        <v>0</v>
      </c>
      <c r="Q178" s="212"/>
      <c r="R178" s="213">
        <f>SUM(R179:R187)</f>
        <v>0</v>
      </c>
      <c r="S178" s="212"/>
      <c r="T178" s="214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80</v>
      </c>
      <c r="AT178" s="216" t="s">
        <v>72</v>
      </c>
      <c r="AU178" s="216" t="s">
        <v>73</v>
      </c>
      <c r="AY178" s="215" t="s">
        <v>152</v>
      </c>
      <c r="BK178" s="217">
        <f>SUM(BK179:BK187)</f>
        <v>0</v>
      </c>
    </row>
    <row r="179" s="2" customFormat="1" ht="37.8" customHeight="1">
      <c r="A179" s="39"/>
      <c r="B179" s="40"/>
      <c r="C179" s="281" t="s">
        <v>276</v>
      </c>
      <c r="D179" s="281" t="s">
        <v>443</v>
      </c>
      <c r="E179" s="282" t="s">
        <v>2102</v>
      </c>
      <c r="F179" s="283" t="s">
        <v>2103</v>
      </c>
      <c r="G179" s="284" t="s">
        <v>521</v>
      </c>
      <c r="H179" s="285">
        <v>27</v>
      </c>
      <c r="I179" s="286"/>
      <c r="J179" s="287">
        <f>ROUND(I179*H179,2)</f>
        <v>0</v>
      </c>
      <c r="K179" s="288"/>
      <c r="L179" s="289"/>
      <c r="M179" s="290" t="s">
        <v>1</v>
      </c>
      <c r="N179" s="291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176</v>
      </c>
      <c r="AT179" s="232" t="s">
        <v>443</v>
      </c>
      <c r="AU179" s="232" t="s">
        <v>80</v>
      </c>
      <c r="AY179" s="18" t="s">
        <v>152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160</v>
      </c>
      <c r="BM179" s="232" t="s">
        <v>498</v>
      </c>
    </row>
    <row r="180" s="2" customFormat="1" ht="37.8" customHeight="1">
      <c r="A180" s="39"/>
      <c r="B180" s="40"/>
      <c r="C180" s="281" t="s">
        <v>397</v>
      </c>
      <c r="D180" s="281" t="s">
        <v>443</v>
      </c>
      <c r="E180" s="282" t="s">
        <v>2104</v>
      </c>
      <c r="F180" s="283" t="s">
        <v>2105</v>
      </c>
      <c r="G180" s="284" t="s">
        <v>521</v>
      </c>
      <c r="H180" s="285">
        <v>16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176</v>
      </c>
      <c r="AT180" s="232" t="s">
        <v>443</v>
      </c>
      <c r="AU180" s="232" t="s">
        <v>80</v>
      </c>
      <c r="AY180" s="18" t="s">
        <v>152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80</v>
      </c>
      <c r="BK180" s="233">
        <f>ROUND(I180*H180,2)</f>
        <v>0</v>
      </c>
      <c r="BL180" s="18" t="s">
        <v>160</v>
      </c>
      <c r="BM180" s="232" t="s">
        <v>505</v>
      </c>
    </row>
    <row r="181" s="2" customFormat="1" ht="37.8" customHeight="1">
      <c r="A181" s="39"/>
      <c r="B181" s="40"/>
      <c r="C181" s="281" t="s">
        <v>280</v>
      </c>
      <c r="D181" s="281" t="s">
        <v>443</v>
      </c>
      <c r="E181" s="282" t="s">
        <v>2106</v>
      </c>
      <c r="F181" s="283" t="s">
        <v>2107</v>
      </c>
      <c r="G181" s="284" t="s">
        <v>521</v>
      </c>
      <c r="H181" s="285">
        <v>28</v>
      </c>
      <c r="I181" s="286"/>
      <c r="J181" s="287">
        <f>ROUND(I181*H181,2)</f>
        <v>0</v>
      </c>
      <c r="K181" s="288"/>
      <c r="L181" s="289"/>
      <c r="M181" s="290" t="s">
        <v>1</v>
      </c>
      <c r="N181" s="291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176</v>
      </c>
      <c r="AT181" s="232" t="s">
        <v>443</v>
      </c>
      <c r="AU181" s="232" t="s">
        <v>80</v>
      </c>
      <c r="AY181" s="18" t="s">
        <v>152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160</v>
      </c>
      <c r="BM181" s="232" t="s">
        <v>425</v>
      </c>
    </row>
    <row r="182" s="2" customFormat="1" ht="33" customHeight="1">
      <c r="A182" s="39"/>
      <c r="B182" s="40"/>
      <c r="C182" s="220" t="s">
        <v>753</v>
      </c>
      <c r="D182" s="220" t="s">
        <v>156</v>
      </c>
      <c r="E182" s="221" t="s">
        <v>2108</v>
      </c>
      <c r="F182" s="222" t="s">
        <v>2109</v>
      </c>
      <c r="G182" s="223" t="s">
        <v>521</v>
      </c>
      <c r="H182" s="224">
        <v>71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160</v>
      </c>
      <c r="AT182" s="232" t="s">
        <v>156</v>
      </c>
      <c r="AU182" s="232" t="s">
        <v>80</v>
      </c>
      <c r="AY182" s="18" t="s">
        <v>152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80</v>
      </c>
      <c r="BK182" s="233">
        <f>ROUND(I182*H182,2)</f>
        <v>0</v>
      </c>
      <c r="BL182" s="18" t="s">
        <v>160</v>
      </c>
      <c r="BM182" s="232" t="s">
        <v>431</v>
      </c>
    </row>
    <row r="183" s="2" customFormat="1" ht="37.8" customHeight="1">
      <c r="A183" s="39"/>
      <c r="B183" s="40"/>
      <c r="C183" s="281" t="s">
        <v>285</v>
      </c>
      <c r="D183" s="281" t="s">
        <v>443</v>
      </c>
      <c r="E183" s="282" t="s">
        <v>2110</v>
      </c>
      <c r="F183" s="283" t="s">
        <v>2111</v>
      </c>
      <c r="G183" s="284" t="s">
        <v>521</v>
      </c>
      <c r="H183" s="285">
        <v>9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176</v>
      </c>
      <c r="AT183" s="232" t="s">
        <v>443</v>
      </c>
      <c r="AU183" s="232" t="s">
        <v>80</v>
      </c>
      <c r="AY183" s="18" t="s">
        <v>152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160</v>
      </c>
      <c r="BM183" s="232" t="s">
        <v>532</v>
      </c>
    </row>
    <row r="184" s="2" customFormat="1" ht="37.8" customHeight="1">
      <c r="A184" s="39"/>
      <c r="B184" s="40"/>
      <c r="C184" s="220" t="s">
        <v>780</v>
      </c>
      <c r="D184" s="220" t="s">
        <v>156</v>
      </c>
      <c r="E184" s="221" t="s">
        <v>2112</v>
      </c>
      <c r="F184" s="222" t="s">
        <v>2113</v>
      </c>
      <c r="G184" s="223" t="s">
        <v>521</v>
      </c>
      <c r="H184" s="224">
        <v>9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160</v>
      </c>
      <c r="AT184" s="232" t="s">
        <v>156</v>
      </c>
      <c r="AU184" s="232" t="s">
        <v>80</v>
      </c>
      <c r="AY184" s="18" t="s">
        <v>152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80</v>
      </c>
      <c r="BK184" s="233">
        <f>ROUND(I184*H184,2)</f>
        <v>0</v>
      </c>
      <c r="BL184" s="18" t="s">
        <v>160</v>
      </c>
      <c r="BM184" s="232" t="s">
        <v>535</v>
      </c>
    </row>
    <row r="185" s="2" customFormat="1" ht="37.8" customHeight="1">
      <c r="A185" s="39"/>
      <c r="B185" s="40"/>
      <c r="C185" s="281" t="s">
        <v>289</v>
      </c>
      <c r="D185" s="281" t="s">
        <v>443</v>
      </c>
      <c r="E185" s="282" t="s">
        <v>2114</v>
      </c>
      <c r="F185" s="283" t="s">
        <v>2115</v>
      </c>
      <c r="G185" s="284" t="s">
        <v>521</v>
      </c>
      <c r="H185" s="285">
        <v>11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176</v>
      </c>
      <c r="AT185" s="232" t="s">
        <v>443</v>
      </c>
      <c r="AU185" s="232" t="s">
        <v>80</v>
      </c>
      <c r="AY185" s="18" t="s">
        <v>152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160</v>
      </c>
      <c r="BM185" s="232" t="s">
        <v>539</v>
      </c>
    </row>
    <row r="186" s="2" customFormat="1" ht="37.8" customHeight="1">
      <c r="A186" s="39"/>
      <c r="B186" s="40"/>
      <c r="C186" s="281" t="s">
        <v>771</v>
      </c>
      <c r="D186" s="281" t="s">
        <v>443</v>
      </c>
      <c r="E186" s="282" t="s">
        <v>2116</v>
      </c>
      <c r="F186" s="283" t="s">
        <v>2117</v>
      </c>
      <c r="G186" s="284" t="s">
        <v>521</v>
      </c>
      <c r="H186" s="285">
        <v>6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176</v>
      </c>
      <c r="AT186" s="232" t="s">
        <v>443</v>
      </c>
      <c r="AU186" s="232" t="s">
        <v>80</v>
      </c>
      <c r="AY186" s="18" t="s">
        <v>152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160</v>
      </c>
      <c r="BM186" s="232" t="s">
        <v>542</v>
      </c>
    </row>
    <row r="187" s="2" customFormat="1" ht="37.8" customHeight="1">
      <c r="A187" s="39"/>
      <c r="B187" s="40"/>
      <c r="C187" s="220" t="s">
        <v>297</v>
      </c>
      <c r="D187" s="220" t="s">
        <v>156</v>
      </c>
      <c r="E187" s="221" t="s">
        <v>2118</v>
      </c>
      <c r="F187" s="222" t="s">
        <v>2119</v>
      </c>
      <c r="G187" s="223" t="s">
        <v>521</v>
      </c>
      <c r="H187" s="224">
        <v>17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160</v>
      </c>
      <c r="AT187" s="232" t="s">
        <v>156</v>
      </c>
      <c r="AU187" s="232" t="s">
        <v>80</v>
      </c>
      <c r="AY187" s="18" t="s">
        <v>152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160</v>
      </c>
      <c r="BM187" s="232" t="s">
        <v>548</v>
      </c>
    </row>
    <row r="188" s="12" customFormat="1" ht="25.92" customHeight="1">
      <c r="A188" s="12"/>
      <c r="B188" s="204"/>
      <c r="C188" s="205"/>
      <c r="D188" s="206" t="s">
        <v>72</v>
      </c>
      <c r="E188" s="207" t="s">
        <v>1970</v>
      </c>
      <c r="F188" s="207" t="s">
        <v>2120</v>
      </c>
      <c r="G188" s="205"/>
      <c r="H188" s="205"/>
      <c r="I188" s="208"/>
      <c r="J188" s="209">
        <f>BK188</f>
        <v>0</v>
      </c>
      <c r="K188" s="205"/>
      <c r="L188" s="210"/>
      <c r="M188" s="211"/>
      <c r="N188" s="212"/>
      <c r="O188" s="212"/>
      <c r="P188" s="213">
        <f>SUM(P189:P199)</f>
        <v>0</v>
      </c>
      <c r="Q188" s="212"/>
      <c r="R188" s="213">
        <f>SUM(R189:R199)</f>
        <v>0</v>
      </c>
      <c r="S188" s="212"/>
      <c r="T188" s="214">
        <f>SUM(T189:T199)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80</v>
      </c>
      <c r="AT188" s="216" t="s">
        <v>72</v>
      </c>
      <c r="AU188" s="216" t="s">
        <v>73</v>
      </c>
      <c r="AY188" s="215" t="s">
        <v>152</v>
      </c>
      <c r="BK188" s="217">
        <f>SUM(BK189:BK199)</f>
        <v>0</v>
      </c>
    </row>
    <row r="189" s="2" customFormat="1" ht="24.15" customHeight="1">
      <c r="A189" s="39"/>
      <c r="B189" s="40"/>
      <c r="C189" s="220" t="s">
        <v>803</v>
      </c>
      <c r="D189" s="220" t="s">
        <v>156</v>
      </c>
      <c r="E189" s="221" t="s">
        <v>2121</v>
      </c>
      <c r="F189" s="222" t="s">
        <v>2122</v>
      </c>
      <c r="G189" s="223" t="s">
        <v>521</v>
      </c>
      <c r="H189" s="224">
        <v>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160</v>
      </c>
      <c r="AT189" s="232" t="s">
        <v>156</v>
      </c>
      <c r="AU189" s="232" t="s">
        <v>80</v>
      </c>
      <c r="AY189" s="18" t="s">
        <v>152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160</v>
      </c>
      <c r="BM189" s="232" t="s">
        <v>554</v>
      </c>
    </row>
    <row r="190" s="2" customFormat="1" ht="44.25" customHeight="1">
      <c r="A190" s="39"/>
      <c r="B190" s="40"/>
      <c r="C190" s="220" t="s">
        <v>576</v>
      </c>
      <c r="D190" s="220" t="s">
        <v>156</v>
      </c>
      <c r="E190" s="221" t="s">
        <v>2123</v>
      </c>
      <c r="F190" s="222" t="s">
        <v>2124</v>
      </c>
      <c r="G190" s="223" t="s">
        <v>168</v>
      </c>
      <c r="H190" s="224">
        <v>30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160</v>
      </c>
      <c r="AT190" s="232" t="s">
        <v>156</v>
      </c>
      <c r="AU190" s="232" t="s">
        <v>80</v>
      </c>
      <c r="AY190" s="18" t="s">
        <v>152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160</v>
      </c>
      <c r="BM190" s="232" t="s">
        <v>560</v>
      </c>
    </row>
    <row r="191" s="2" customFormat="1" ht="49.05" customHeight="1">
      <c r="A191" s="39"/>
      <c r="B191" s="40"/>
      <c r="C191" s="220" t="s">
        <v>485</v>
      </c>
      <c r="D191" s="220" t="s">
        <v>156</v>
      </c>
      <c r="E191" s="221" t="s">
        <v>2125</v>
      </c>
      <c r="F191" s="222" t="s">
        <v>2126</v>
      </c>
      <c r="G191" s="223" t="s">
        <v>168</v>
      </c>
      <c r="H191" s="224">
        <v>30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160</v>
      </c>
      <c r="AT191" s="232" t="s">
        <v>156</v>
      </c>
      <c r="AU191" s="232" t="s">
        <v>80</v>
      </c>
      <c r="AY191" s="18" t="s">
        <v>152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160</v>
      </c>
      <c r="BM191" s="232" t="s">
        <v>453</v>
      </c>
    </row>
    <row r="192" s="2" customFormat="1" ht="24.15" customHeight="1">
      <c r="A192" s="39"/>
      <c r="B192" s="40"/>
      <c r="C192" s="220" t="s">
        <v>309</v>
      </c>
      <c r="D192" s="220" t="s">
        <v>156</v>
      </c>
      <c r="E192" s="221" t="s">
        <v>239</v>
      </c>
      <c r="F192" s="222" t="s">
        <v>240</v>
      </c>
      <c r="G192" s="223" t="s">
        <v>228</v>
      </c>
      <c r="H192" s="224">
        <v>1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160</v>
      </c>
      <c r="AT192" s="232" t="s">
        <v>156</v>
      </c>
      <c r="AU192" s="232" t="s">
        <v>80</v>
      </c>
      <c r="AY192" s="18" t="s">
        <v>152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80</v>
      </c>
      <c r="BK192" s="233">
        <f>ROUND(I192*H192,2)</f>
        <v>0</v>
      </c>
      <c r="BL192" s="18" t="s">
        <v>160</v>
      </c>
      <c r="BM192" s="232" t="s">
        <v>514</v>
      </c>
    </row>
    <row r="193" s="2" customFormat="1" ht="24.15" customHeight="1">
      <c r="A193" s="39"/>
      <c r="B193" s="40"/>
      <c r="C193" s="220" t="s">
        <v>580</v>
      </c>
      <c r="D193" s="220" t="s">
        <v>156</v>
      </c>
      <c r="E193" s="221" t="s">
        <v>241</v>
      </c>
      <c r="F193" s="222" t="s">
        <v>242</v>
      </c>
      <c r="G193" s="223" t="s">
        <v>228</v>
      </c>
      <c r="H193" s="224">
        <v>12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160</v>
      </c>
      <c r="AT193" s="232" t="s">
        <v>156</v>
      </c>
      <c r="AU193" s="232" t="s">
        <v>80</v>
      </c>
      <c r="AY193" s="18" t="s">
        <v>152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160</v>
      </c>
      <c r="BM193" s="232" t="s">
        <v>551</v>
      </c>
    </row>
    <row r="194" s="2" customFormat="1" ht="33" customHeight="1">
      <c r="A194" s="39"/>
      <c r="B194" s="40"/>
      <c r="C194" s="220" t="s">
        <v>315</v>
      </c>
      <c r="D194" s="220" t="s">
        <v>156</v>
      </c>
      <c r="E194" s="221" t="s">
        <v>2127</v>
      </c>
      <c r="F194" s="222" t="s">
        <v>2128</v>
      </c>
      <c r="G194" s="223" t="s">
        <v>228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160</v>
      </c>
      <c r="AT194" s="232" t="s">
        <v>156</v>
      </c>
      <c r="AU194" s="232" t="s">
        <v>80</v>
      </c>
      <c r="AY194" s="18" t="s">
        <v>152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160</v>
      </c>
      <c r="BM194" s="232" t="s">
        <v>557</v>
      </c>
    </row>
    <row r="195" s="2" customFormat="1" ht="33" customHeight="1">
      <c r="A195" s="39"/>
      <c r="B195" s="40"/>
      <c r="C195" s="220" t="s">
        <v>572</v>
      </c>
      <c r="D195" s="220" t="s">
        <v>156</v>
      </c>
      <c r="E195" s="221" t="s">
        <v>2129</v>
      </c>
      <c r="F195" s="222" t="s">
        <v>2130</v>
      </c>
      <c r="G195" s="223" t="s">
        <v>228</v>
      </c>
      <c r="H195" s="224">
        <v>0.5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160</v>
      </c>
      <c r="AT195" s="232" t="s">
        <v>156</v>
      </c>
      <c r="AU195" s="232" t="s">
        <v>80</v>
      </c>
      <c r="AY195" s="18" t="s">
        <v>152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160</v>
      </c>
      <c r="BM195" s="232" t="s">
        <v>562</v>
      </c>
    </row>
    <row r="196" s="2" customFormat="1" ht="33" customHeight="1">
      <c r="A196" s="39"/>
      <c r="B196" s="40"/>
      <c r="C196" s="220" t="s">
        <v>322</v>
      </c>
      <c r="D196" s="220" t="s">
        <v>156</v>
      </c>
      <c r="E196" s="221" t="s">
        <v>245</v>
      </c>
      <c r="F196" s="222" t="s">
        <v>246</v>
      </c>
      <c r="G196" s="223" t="s">
        <v>228</v>
      </c>
      <c r="H196" s="224">
        <v>0.5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160</v>
      </c>
      <c r="AT196" s="232" t="s">
        <v>156</v>
      </c>
      <c r="AU196" s="232" t="s">
        <v>80</v>
      </c>
      <c r="AY196" s="18" t="s">
        <v>152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80</v>
      </c>
      <c r="BK196" s="233">
        <f>ROUND(I196*H196,2)</f>
        <v>0</v>
      </c>
      <c r="BL196" s="18" t="s">
        <v>160</v>
      </c>
      <c r="BM196" s="232" t="s">
        <v>583</v>
      </c>
    </row>
    <row r="197" s="2" customFormat="1" ht="24.15" customHeight="1">
      <c r="A197" s="39"/>
      <c r="B197" s="40"/>
      <c r="C197" s="220" t="s">
        <v>795</v>
      </c>
      <c r="D197" s="220" t="s">
        <v>156</v>
      </c>
      <c r="E197" s="221" t="s">
        <v>2131</v>
      </c>
      <c r="F197" s="222" t="s">
        <v>2132</v>
      </c>
      <c r="G197" s="223" t="s">
        <v>228</v>
      </c>
      <c r="H197" s="224">
        <v>0.5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160</v>
      </c>
      <c r="AT197" s="232" t="s">
        <v>156</v>
      </c>
      <c r="AU197" s="232" t="s">
        <v>80</v>
      </c>
      <c r="AY197" s="18" t="s">
        <v>152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160</v>
      </c>
      <c r="BM197" s="232" t="s">
        <v>589</v>
      </c>
    </row>
    <row r="198" s="2" customFormat="1" ht="16.5" customHeight="1">
      <c r="A198" s="39"/>
      <c r="B198" s="40"/>
      <c r="C198" s="220" t="s">
        <v>338</v>
      </c>
      <c r="D198" s="220" t="s">
        <v>156</v>
      </c>
      <c r="E198" s="221" t="s">
        <v>2133</v>
      </c>
      <c r="F198" s="222" t="s">
        <v>2134</v>
      </c>
      <c r="G198" s="223" t="s">
        <v>1287</v>
      </c>
      <c r="H198" s="224">
        <v>1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38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160</v>
      </c>
      <c r="AT198" s="232" t="s">
        <v>156</v>
      </c>
      <c r="AU198" s="232" t="s">
        <v>80</v>
      </c>
      <c r="AY198" s="18" t="s">
        <v>152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80</v>
      </c>
      <c r="BK198" s="233">
        <f>ROUND(I198*H198,2)</f>
        <v>0</v>
      </c>
      <c r="BL198" s="18" t="s">
        <v>160</v>
      </c>
      <c r="BM198" s="232" t="s">
        <v>595</v>
      </c>
    </row>
    <row r="199" s="2" customFormat="1" ht="16.5" customHeight="1">
      <c r="A199" s="39"/>
      <c r="B199" s="40"/>
      <c r="C199" s="220" t="s">
        <v>610</v>
      </c>
      <c r="D199" s="220" t="s">
        <v>156</v>
      </c>
      <c r="E199" s="221" t="s">
        <v>2135</v>
      </c>
      <c r="F199" s="222" t="s">
        <v>2136</v>
      </c>
      <c r="G199" s="223" t="s">
        <v>521</v>
      </c>
      <c r="H199" s="224">
        <v>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160</v>
      </c>
      <c r="AT199" s="232" t="s">
        <v>156</v>
      </c>
      <c r="AU199" s="232" t="s">
        <v>80</v>
      </c>
      <c r="AY199" s="18" t="s">
        <v>152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160</v>
      </c>
      <c r="BM199" s="232" t="s">
        <v>601</v>
      </c>
    </row>
    <row r="200" s="12" customFormat="1" ht="25.92" customHeight="1">
      <c r="A200" s="12"/>
      <c r="B200" s="204"/>
      <c r="C200" s="205"/>
      <c r="D200" s="206" t="s">
        <v>72</v>
      </c>
      <c r="E200" s="207" t="s">
        <v>2137</v>
      </c>
      <c r="F200" s="207" t="s">
        <v>2138</v>
      </c>
      <c r="G200" s="205"/>
      <c r="H200" s="205"/>
      <c r="I200" s="208"/>
      <c r="J200" s="209">
        <f>BK200</f>
        <v>0</v>
      </c>
      <c r="K200" s="205"/>
      <c r="L200" s="210"/>
      <c r="M200" s="211"/>
      <c r="N200" s="212"/>
      <c r="O200" s="212"/>
      <c r="P200" s="213">
        <f>SUM(P201:P208)</f>
        <v>0</v>
      </c>
      <c r="Q200" s="212"/>
      <c r="R200" s="213">
        <f>SUM(R201:R208)</f>
        <v>0</v>
      </c>
      <c r="S200" s="212"/>
      <c r="T200" s="21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80</v>
      </c>
      <c r="AT200" s="216" t="s">
        <v>72</v>
      </c>
      <c r="AU200" s="216" t="s">
        <v>73</v>
      </c>
      <c r="AY200" s="215" t="s">
        <v>152</v>
      </c>
      <c r="BK200" s="217">
        <f>SUM(BK201:BK208)</f>
        <v>0</v>
      </c>
    </row>
    <row r="201" s="2" customFormat="1" ht="24.15" customHeight="1">
      <c r="A201" s="39"/>
      <c r="B201" s="40"/>
      <c r="C201" s="220" t="s">
        <v>467</v>
      </c>
      <c r="D201" s="220" t="s">
        <v>156</v>
      </c>
      <c r="E201" s="221" t="s">
        <v>2139</v>
      </c>
      <c r="F201" s="222" t="s">
        <v>2140</v>
      </c>
      <c r="G201" s="223" t="s">
        <v>521</v>
      </c>
      <c r="H201" s="224">
        <v>30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160</v>
      </c>
      <c r="AT201" s="232" t="s">
        <v>156</v>
      </c>
      <c r="AU201" s="232" t="s">
        <v>80</v>
      </c>
      <c r="AY201" s="18" t="s">
        <v>152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160</v>
      </c>
      <c r="BM201" s="232" t="s">
        <v>607</v>
      </c>
    </row>
    <row r="202" s="2" customFormat="1" ht="24.15" customHeight="1">
      <c r="A202" s="39"/>
      <c r="B202" s="40"/>
      <c r="C202" s="220" t="s">
        <v>592</v>
      </c>
      <c r="D202" s="220" t="s">
        <v>156</v>
      </c>
      <c r="E202" s="221" t="s">
        <v>2141</v>
      </c>
      <c r="F202" s="222" t="s">
        <v>2142</v>
      </c>
      <c r="G202" s="223" t="s">
        <v>521</v>
      </c>
      <c r="H202" s="224">
        <v>10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38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160</v>
      </c>
      <c r="AT202" s="232" t="s">
        <v>156</v>
      </c>
      <c r="AU202" s="232" t="s">
        <v>80</v>
      </c>
      <c r="AY202" s="18" t="s">
        <v>152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80</v>
      </c>
      <c r="BK202" s="233">
        <f>ROUND(I202*H202,2)</f>
        <v>0</v>
      </c>
      <c r="BL202" s="18" t="s">
        <v>160</v>
      </c>
      <c r="BM202" s="232" t="s">
        <v>613</v>
      </c>
    </row>
    <row r="203" s="2" customFormat="1" ht="24.15" customHeight="1">
      <c r="A203" s="39"/>
      <c r="B203" s="40"/>
      <c r="C203" s="220" t="s">
        <v>470</v>
      </c>
      <c r="D203" s="220" t="s">
        <v>156</v>
      </c>
      <c r="E203" s="221" t="s">
        <v>2143</v>
      </c>
      <c r="F203" s="222" t="s">
        <v>2144</v>
      </c>
      <c r="G203" s="223" t="s">
        <v>521</v>
      </c>
      <c r="H203" s="224">
        <v>104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160</v>
      </c>
      <c r="AT203" s="232" t="s">
        <v>156</v>
      </c>
      <c r="AU203" s="232" t="s">
        <v>80</v>
      </c>
      <c r="AY203" s="18" t="s">
        <v>152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160</v>
      </c>
      <c r="BM203" s="232" t="s">
        <v>509</v>
      </c>
    </row>
    <row r="204" s="2" customFormat="1" ht="24.15" customHeight="1">
      <c r="A204" s="39"/>
      <c r="B204" s="40"/>
      <c r="C204" s="220" t="s">
        <v>643</v>
      </c>
      <c r="D204" s="220" t="s">
        <v>156</v>
      </c>
      <c r="E204" s="221" t="s">
        <v>2145</v>
      </c>
      <c r="F204" s="222" t="s">
        <v>2146</v>
      </c>
      <c r="G204" s="223" t="s">
        <v>232</v>
      </c>
      <c r="H204" s="224">
        <v>150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38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160</v>
      </c>
      <c r="AT204" s="232" t="s">
        <v>156</v>
      </c>
      <c r="AU204" s="232" t="s">
        <v>80</v>
      </c>
      <c r="AY204" s="18" t="s">
        <v>152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80</v>
      </c>
      <c r="BK204" s="233">
        <f>ROUND(I204*H204,2)</f>
        <v>0</v>
      </c>
      <c r="BL204" s="18" t="s">
        <v>160</v>
      </c>
      <c r="BM204" s="232" t="s">
        <v>620</v>
      </c>
    </row>
    <row r="205" s="2" customFormat="1" ht="24.15" customHeight="1">
      <c r="A205" s="39"/>
      <c r="B205" s="40"/>
      <c r="C205" s="220" t="s">
        <v>475</v>
      </c>
      <c r="D205" s="220" t="s">
        <v>156</v>
      </c>
      <c r="E205" s="221" t="s">
        <v>2147</v>
      </c>
      <c r="F205" s="222" t="s">
        <v>2148</v>
      </c>
      <c r="G205" s="223" t="s">
        <v>159</v>
      </c>
      <c r="H205" s="224">
        <v>35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160</v>
      </c>
      <c r="AT205" s="232" t="s">
        <v>156</v>
      </c>
      <c r="AU205" s="232" t="s">
        <v>80</v>
      </c>
      <c r="AY205" s="18" t="s">
        <v>152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160</v>
      </c>
      <c r="BM205" s="232" t="s">
        <v>624</v>
      </c>
    </row>
    <row r="206" s="2" customFormat="1" ht="16.5" customHeight="1">
      <c r="A206" s="39"/>
      <c r="B206" s="40"/>
      <c r="C206" s="220" t="s">
        <v>1203</v>
      </c>
      <c r="D206" s="220" t="s">
        <v>156</v>
      </c>
      <c r="E206" s="221" t="s">
        <v>2149</v>
      </c>
      <c r="F206" s="222" t="s">
        <v>2150</v>
      </c>
      <c r="G206" s="223" t="s">
        <v>159</v>
      </c>
      <c r="H206" s="224">
        <v>400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160</v>
      </c>
      <c r="AT206" s="232" t="s">
        <v>156</v>
      </c>
      <c r="AU206" s="232" t="s">
        <v>80</v>
      </c>
      <c r="AY206" s="18" t="s">
        <v>152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80</v>
      </c>
      <c r="BK206" s="233">
        <f>ROUND(I206*H206,2)</f>
        <v>0</v>
      </c>
      <c r="BL206" s="18" t="s">
        <v>160</v>
      </c>
      <c r="BM206" s="232" t="s">
        <v>628</v>
      </c>
    </row>
    <row r="207" s="2" customFormat="1" ht="24.15" customHeight="1">
      <c r="A207" s="39"/>
      <c r="B207" s="40"/>
      <c r="C207" s="220" t="s">
        <v>480</v>
      </c>
      <c r="D207" s="220" t="s">
        <v>156</v>
      </c>
      <c r="E207" s="221" t="s">
        <v>2151</v>
      </c>
      <c r="F207" s="222" t="s">
        <v>2152</v>
      </c>
      <c r="G207" s="223" t="s">
        <v>521</v>
      </c>
      <c r="H207" s="224">
        <v>300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160</v>
      </c>
      <c r="AT207" s="232" t="s">
        <v>156</v>
      </c>
      <c r="AU207" s="232" t="s">
        <v>80</v>
      </c>
      <c r="AY207" s="18" t="s">
        <v>152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160</v>
      </c>
      <c r="BM207" s="232" t="s">
        <v>631</v>
      </c>
    </row>
    <row r="208" s="2" customFormat="1" ht="49.05" customHeight="1">
      <c r="A208" s="39"/>
      <c r="B208" s="40"/>
      <c r="C208" s="220" t="s">
        <v>625</v>
      </c>
      <c r="D208" s="220" t="s">
        <v>156</v>
      </c>
      <c r="E208" s="221" t="s">
        <v>2153</v>
      </c>
      <c r="F208" s="222" t="s">
        <v>2154</v>
      </c>
      <c r="G208" s="223" t="s">
        <v>168</v>
      </c>
      <c r="H208" s="224">
        <v>20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38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160</v>
      </c>
      <c r="AT208" s="232" t="s">
        <v>156</v>
      </c>
      <c r="AU208" s="232" t="s">
        <v>80</v>
      </c>
      <c r="AY208" s="18" t="s">
        <v>152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80</v>
      </c>
      <c r="BK208" s="233">
        <f>ROUND(I208*H208,2)</f>
        <v>0</v>
      </c>
      <c r="BL208" s="18" t="s">
        <v>160</v>
      </c>
      <c r="BM208" s="232" t="s">
        <v>635</v>
      </c>
    </row>
    <row r="209" s="12" customFormat="1" ht="25.92" customHeight="1">
      <c r="A209" s="12"/>
      <c r="B209" s="204"/>
      <c r="C209" s="205"/>
      <c r="D209" s="206" t="s">
        <v>72</v>
      </c>
      <c r="E209" s="207" t="s">
        <v>114</v>
      </c>
      <c r="F209" s="207" t="s">
        <v>2155</v>
      </c>
      <c r="G209" s="205"/>
      <c r="H209" s="205"/>
      <c r="I209" s="208"/>
      <c r="J209" s="209">
        <f>BK209</f>
        <v>0</v>
      </c>
      <c r="K209" s="205"/>
      <c r="L209" s="210"/>
      <c r="M209" s="211"/>
      <c r="N209" s="212"/>
      <c r="O209" s="212"/>
      <c r="P209" s="213">
        <f>SUM(P210:P213)</f>
        <v>0</v>
      </c>
      <c r="Q209" s="212"/>
      <c r="R209" s="213">
        <f>SUM(R210:R213)</f>
        <v>0</v>
      </c>
      <c r="S209" s="212"/>
      <c r="T209" s="214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5" t="s">
        <v>199</v>
      </c>
      <c r="AT209" s="216" t="s">
        <v>72</v>
      </c>
      <c r="AU209" s="216" t="s">
        <v>73</v>
      </c>
      <c r="AY209" s="215" t="s">
        <v>152</v>
      </c>
      <c r="BK209" s="217">
        <f>SUM(BK210:BK213)</f>
        <v>0</v>
      </c>
    </row>
    <row r="210" s="2" customFormat="1" ht="24.15" customHeight="1">
      <c r="A210" s="39"/>
      <c r="B210" s="40"/>
      <c r="C210" s="220" t="s">
        <v>632</v>
      </c>
      <c r="D210" s="220" t="s">
        <v>156</v>
      </c>
      <c r="E210" s="221" t="s">
        <v>2156</v>
      </c>
      <c r="F210" s="222" t="s">
        <v>2157</v>
      </c>
      <c r="G210" s="223" t="s">
        <v>657</v>
      </c>
      <c r="H210" s="224">
        <v>1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38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160</v>
      </c>
      <c r="AT210" s="232" t="s">
        <v>156</v>
      </c>
      <c r="AU210" s="232" t="s">
        <v>80</v>
      </c>
      <c r="AY210" s="18" t="s">
        <v>152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80</v>
      </c>
      <c r="BK210" s="233">
        <f>ROUND(I210*H210,2)</f>
        <v>0</v>
      </c>
      <c r="BL210" s="18" t="s">
        <v>160</v>
      </c>
      <c r="BM210" s="232" t="s">
        <v>638</v>
      </c>
    </row>
    <row r="211" s="2" customFormat="1" ht="16.5" customHeight="1">
      <c r="A211" s="39"/>
      <c r="B211" s="40"/>
      <c r="C211" s="220" t="s">
        <v>488</v>
      </c>
      <c r="D211" s="220" t="s">
        <v>156</v>
      </c>
      <c r="E211" s="221" t="s">
        <v>2158</v>
      </c>
      <c r="F211" s="222" t="s">
        <v>2159</v>
      </c>
      <c r="G211" s="223" t="s">
        <v>657</v>
      </c>
      <c r="H211" s="224">
        <v>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160</v>
      </c>
      <c r="AT211" s="232" t="s">
        <v>156</v>
      </c>
      <c r="AU211" s="232" t="s">
        <v>80</v>
      </c>
      <c r="AY211" s="18" t="s">
        <v>152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160</v>
      </c>
      <c r="BM211" s="232" t="s">
        <v>642</v>
      </c>
    </row>
    <row r="212" s="2" customFormat="1" ht="16.5" customHeight="1">
      <c r="A212" s="39"/>
      <c r="B212" s="40"/>
      <c r="C212" s="220" t="s">
        <v>639</v>
      </c>
      <c r="D212" s="220" t="s">
        <v>156</v>
      </c>
      <c r="E212" s="221" t="s">
        <v>2160</v>
      </c>
      <c r="F212" s="222" t="s">
        <v>2161</v>
      </c>
      <c r="G212" s="223" t="s">
        <v>657</v>
      </c>
      <c r="H212" s="224">
        <v>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160</v>
      </c>
      <c r="AT212" s="232" t="s">
        <v>156</v>
      </c>
      <c r="AU212" s="232" t="s">
        <v>80</v>
      </c>
      <c r="AY212" s="18" t="s">
        <v>152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160</v>
      </c>
      <c r="BM212" s="232" t="s">
        <v>646</v>
      </c>
    </row>
    <row r="213" s="2" customFormat="1" ht="16.5" customHeight="1">
      <c r="A213" s="39"/>
      <c r="B213" s="40"/>
      <c r="C213" s="220" t="s">
        <v>494</v>
      </c>
      <c r="D213" s="220" t="s">
        <v>156</v>
      </c>
      <c r="E213" s="221" t="s">
        <v>2162</v>
      </c>
      <c r="F213" s="222" t="s">
        <v>2163</v>
      </c>
      <c r="G213" s="223" t="s">
        <v>657</v>
      </c>
      <c r="H213" s="224">
        <v>1</v>
      </c>
      <c r="I213" s="225"/>
      <c r="J213" s="226">
        <f>ROUND(I213*H213,2)</f>
        <v>0</v>
      </c>
      <c r="K213" s="227"/>
      <c r="L213" s="45"/>
      <c r="M213" s="293" t="s">
        <v>1</v>
      </c>
      <c r="N213" s="294" t="s">
        <v>38</v>
      </c>
      <c r="O213" s="295"/>
      <c r="P213" s="296">
        <f>O213*H213</f>
        <v>0</v>
      </c>
      <c r="Q213" s="296">
        <v>0</v>
      </c>
      <c r="R213" s="296">
        <f>Q213*H213</f>
        <v>0</v>
      </c>
      <c r="S213" s="296">
        <v>0</v>
      </c>
      <c r="T213" s="29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160</v>
      </c>
      <c r="AT213" s="232" t="s">
        <v>156</v>
      </c>
      <c r="AU213" s="232" t="s">
        <v>80</v>
      </c>
      <c r="AY213" s="18" t="s">
        <v>152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160</v>
      </c>
      <c r="BM213" s="232" t="s">
        <v>650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nl8eKx1HIuEpvBIPdAOv2COf0BT3K+/gY2kPqEQUtQYEs9wx/r4j4bKbBhyGrPR3dnsjGRNmDPvxQ/8OVjmsNQ==" hashValue="+kKIXrzjFfIQMJbfAylDz0z0UBDojO8e4STqDi7D1fwu7MiiXwzOq6Lmlpn1Tn7uWukNdJAFZSvOJwS+0sZVTw==" algorithmName="SHA-512" password="CC35"/>
  <autoFilter ref="C127:K21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hidden="1" s="1" customFormat="1" ht="24.96" customHeight="1">
      <c r="B4" s="21"/>
      <c r="D4" s="139" t="s">
        <v>116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Rozpočet - SPŠ Trutnov - rekonstrukce sociálních zařízení Mladé Buky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2164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14. 1. 2025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ROUND((SUM(BE119:BE127)),  2)</f>
        <v>0</v>
      </c>
      <c r="G33" s="39"/>
      <c r="H33" s="39"/>
      <c r="I33" s="156">
        <v>0.20999999999999999</v>
      </c>
      <c r="J33" s="155">
        <f>ROUND(((SUM(BE119:BE127))*I33),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ROUND((SUM(BF119:BF127)),  2)</f>
        <v>0</v>
      </c>
      <c r="G34" s="39"/>
      <c r="H34" s="39"/>
      <c r="I34" s="156">
        <v>0.12</v>
      </c>
      <c r="J34" s="155">
        <f>ROUND(((SUM(BF119:BF127))*I34),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ROUND((SUM(BG119:BG127)),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ROUND((SUM(BH119:BH127)),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ROUND((SUM(BI119:BI127)),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Rozpočet - SPŠ Trutnov - rekonstrukce sociálních zařízení Mladé Buky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764-08 -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14. 1. 2025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120</v>
      </c>
      <c r="D94" s="177"/>
      <c r="E94" s="177"/>
      <c r="F94" s="177"/>
      <c r="G94" s="177"/>
      <c r="H94" s="177"/>
      <c r="I94" s="177"/>
      <c r="J94" s="178" t="s">
        <v>121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122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hidden="1" s="9" customFormat="1" ht="24.96" customHeight="1">
      <c r="A97" s="9"/>
      <c r="B97" s="180"/>
      <c r="C97" s="181"/>
      <c r="D97" s="182" t="s">
        <v>2015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2165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2166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/>
    <row r="103" hidden="1"/>
    <row r="104" hidden="1"/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Rozpočet - SPŠ Trutnov - rekonstrukce sociálních zařízení Mladé Buky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764-08 - VRN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14. 1. 2025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138</v>
      </c>
      <c r="D118" s="195" t="s">
        <v>58</v>
      </c>
      <c r="E118" s="195" t="s">
        <v>54</v>
      </c>
      <c r="F118" s="195" t="s">
        <v>55</v>
      </c>
      <c r="G118" s="195" t="s">
        <v>139</v>
      </c>
      <c r="H118" s="195" t="s">
        <v>140</v>
      </c>
      <c r="I118" s="195" t="s">
        <v>141</v>
      </c>
      <c r="J118" s="196" t="s">
        <v>121</v>
      </c>
      <c r="K118" s="197" t="s">
        <v>142</v>
      </c>
      <c r="L118" s="198"/>
      <c r="M118" s="101" t="s">
        <v>1</v>
      </c>
      <c r="N118" s="102" t="s">
        <v>37</v>
      </c>
      <c r="O118" s="102" t="s">
        <v>143</v>
      </c>
      <c r="P118" s="102" t="s">
        <v>144</v>
      </c>
      <c r="Q118" s="102" t="s">
        <v>145</v>
      </c>
      <c r="R118" s="102" t="s">
        <v>146</v>
      </c>
      <c r="S118" s="102" t="s">
        <v>147</v>
      </c>
      <c r="T118" s="103" t="s">
        <v>148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149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123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72</v>
      </c>
      <c r="E120" s="207" t="s">
        <v>114</v>
      </c>
      <c r="F120" s="207" t="s">
        <v>2155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P121+P122+P124</f>
        <v>0</v>
      </c>
      <c r="Q120" s="212"/>
      <c r="R120" s="213">
        <f>R121+R122+R124</f>
        <v>0</v>
      </c>
      <c r="S120" s="212"/>
      <c r="T120" s="214">
        <f>T121+T122+T124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199</v>
      </c>
      <c r="AT120" s="216" t="s">
        <v>72</v>
      </c>
      <c r="AU120" s="216" t="s">
        <v>73</v>
      </c>
      <c r="AY120" s="215" t="s">
        <v>152</v>
      </c>
      <c r="BK120" s="217">
        <f>BK121+BK122+BK124</f>
        <v>0</v>
      </c>
    </row>
    <row r="121" s="2" customFormat="1" ht="37.8" customHeight="1">
      <c r="A121" s="39"/>
      <c r="B121" s="40"/>
      <c r="C121" s="220" t="s">
        <v>80</v>
      </c>
      <c r="D121" s="220" t="s">
        <v>156</v>
      </c>
      <c r="E121" s="221" t="s">
        <v>2167</v>
      </c>
      <c r="F121" s="222" t="s">
        <v>2168</v>
      </c>
      <c r="G121" s="223" t="s">
        <v>493</v>
      </c>
      <c r="H121" s="292"/>
      <c r="I121" s="225"/>
      <c r="J121" s="226">
        <f>ROUND(I121*H121,2)</f>
        <v>0</v>
      </c>
      <c r="K121" s="227"/>
      <c r="L121" s="45"/>
      <c r="M121" s="228" t="s">
        <v>1</v>
      </c>
      <c r="N121" s="229" t="s">
        <v>38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160</v>
      </c>
      <c r="AT121" s="232" t="s">
        <v>156</v>
      </c>
      <c r="AU121" s="232" t="s">
        <v>80</v>
      </c>
      <c r="AY121" s="18" t="s">
        <v>152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80</v>
      </c>
      <c r="BK121" s="233">
        <f>ROUND(I121*H121,2)</f>
        <v>0</v>
      </c>
      <c r="BL121" s="18" t="s">
        <v>160</v>
      </c>
      <c r="BM121" s="232" t="s">
        <v>82</v>
      </c>
    </row>
    <row r="122" s="12" customFormat="1" ht="22.8" customHeight="1">
      <c r="A122" s="12"/>
      <c r="B122" s="204"/>
      <c r="C122" s="205"/>
      <c r="D122" s="206" t="s">
        <v>72</v>
      </c>
      <c r="E122" s="218" t="s">
        <v>2169</v>
      </c>
      <c r="F122" s="218" t="s">
        <v>2170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P123</f>
        <v>0</v>
      </c>
      <c r="Q122" s="212"/>
      <c r="R122" s="213">
        <f>R123</f>
        <v>0</v>
      </c>
      <c r="S122" s="212"/>
      <c r="T122" s="214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199</v>
      </c>
      <c r="AT122" s="216" t="s">
        <v>72</v>
      </c>
      <c r="AU122" s="216" t="s">
        <v>80</v>
      </c>
      <c r="AY122" s="215" t="s">
        <v>152</v>
      </c>
      <c r="BK122" s="217">
        <f>BK123</f>
        <v>0</v>
      </c>
    </row>
    <row r="123" s="2" customFormat="1" ht="16.5" customHeight="1">
      <c r="A123" s="39"/>
      <c r="B123" s="40"/>
      <c r="C123" s="220" t="s">
        <v>82</v>
      </c>
      <c r="D123" s="220" t="s">
        <v>156</v>
      </c>
      <c r="E123" s="221" t="s">
        <v>2158</v>
      </c>
      <c r="F123" s="222" t="s">
        <v>2159</v>
      </c>
      <c r="G123" s="223" t="s">
        <v>2171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160</v>
      </c>
      <c r="AT123" s="232" t="s">
        <v>156</v>
      </c>
      <c r="AU123" s="232" t="s">
        <v>82</v>
      </c>
      <c r="AY123" s="18" t="s">
        <v>152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80</v>
      </c>
      <c r="BK123" s="233">
        <f>ROUND(I123*H123,2)</f>
        <v>0</v>
      </c>
      <c r="BL123" s="18" t="s">
        <v>160</v>
      </c>
      <c r="BM123" s="232" t="s">
        <v>160</v>
      </c>
    </row>
    <row r="124" s="12" customFormat="1" ht="22.8" customHeight="1">
      <c r="A124" s="12"/>
      <c r="B124" s="204"/>
      <c r="C124" s="205"/>
      <c r="D124" s="206" t="s">
        <v>72</v>
      </c>
      <c r="E124" s="218" t="s">
        <v>2172</v>
      </c>
      <c r="F124" s="218" t="s">
        <v>2173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199</v>
      </c>
      <c r="AT124" s="216" t="s">
        <v>72</v>
      </c>
      <c r="AU124" s="216" t="s">
        <v>80</v>
      </c>
      <c r="AY124" s="215" t="s">
        <v>152</v>
      </c>
      <c r="BK124" s="217">
        <f>SUM(BK125:BK127)</f>
        <v>0</v>
      </c>
    </row>
    <row r="125" s="2" customFormat="1" ht="24.15" customHeight="1">
      <c r="A125" s="39"/>
      <c r="B125" s="40"/>
      <c r="C125" s="220" t="s">
        <v>172</v>
      </c>
      <c r="D125" s="220" t="s">
        <v>156</v>
      </c>
      <c r="E125" s="221" t="s">
        <v>2160</v>
      </c>
      <c r="F125" s="222" t="s">
        <v>2174</v>
      </c>
      <c r="G125" s="223" t="s">
        <v>493</v>
      </c>
      <c r="H125" s="292"/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160</v>
      </c>
      <c r="AT125" s="232" t="s">
        <v>156</v>
      </c>
      <c r="AU125" s="232" t="s">
        <v>82</v>
      </c>
      <c r="AY125" s="18" t="s">
        <v>152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160</v>
      </c>
      <c r="BM125" s="232" t="s">
        <v>153</v>
      </c>
    </row>
    <row r="126" s="2" customFormat="1" ht="16.5" customHeight="1">
      <c r="A126" s="39"/>
      <c r="B126" s="40"/>
      <c r="C126" s="220" t="s">
        <v>160</v>
      </c>
      <c r="D126" s="220" t="s">
        <v>156</v>
      </c>
      <c r="E126" s="221" t="s">
        <v>2175</v>
      </c>
      <c r="F126" s="222" t="s">
        <v>2176</v>
      </c>
      <c r="G126" s="223" t="s">
        <v>493</v>
      </c>
      <c r="H126" s="292"/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160</v>
      </c>
      <c r="AT126" s="232" t="s">
        <v>156</v>
      </c>
      <c r="AU126" s="232" t="s">
        <v>82</v>
      </c>
      <c r="AY126" s="18" t="s">
        <v>152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160</v>
      </c>
      <c r="BM126" s="232" t="s">
        <v>176</v>
      </c>
    </row>
    <row r="127" s="2" customFormat="1" ht="24.15" customHeight="1">
      <c r="A127" s="39"/>
      <c r="B127" s="40"/>
      <c r="C127" s="220" t="s">
        <v>153</v>
      </c>
      <c r="D127" s="220" t="s">
        <v>156</v>
      </c>
      <c r="E127" s="221" t="s">
        <v>2177</v>
      </c>
      <c r="F127" s="222" t="s">
        <v>2178</v>
      </c>
      <c r="G127" s="223" t="s">
        <v>493</v>
      </c>
      <c r="H127" s="292"/>
      <c r="I127" s="225"/>
      <c r="J127" s="226">
        <f>ROUND(I127*H127,2)</f>
        <v>0</v>
      </c>
      <c r="K127" s="227"/>
      <c r="L127" s="45"/>
      <c r="M127" s="293" t="s">
        <v>1</v>
      </c>
      <c r="N127" s="294" t="s">
        <v>38</v>
      </c>
      <c r="O127" s="295"/>
      <c r="P127" s="296">
        <f>O127*H127</f>
        <v>0</v>
      </c>
      <c r="Q127" s="296">
        <v>0</v>
      </c>
      <c r="R127" s="296">
        <f>Q127*H127</f>
        <v>0</v>
      </c>
      <c r="S127" s="296">
        <v>0</v>
      </c>
      <c r="T127" s="29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160</v>
      </c>
      <c r="AT127" s="232" t="s">
        <v>156</v>
      </c>
      <c r="AU127" s="232" t="s">
        <v>82</v>
      </c>
      <c r="AY127" s="18" t="s">
        <v>152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160</v>
      </c>
      <c r="BM127" s="232" t="s">
        <v>189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k2ZWZFl4mpwO/VBWh0sT7gGSg8FfMD5QQdTMZzeRfJmvu9xgFJ76MOO/pqYR3qezye/F74GkoSbIzj5zCeWRoA==" hashValue="QvNYJxqUsaj+/fNY9TTsHhzXzZSbyuf2rq0ffE6l0XDNPdQvPoBELMHuY274iUK4W4XHI2zR3h2ebSE4qSHPKQ==" algorithmName="SHA-512" password="CC35"/>
  <autoFilter ref="C118:K12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Škopová</dc:creator>
  <cp:lastModifiedBy>Martina Škopová</cp:lastModifiedBy>
  <dcterms:created xsi:type="dcterms:W3CDTF">2025-01-14T12:25:47Z</dcterms:created>
  <dcterms:modified xsi:type="dcterms:W3CDTF">2025-01-14T12:25:56Z</dcterms:modified>
</cp:coreProperties>
</file>