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Lenka záloha 2015\03_MELOUCH\OBCASNI\OB16_Lukastav_Limbersky\07_2024_Uprava_rozpoctu_skola_vrchlabi\"/>
    </mc:Choice>
  </mc:AlternateContent>
  <xr:revisionPtr revIDLastSave="0" documentId="11_3E083B3E91A64E45C7D9C894A307F09E9132D12C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S_HSV - Stavební část - HSV" sheetId="2" r:id="rId2"/>
    <sheet name="S_PSV - Stavební část - PSV" sheetId="3" r:id="rId3"/>
    <sheet name="730 - Vytápění a zdroje t..." sheetId="4" r:id="rId4"/>
    <sheet name="741 - Elektroinstalace" sheetId="5" r:id="rId5"/>
    <sheet name="ZTI - Zdravotechnické ins..." sheetId="6" r:id="rId6"/>
    <sheet name="999 - VRN" sheetId="7" r:id="rId7"/>
  </sheets>
  <definedNames>
    <definedName name="_xlnm._FilterDatabase" localSheetId="1" hidden="1">'S_HSV - Stavební část - HSV'!$C$122:$K$242</definedName>
    <definedName name="_xlnm._FilterDatabase" localSheetId="2" hidden="1">'S_PSV - Stavební část - PSV'!$C$129:$K$269</definedName>
    <definedName name="_xlnm._FilterDatabase" localSheetId="3" hidden="1">'730 - Vytápění a zdroje t...'!$C$123:$K$171</definedName>
    <definedName name="_xlnm._FilterDatabase" localSheetId="4" hidden="1">'741 - Elektroinstalace'!$C$121:$K$153</definedName>
    <definedName name="_xlnm._FilterDatabase" localSheetId="5" hidden="1">'ZTI - Zdravotechnické ins...'!$C$130:$K$214</definedName>
    <definedName name="_xlnm._FilterDatabase" localSheetId="6" hidden="1">'999 - VRN'!$C$118:$K$124</definedName>
    <definedName name="_xlnm.Print_Titles" localSheetId="0">'Rekapitulace stavby'!$92:$92</definedName>
    <definedName name="_xlnm.Print_Titles" localSheetId="1">'S_HSV - Stavební část - HSV'!$122:$122</definedName>
    <definedName name="_xlnm.Print_Titles" localSheetId="2">'S_PSV - Stavební část - PSV'!$129:$129</definedName>
    <definedName name="_xlnm.Print_Titles" localSheetId="3">'730 - Vytápění a zdroje t...'!$123:$123</definedName>
    <definedName name="_xlnm.Print_Titles" localSheetId="4">'741 - Elektroinstalace'!$121:$121</definedName>
    <definedName name="_xlnm.Print_Titles" localSheetId="5">'ZTI - Zdravotechnické ins...'!$130:$130</definedName>
    <definedName name="_xlnm.Print_Titles" localSheetId="6">'999 - VRN'!$118:$118</definedName>
    <definedName name="_xlnm.Print_Area" localSheetId="0">'Rekapitulace stavby'!$D$4:$AO$76,'Rekapitulace stavby'!$C$82:$AQ$101</definedName>
    <definedName name="_xlnm.Print_Area" localSheetId="1">'S_HSV - Stavební část - HSV'!$C$4:$J$76,'S_HSV - Stavební část - HSV'!$C$82:$J$104,'S_HSV - Stavební část - HSV'!$C$110:$J$242</definedName>
    <definedName name="_xlnm.Print_Area" localSheetId="2">'S_PSV - Stavební část - PSV'!$C$4:$J$76,'S_PSV - Stavební část - PSV'!$C$82:$J$111,'S_PSV - Stavební část - PSV'!$C$117:$J$269</definedName>
    <definedName name="_xlnm.Print_Area" localSheetId="3">'730 - Vytápění a zdroje t...'!$C$4:$J$76,'730 - Vytápění a zdroje t...'!$C$82:$J$105,'730 - Vytápění a zdroje t...'!$C$111:$J$171</definedName>
    <definedName name="_xlnm.Print_Area" localSheetId="4">'741 - Elektroinstalace'!$C$4:$J$76,'741 - Elektroinstalace'!$C$82:$J$103,'741 - Elektroinstalace'!$C$109:$J$153</definedName>
    <definedName name="_xlnm.Print_Area" localSheetId="5">'ZTI - Zdravotechnické ins...'!$C$4:$J$76,'ZTI - Zdravotechnické ins...'!$C$82:$J$112,'ZTI - Zdravotechnické ins...'!$C$118:$J$214</definedName>
    <definedName name="_xlnm.Print_Area" localSheetId="6">'999 - VRN'!$C$4:$J$76,'999 - VRN'!$C$82:$J$100,'999 - VRN'!$C$106:$J$124</definedName>
  </definedName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24" i="7"/>
  <c r="BH124" i="7"/>
  <c r="BG124" i="7"/>
  <c r="BF124" i="7"/>
  <c r="T124" i="7"/>
  <c r="T123" i="7"/>
  <c r="R124" i="7"/>
  <c r="R123" i="7"/>
  <c r="P124" i="7"/>
  <c r="P123" i="7"/>
  <c r="BI122" i="7"/>
  <c r="BH122" i="7"/>
  <c r="BG122" i="7"/>
  <c r="BF122" i="7"/>
  <c r="T122" i="7"/>
  <c r="T121" i="7"/>
  <c r="T120" i="7"/>
  <c r="T119" i="7"/>
  <c r="R122" i="7"/>
  <c r="R121" i="7"/>
  <c r="R120" i="7"/>
  <c r="R119" i="7"/>
  <c r="P122" i="7"/>
  <c r="P121" i="7"/>
  <c r="P120" i="7"/>
  <c r="P119" i="7"/>
  <c r="AU100" i="1"/>
  <c r="J115" i="7"/>
  <c r="F115" i="7"/>
  <c r="F113" i="7"/>
  <c r="E111" i="7"/>
  <c r="J91" i="7"/>
  <c r="F91" i="7"/>
  <c r="F89" i="7"/>
  <c r="E87" i="7"/>
  <c r="J24" i="7"/>
  <c r="E24" i="7"/>
  <c r="J92" i="7"/>
  <c r="J23" i="7"/>
  <c r="J18" i="7"/>
  <c r="E18" i="7"/>
  <c r="F116" i="7"/>
  <c r="J17" i="7"/>
  <c r="J12" i="7"/>
  <c r="J89" i="7"/>
  <c r="E7" i="7"/>
  <c r="E85" i="7"/>
  <c r="J37" i="6"/>
  <c r="J36" i="6"/>
  <c r="AY99" i="1"/>
  <c r="J35" i="6"/>
  <c r="AX99" i="1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T205" i="6"/>
  <c r="R206" i="6"/>
  <c r="R205" i="6"/>
  <c r="P206" i="6"/>
  <c r="P205" i="6"/>
  <c r="BI204" i="6"/>
  <c r="BH204" i="6"/>
  <c r="BG204" i="6"/>
  <c r="BF204" i="6"/>
  <c r="T204" i="6"/>
  <c r="T203" i="6"/>
  <c r="R204" i="6"/>
  <c r="R203" i="6"/>
  <c r="P204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T137" i="6"/>
  <c r="R138" i="6"/>
  <c r="R137" i="6"/>
  <c r="P138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J127" i="6"/>
  <c r="F127" i="6"/>
  <c r="F125" i="6"/>
  <c r="E123" i="6"/>
  <c r="J91" i="6"/>
  <c r="F91" i="6"/>
  <c r="F89" i="6"/>
  <c r="E87" i="6"/>
  <c r="J24" i="6"/>
  <c r="E24" i="6"/>
  <c r="J128" i="6"/>
  <c r="J23" i="6"/>
  <c r="J18" i="6"/>
  <c r="E18" i="6"/>
  <c r="F128" i="6"/>
  <c r="J17" i="6"/>
  <c r="J12" i="6"/>
  <c r="J125" i="6"/>
  <c r="E7" i="6"/>
  <c r="E85" i="6"/>
  <c r="J37" i="5"/>
  <c r="J36" i="5"/>
  <c r="AY98" i="1"/>
  <c r="J35" i="5"/>
  <c r="AX98" i="1"/>
  <c r="BI153" i="5"/>
  <c r="BH153" i="5"/>
  <c r="BG153" i="5"/>
  <c r="BF153" i="5"/>
  <c r="T153" i="5"/>
  <c r="T152" i="5"/>
  <c r="R153" i="5"/>
  <c r="R152" i="5"/>
  <c r="P153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J118" i="5"/>
  <c r="F118" i="5"/>
  <c r="F116" i="5"/>
  <c r="E114" i="5"/>
  <c r="J91" i="5"/>
  <c r="F91" i="5"/>
  <c r="F89" i="5"/>
  <c r="E87" i="5"/>
  <c r="J24" i="5"/>
  <c r="E24" i="5"/>
  <c r="J119" i="5"/>
  <c r="J23" i="5"/>
  <c r="J18" i="5"/>
  <c r="E18" i="5"/>
  <c r="F92" i="5"/>
  <c r="J17" i="5"/>
  <c r="J12" i="5"/>
  <c r="J89" i="5"/>
  <c r="E7" i="5"/>
  <c r="E85" i="5"/>
  <c r="J37" i="4"/>
  <c r="J36" i="4"/>
  <c r="AY97" i="1"/>
  <c r="J35" i="4"/>
  <c r="AX97" i="1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0" i="4"/>
  <c r="F120" i="4"/>
  <c r="F118" i="4"/>
  <c r="E116" i="4"/>
  <c r="J91" i="4"/>
  <c r="F91" i="4"/>
  <c r="F89" i="4"/>
  <c r="E87" i="4"/>
  <c r="J24" i="4"/>
  <c r="E24" i="4"/>
  <c r="J121" i="4"/>
  <c r="J23" i="4"/>
  <c r="J18" i="4"/>
  <c r="E18" i="4"/>
  <c r="F121" i="4"/>
  <c r="J17" i="4"/>
  <c r="J12" i="4"/>
  <c r="J89" i="4"/>
  <c r="E7" i="4"/>
  <c r="E114" i="4"/>
  <c r="J37" i="3"/>
  <c r="J36" i="3"/>
  <c r="AY96" i="1"/>
  <c r="J35" i="3"/>
  <c r="AX96" i="1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T158" i="3"/>
  <c r="R159" i="3"/>
  <c r="R158" i="3"/>
  <c r="P159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J126" i="3"/>
  <c r="F126" i="3"/>
  <c r="F124" i="3"/>
  <c r="E122" i="3"/>
  <c r="J91" i="3"/>
  <c r="F91" i="3"/>
  <c r="F89" i="3"/>
  <c r="E87" i="3"/>
  <c r="J24" i="3"/>
  <c r="E24" i="3"/>
  <c r="J127" i="3"/>
  <c r="J23" i="3"/>
  <c r="J18" i="3"/>
  <c r="E18" i="3"/>
  <c r="F127" i="3"/>
  <c r="J17" i="3"/>
  <c r="J12" i="3"/>
  <c r="J124" i="3"/>
  <c r="E7" i="3"/>
  <c r="E85" i="3"/>
  <c r="J37" i="2"/>
  <c r="J36" i="2"/>
  <c r="AY95" i="1"/>
  <c r="J35" i="2"/>
  <c r="AX95" i="1"/>
  <c r="BI242" i="2"/>
  <c r="BH242" i="2"/>
  <c r="BG242" i="2"/>
  <c r="BF242" i="2"/>
  <c r="T242" i="2"/>
  <c r="T241" i="2"/>
  <c r="R242" i="2"/>
  <c r="R241" i="2"/>
  <c r="P242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92" i="2"/>
  <c r="J23" i="2"/>
  <c r="J18" i="2"/>
  <c r="E18" i="2"/>
  <c r="F120" i="2"/>
  <c r="J17" i="2"/>
  <c r="J12" i="2"/>
  <c r="J117" i="2"/>
  <c r="E7" i="2"/>
  <c r="E113" i="2"/>
  <c r="L90" i="1"/>
  <c r="AM90" i="1"/>
  <c r="AM89" i="1"/>
  <c r="L89" i="1"/>
  <c r="AM87" i="1"/>
  <c r="L87" i="1"/>
  <c r="L85" i="1"/>
  <c r="L84" i="1"/>
  <c r="J242" i="2"/>
  <c r="J227" i="2"/>
  <c r="J214" i="2"/>
  <c r="BK197" i="2"/>
  <c r="J184" i="2"/>
  <c r="BK168" i="2"/>
  <c r="J156" i="2"/>
  <c r="BK128" i="2"/>
  <c r="J195" i="2"/>
  <c r="BK181" i="2"/>
  <c r="BK169" i="2"/>
  <c r="BK150" i="2"/>
  <c r="BK127" i="2"/>
  <c r="BK231" i="2"/>
  <c r="BK227" i="2"/>
  <c r="J211" i="2"/>
  <c r="BK195" i="2"/>
  <c r="BK178" i="2"/>
  <c r="J168" i="2"/>
  <c r="J140" i="2"/>
  <c r="J127" i="2"/>
  <c r="J240" i="2"/>
  <c r="J259" i="3"/>
  <c r="BK248" i="3"/>
  <c r="J218" i="3"/>
  <c r="BK211" i="3"/>
  <c r="BK202" i="3"/>
  <c r="BK187" i="3"/>
  <c r="J268" i="3"/>
  <c r="J198" i="3"/>
  <c r="J175" i="3"/>
  <c r="J139" i="3"/>
  <c r="BK259" i="3"/>
  <c r="J252" i="3"/>
  <c r="BK234" i="3"/>
  <c r="BK226" i="3"/>
  <c r="BK213" i="3"/>
  <c r="BK178" i="3"/>
  <c r="J164" i="3"/>
  <c r="J267" i="3"/>
  <c r="BK245" i="3"/>
  <c r="BK221" i="3"/>
  <c r="J213" i="3"/>
  <c r="BK191" i="3"/>
  <c r="J163" i="3"/>
  <c r="J149" i="3"/>
  <c r="J269" i="3"/>
  <c r="J261" i="3"/>
  <c r="J234" i="3"/>
  <c r="BK195" i="3"/>
  <c r="BK156" i="3"/>
  <c r="BK144" i="3"/>
  <c r="J264" i="3"/>
  <c r="J227" i="3"/>
  <c r="BK219" i="3"/>
  <c r="J208" i="3"/>
  <c r="J181" i="3"/>
  <c r="J170" i="4"/>
  <c r="BK142" i="4"/>
  <c r="BK133" i="4"/>
  <c r="J165" i="4"/>
  <c r="J154" i="4"/>
  <c r="BK141" i="4"/>
  <c r="BK170" i="4"/>
  <c r="BK148" i="4"/>
  <c r="J133" i="4"/>
  <c r="BK165" i="4"/>
  <c r="BK159" i="4"/>
  <c r="J141" i="4"/>
  <c r="BK155" i="4"/>
  <c r="J144" i="4"/>
  <c r="J131" i="4"/>
  <c r="J151" i="4"/>
  <c r="J135" i="4"/>
  <c r="BK139" i="5"/>
  <c r="J127" i="5"/>
  <c r="J142" i="5"/>
  <c r="J134" i="5"/>
  <c r="J148" i="5"/>
  <c r="J135" i="5"/>
  <c r="J126" i="5"/>
  <c r="J132" i="5"/>
  <c r="BK142" i="5"/>
  <c r="BK126" i="5"/>
  <c r="J199" i="6"/>
  <c r="J190" i="6"/>
  <c r="BK176" i="6"/>
  <c r="J161" i="6"/>
  <c r="BK143" i="6"/>
  <c r="J212" i="6"/>
  <c r="BK200" i="6"/>
  <c r="J189" i="6"/>
  <c r="J181" i="6"/>
  <c r="BK168" i="6"/>
  <c r="BK153" i="6"/>
  <c r="BK135" i="6"/>
  <c r="BK211" i="6"/>
  <c r="J191" i="6"/>
  <c r="BK182" i="6"/>
  <c r="J152" i="6"/>
  <c r="J180" i="6"/>
  <c r="J204" i="6"/>
  <c r="J198" i="6"/>
  <c r="BK189" i="6"/>
  <c r="BK178" i="6"/>
  <c r="BK159" i="6"/>
  <c r="BK148" i="6"/>
  <c r="BK177" i="6"/>
  <c r="J159" i="6"/>
  <c r="J141" i="6"/>
  <c r="BK124" i="7"/>
  <c r="J122" i="7"/>
  <c r="BK242" i="2"/>
  <c r="J224" i="2"/>
  <c r="BK200" i="2"/>
  <c r="BK192" i="2"/>
  <c r="J183" i="2"/>
  <c r="BK166" i="2"/>
  <c r="BK138" i="2"/>
  <c r="J237" i="2"/>
  <c r="J186" i="2"/>
  <c r="J178" i="2"/>
  <c r="BK162" i="2"/>
  <c r="J137" i="2"/>
  <c r="BK239" i="2"/>
  <c r="J231" i="2"/>
  <c r="BK226" i="2"/>
  <c r="J198" i="2"/>
  <c r="J193" i="2"/>
  <c r="BK184" i="2"/>
  <c r="J175" i="2"/>
  <c r="J163" i="2"/>
  <c r="J150" i="2"/>
  <c r="J126" i="2"/>
  <c r="BK237" i="2"/>
  <c r="BK238" i="2"/>
  <c r="BK258" i="3"/>
  <c r="J235" i="3"/>
  <c r="BK217" i="3"/>
  <c r="BK199" i="3"/>
  <c r="J176" i="3"/>
  <c r="J257" i="3"/>
  <c r="J187" i="3"/>
  <c r="BK162" i="3"/>
  <c r="J141" i="3"/>
  <c r="J258" i="3"/>
  <c r="J255" i="3"/>
  <c r="J245" i="3"/>
  <c r="J229" i="3"/>
  <c r="BK224" i="3"/>
  <c r="J202" i="3"/>
  <c r="J167" i="3"/>
  <c r="BK163" i="3"/>
  <c r="BK149" i="3"/>
  <c r="BK246" i="3"/>
  <c r="J228" i="3"/>
  <c r="J219" i="3"/>
  <c r="J211" i="3"/>
  <c r="J199" i="3"/>
  <c r="BK184" i="3"/>
  <c r="J155" i="3"/>
  <c r="BK133" i="3"/>
  <c r="J248" i="3"/>
  <c r="J232" i="3"/>
  <c r="BK189" i="3"/>
  <c r="J154" i="3"/>
  <c r="BK137" i="3"/>
  <c r="J243" i="3"/>
  <c r="J223" i="3"/>
  <c r="J217" i="3"/>
  <c r="J207" i="3"/>
  <c r="BK183" i="3"/>
  <c r="J162" i="3"/>
  <c r="J156" i="4"/>
  <c r="BK129" i="4"/>
  <c r="J161" i="4"/>
  <c r="J152" i="4"/>
  <c r="J137" i="4"/>
  <c r="J167" i="4"/>
  <c r="BK144" i="4"/>
  <c r="BK162" i="4"/>
  <c r="J155" i="4"/>
  <c r="J171" i="4"/>
  <c r="BK153" i="4"/>
  <c r="BK139" i="4"/>
  <c r="BK154" i="4"/>
  <c r="BK137" i="4"/>
  <c r="BK128" i="4"/>
  <c r="J138" i="5"/>
  <c r="J153" i="5"/>
  <c r="J139" i="5"/>
  <c r="BK131" i="5"/>
  <c r="J146" i="5"/>
  <c r="BK145" i="5"/>
  <c r="J150" i="5"/>
  <c r="J133" i="5"/>
  <c r="BK138" i="5"/>
  <c r="J125" i="5"/>
  <c r="J206" i="6"/>
  <c r="J186" i="6"/>
  <c r="BK175" i="6"/>
  <c r="J153" i="6"/>
  <c r="BK141" i="6"/>
  <c r="J211" i="6"/>
  <c r="J201" i="6"/>
  <c r="BK187" i="6"/>
  <c r="J177" i="6"/>
  <c r="BK169" i="6"/>
  <c r="J156" i="6"/>
  <c r="J138" i="6"/>
  <c r="BK214" i="6"/>
  <c r="BK188" i="6"/>
  <c r="BK173" i="6"/>
  <c r="J144" i="6"/>
  <c r="BK181" i="6"/>
  <c r="BK165" i="6"/>
  <c r="J202" i="6"/>
  <c r="J194" i="6"/>
  <c r="BK180" i="6"/>
  <c r="J166" i="6"/>
  <c r="J155" i="6"/>
  <c r="J142" i="6"/>
  <c r="J175" i="6"/>
  <c r="BK149" i="6"/>
  <c r="J134" i="6"/>
  <c r="BK230" i="2"/>
  <c r="J226" i="2"/>
  <c r="BK211" i="2"/>
  <c r="BK194" i="2"/>
  <c r="BK180" i="2"/>
  <c r="BK163" i="2"/>
  <c r="J232" i="2"/>
  <c r="BK183" i="2"/>
  <c r="BK176" i="2"/>
  <c r="J155" i="2"/>
  <c r="J136" i="2"/>
  <c r="BK229" i="2"/>
  <c r="BK224" i="2"/>
  <c r="J201" i="2"/>
  <c r="J192" i="2"/>
  <c r="J191" i="2"/>
  <c r="BK188" i="2"/>
  <c r="J185" i="2"/>
  <c r="J171" i="2"/>
  <c r="J152" i="2"/>
  <c r="J239" i="2"/>
  <c r="BK233" i="2"/>
  <c r="BK243" i="3"/>
  <c r="BK223" i="3"/>
  <c r="BK208" i="3"/>
  <c r="BK192" i="3"/>
  <c r="J184" i="3"/>
  <c r="BK193" i="3"/>
  <c r="BK142" i="3"/>
  <c r="J262" i="3"/>
  <c r="J201" i="3"/>
  <c r="BK152" i="3"/>
  <c r="BK265" i="3"/>
  <c r="BK229" i="3"/>
  <c r="J222" i="3"/>
  <c r="BK216" i="3"/>
  <c r="BK207" i="3"/>
  <c r="BK175" i="3"/>
  <c r="BK138" i="3"/>
  <c r="BK203" i="3"/>
  <c r="BK147" i="3"/>
  <c r="J133" i="3"/>
  <c r="BK233" i="3"/>
  <c r="BK222" i="3"/>
  <c r="J210" i="3"/>
  <c r="J192" i="3"/>
  <c r="J169" i="4"/>
  <c r="J136" i="4"/>
  <c r="BK166" i="4"/>
  <c r="J159" i="4"/>
  <c r="J150" i="4"/>
  <c r="BK132" i="4"/>
  <c r="BK157" i="4"/>
  <c r="BK146" i="4"/>
  <c r="J127" i="4"/>
  <c r="J153" i="4"/>
  <c r="J166" i="4"/>
  <c r="BK147" i="4"/>
  <c r="J138" i="4"/>
  <c r="J162" i="4"/>
  <c r="J148" i="4"/>
  <c r="BK131" i="4"/>
  <c r="BK132" i="5"/>
  <c r="J144" i="5"/>
  <c r="J130" i="5"/>
  <c r="J145" i="5"/>
  <c r="BK153" i="5"/>
  <c r="J131" i="5"/>
  <c r="BK140" i="5"/>
  <c r="BK144" i="5"/>
  <c r="BK133" i="5"/>
  <c r="J209" i="6"/>
  <c r="BK195" i="6"/>
  <c r="BK184" i="6"/>
  <c r="BK162" i="6"/>
  <c r="J148" i="6"/>
  <c r="BK136" i="6"/>
  <c r="BK208" i="6"/>
  <c r="BK198" i="6"/>
  <c r="J185" i="6"/>
  <c r="BK174" i="6"/>
  <c r="J158" i="6"/>
  <c r="J149" i="6"/>
  <c r="BK206" i="6"/>
  <c r="BK185" i="6"/>
  <c r="BK164" i="6"/>
  <c r="J182" i="6"/>
  <c r="J173" i="6"/>
  <c r="BK158" i="6"/>
  <c r="BK201" i="6"/>
  <c r="BK190" i="6"/>
  <c r="BK186" i="6"/>
  <c r="J165" i="6"/>
  <c r="BK151" i="6"/>
  <c r="BK138" i="6"/>
  <c r="J167" i="6"/>
  <c r="BK144" i="6"/>
  <c r="J135" i="6"/>
  <c r="J233" i="2"/>
  <c r="J225" i="2"/>
  <c r="BK198" i="2"/>
  <c r="BK185" i="2"/>
  <c r="BK175" i="2"/>
  <c r="J162" i="2"/>
  <c r="BK137" i="2"/>
  <c r="BK193" i="2"/>
  <c r="J180" i="2"/>
  <c r="BK171" i="2"/>
  <c r="BK140" i="2"/>
  <c r="AS94" i="1"/>
  <c r="BK214" i="2"/>
  <c r="J197" i="2"/>
  <c r="BK186" i="2"/>
  <c r="J176" i="2"/>
  <c r="BK156" i="2"/>
  <c r="BK136" i="2"/>
  <c r="BK240" i="2"/>
  <c r="BK235" i="2"/>
  <c r="J234" i="2"/>
  <c r="J249" i="3"/>
  <c r="J224" i="3"/>
  <c r="J214" i="3"/>
  <c r="BK210" i="3"/>
  <c r="BK198" i="3"/>
  <c r="J170" i="3"/>
  <c r="J169" i="3"/>
  <c r="J147" i="3"/>
  <c r="J142" i="3"/>
  <c r="BK139" i="3"/>
  <c r="J138" i="3"/>
  <c r="BK136" i="3"/>
  <c r="BK134" i="3"/>
  <c r="BK262" i="3"/>
  <c r="BK181" i="3"/>
  <c r="J156" i="3"/>
  <c r="BK269" i="3"/>
  <c r="BK257" i="3"/>
  <c r="J246" i="3"/>
  <c r="BK228" i="3"/>
  <c r="J205" i="3"/>
  <c r="BK170" i="3"/>
  <c r="BK159" i="3"/>
  <c r="J137" i="3"/>
  <c r="J253" i="3"/>
  <c r="J226" i="3"/>
  <c r="BK220" i="3"/>
  <c r="J203" i="3"/>
  <c r="J183" i="3"/>
  <c r="J157" i="3"/>
  <c r="J134" i="3"/>
  <c r="BK264" i="3"/>
  <c r="BK249" i="3"/>
  <c r="J231" i="3"/>
  <c r="BK173" i="3"/>
  <c r="BK155" i="3"/>
  <c r="BK141" i="3"/>
  <c r="J242" i="3"/>
  <c r="J225" i="3"/>
  <c r="BK218" i="3"/>
  <c r="BK201" i="3"/>
  <c r="J178" i="3"/>
  <c r="J164" i="4"/>
  <c r="J140" i="4"/>
  <c r="BK169" i="4"/>
  <c r="J158" i="4"/>
  <c r="BK143" i="4"/>
  <c r="BK136" i="4"/>
  <c r="BK152" i="4"/>
  <c r="BK140" i="4"/>
  <c r="BK171" i="4"/>
  <c r="BK158" i="4"/>
  <c r="BK127" i="4"/>
  <c r="BK161" i="4"/>
  <c r="J143" i="4"/>
  <c r="J132" i="4"/>
  <c r="BK150" i="4"/>
  <c r="BK151" i="5"/>
  <c r="BK128" i="5"/>
  <c r="J147" i="5"/>
  <c r="BK135" i="5"/>
  <c r="BK147" i="5"/>
  <c r="BK137" i="5"/>
  <c r="BK150" i="5"/>
  <c r="BK146" i="5"/>
  <c r="J143" i="5"/>
  <c r="J128" i="5"/>
  <c r="J208" i="6"/>
  <c r="J193" i="6"/>
  <c r="J172" i="6"/>
  <c r="J151" i="6"/>
  <c r="BK146" i="6"/>
  <c r="J213" i="6"/>
  <c r="BK204" i="6"/>
  <c r="J196" i="6"/>
  <c r="J184" i="6"/>
  <c r="BK172" i="6"/>
  <c r="J164" i="6"/>
  <c r="J154" i="6"/>
  <c r="BK145" i="6"/>
  <c r="BK213" i="6"/>
  <c r="J187" i="6"/>
  <c r="J176" i="6"/>
  <c r="J162" i="6"/>
  <c r="J143" i="6"/>
  <c r="J178" i="6"/>
  <c r="J214" i="6"/>
  <c r="BK199" i="6"/>
  <c r="BK191" i="6"/>
  <c r="BK183" i="6"/>
  <c r="J171" i="6"/>
  <c r="BK156" i="6"/>
  <c r="J145" i="6"/>
  <c r="J168" i="6"/>
  <c r="BK147" i="6"/>
  <c r="BK140" i="6"/>
  <c r="F34" i="7"/>
  <c r="BK232" i="2"/>
  <c r="J229" i="2"/>
  <c r="BK201" i="2"/>
  <c r="J188" i="2"/>
  <c r="BK177" i="2"/>
  <c r="BK152" i="2"/>
  <c r="BK126" i="2"/>
  <c r="BK191" i="2"/>
  <c r="J177" i="2"/>
  <c r="J166" i="2"/>
  <c r="J138" i="2"/>
  <c r="J235" i="2"/>
  <c r="J230" i="2"/>
  <c r="BK225" i="2"/>
  <c r="J200" i="2"/>
  <c r="J194" i="2"/>
  <c r="J181" i="2"/>
  <c r="J169" i="2"/>
  <c r="BK155" i="2"/>
  <c r="J128" i="2"/>
  <c r="J238" i="2"/>
  <c r="BK234" i="2"/>
  <c r="J265" i="3"/>
  <c r="J250" i="3"/>
  <c r="J233" i="3"/>
  <c r="BK212" i="3"/>
  <c r="BK205" i="3"/>
  <c r="J191" i="3"/>
  <c r="J173" i="3"/>
  <c r="BK255" i="3"/>
  <c r="BK164" i="3"/>
  <c r="BK154" i="3"/>
  <c r="BK261" i="3"/>
  <c r="BK253" i="3"/>
  <c r="BK242" i="3"/>
  <c r="BK227" i="3"/>
  <c r="J221" i="3"/>
  <c r="J193" i="3"/>
  <c r="BK157" i="3"/>
  <c r="BK268" i="3"/>
  <c r="BK231" i="3"/>
  <c r="BK225" i="3"/>
  <c r="BK214" i="3"/>
  <c r="J189" i="3"/>
  <c r="J159" i="3"/>
  <c r="J144" i="3"/>
  <c r="BK267" i="3"/>
  <c r="BK252" i="3"/>
  <c r="BK235" i="3"/>
  <c r="J216" i="3"/>
  <c r="BK169" i="3"/>
  <c r="J152" i="3"/>
  <c r="J136" i="3"/>
  <c r="BK250" i="3"/>
  <c r="BK232" i="3"/>
  <c r="J220" i="3"/>
  <c r="J212" i="3"/>
  <c r="J195" i="3"/>
  <c r="BK176" i="3"/>
  <c r="BK167" i="3"/>
  <c r="J157" i="4"/>
  <c r="J139" i="4"/>
  <c r="BK164" i="4"/>
  <c r="BK156" i="4"/>
  <c r="J142" i="4"/>
  <c r="J129" i="4"/>
  <c r="J147" i="4"/>
  <c r="J128" i="4"/>
  <c r="J160" i="4"/>
  <c r="BK151" i="4"/>
  <c r="BK167" i="4"/>
  <c r="J146" i="4"/>
  <c r="BK135" i="4"/>
  <c r="BK160" i="4"/>
  <c r="BK138" i="4"/>
  <c r="BK148" i="5"/>
  <c r="BK130" i="5"/>
  <c r="BK149" i="5"/>
  <c r="J137" i="5"/>
  <c r="J149" i="5"/>
  <c r="BK143" i="5"/>
  <c r="J151" i="5"/>
  <c r="BK125" i="5"/>
  <c r="BK134" i="5"/>
  <c r="J140" i="5"/>
  <c r="BK127" i="5"/>
  <c r="BK194" i="6"/>
  <c r="J183" i="6"/>
  <c r="BK171" i="6"/>
  <c r="J147" i="6"/>
  <c r="BK209" i="6"/>
  <c r="BK202" i="6"/>
  <c r="J195" i="6"/>
  <c r="BK179" i="6"/>
  <c r="BK167" i="6"/>
  <c r="BK155" i="6"/>
  <c r="J146" i="6"/>
  <c r="BK134" i="6"/>
  <c r="BK196" i="6"/>
  <c r="J179" i="6"/>
  <c r="BK161" i="6"/>
  <c r="J136" i="6"/>
  <c r="BK166" i="6"/>
  <c r="BK212" i="6"/>
  <c r="J200" i="6"/>
  <c r="BK193" i="6"/>
  <c r="J188" i="6"/>
  <c r="J174" i="6"/>
  <c r="BK154" i="6"/>
  <c r="J140" i="6"/>
  <c r="J169" i="6"/>
  <c r="BK152" i="6"/>
  <c r="BK142" i="6"/>
  <c r="BK122" i="7"/>
  <c r="J124" i="7"/>
  <c r="R125" i="2" l="1"/>
  <c r="R167" i="2"/>
  <c r="T167" i="2"/>
  <c r="P236" i="2"/>
  <c r="R132" i="3"/>
  <c r="R131" i="3"/>
  <c r="BK174" i="3"/>
  <c r="J174" i="3"/>
  <c r="J102" i="3"/>
  <c r="P190" i="3"/>
  <c r="R200" i="3"/>
  <c r="BK215" i="3"/>
  <c r="J215" i="3"/>
  <c r="J106" i="3"/>
  <c r="BK230" i="3"/>
  <c r="J230" i="3"/>
  <c r="J107" i="3"/>
  <c r="P244" i="3"/>
  <c r="R256" i="3"/>
  <c r="P266" i="3"/>
  <c r="R126" i="4"/>
  <c r="T134" i="4"/>
  <c r="T149" i="4"/>
  <c r="BK168" i="4"/>
  <c r="J168" i="4"/>
  <c r="J104" i="4"/>
  <c r="BK124" i="5"/>
  <c r="J124" i="5"/>
  <c r="J98" i="5"/>
  <c r="R129" i="5"/>
  <c r="BK141" i="5"/>
  <c r="J141" i="5"/>
  <c r="J101" i="5"/>
  <c r="P133" i="6"/>
  <c r="T139" i="6"/>
  <c r="P157" i="6"/>
  <c r="P160" i="6"/>
  <c r="P163" i="6"/>
  <c r="R170" i="6"/>
  <c r="P192" i="6"/>
  <c r="R197" i="6"/>
  <c r="R207" i="6"/>
  <c r="BK210" i="6"/>
  <c r="J210" i="6"/>
  <c r="J111" i="6"/>
  <c r="BK125" i="2"/>
  <c r="J125" i="2"/>
  <c r="J98" i="2"/>
  <c r="P151" i="2"/>
  <c r="T151" i="2"/>
  <c r="P196" i="2"/>
  <c r="T236" i="2"/>
  <c r="BK132" i="3"/>
  <c r="J132" i="3"/>
  <c r="J98" i="3"/>
  <c r="R174" i="3"/>
  <c r="T190" i="3"/>
  <c r="BK206" i="3"/>
  <c r="J206" i="3"/>
  <c r="J105" i="3"/>
  <c r="P215" i="3"/>
  <c r="T230" i="3"/>
  <c r="T244" i="3"/>
  <c r="R266" i="3"/>
  <c r="BK130" i="4"/>
  <c r="J130" i="4"/>
  <c r="J99" i="4"/>
  <c r="R134" i="4"/>
  <c r="P145" i="4"/>
  <c r="T145" i="4"/>
  <c r="P163" i="4"/>
  <c r="R168" i="4"/>
  <c r="P124" i="5"/>
  <c r="T129" i="5"/>
  <c r="P141" i="5"/>
  <c r="R133" i="6"/>
  <c r="R139" i="6"/>
  <c r="T150" i="6"/>
  <c r="BK160" i="6"/>
  <c r="J160" i="6"/>
  <c r="J103" i="6"/>
  <c r="BK163" i="6"/>
  <c r="J163" i="6"/>
  <c r="J104" i="6"/>
  <c r="T170" i="6"/>
  <c r="R192" i="6"/>
  <c r="P197" i="6"/>
  <c r="BK207" i="6"/>
  <c r="J207" i="6"/>
  <c r="J110" i="6"/>
  <c r="R210" i="6"/>
  <c r="P174" i="3"/>
  <c r="P126" i="4"/>
  <c r="R130" i="4"/>
  <c r="T130" i="4"/>
  <c r="P149" i="4"/>
  <c r="T163" i="4"/>
  <c r="R124" i="5"/>
  <c r="P129" i="5"/>
  <c r="R136" i="5"/>
  <c r="T136" i="5"/>
  <c r="P150" i="6"/>
  <c r="R157" i="6"/>
  <c r="T163" i="6"/>
  <c r="BK151" i="2"/>
  <c r="J151" i="2"/>
  <c r="J99" i="2"/>
  <c r="R151" i="2"/>
  <c r="T196" i="2"/>
  <c r="T174" i="3"/>
  <c r="BK200" i="3"/>
  <c r="J200" i="3"/>
  <c r="J104" i="3"/>
  <c r="P206" i="3"/>
  <c r="T206" i="3"/>
  <c r="P230" i="3"/>
  <c r="R244" i="3"/>
  <c r="T256" i="3"/>
  <c r="BK126" i="4"/>
  <c r="J126" i="4"/>
  <c r="J98" i="4"/>
  <c r="P130" i="4"/>
  <c r="R149" i="4"/>
  <c r="BK133" i="6"/>
  <c r="J133" i="6"/>
  <c r="J98" i="6"/>
  <c r="P139" i="6"/>
  <c r="R150" i="6"/>
  <c r="T157" i="6"/>
  <c r="T160" i="6"/>
  <c r="BK170" i="6"/>
  <c r="J170" i="6"/>
  <c r="J105" i="6"/>
  <c r="BK192" i="6"/>
  <c r="J192" i="6"/>
  <c r="J106" i="6"/>
  <c r="BK197" i="6"/>
  <c r="J197" i="6"/>
  <c r="J107" i="6"/>
  <c r="P207" i="6"/>
  <c r="P210" i="6"/>
  <c r="P125" i="2"/>
  <c r="BK167" i="2"/>
  <c r="J167" i="2"/>
  <c r="J100" i="2"/>
  <c r="R196" i="2"/>
  <c r="BK236" i="2"/>
  <c r="J236" i="2"/>
  <c r="J102" i="2"/>
  <c r="P132" i="3"/>
  <c r="P131" i="3"/>
  <c r="BK161" i="3"/>
  <c r="J161" i="3"/>
  <c r="J101" i="3"/>
  <c r="R161" i="3"/>
  <c r="BK190" i="3"/>
  <c r="J190" i="3"/>
  <c r="J103" i="3"/>
  <c r="P200" i="3"/>
  <c r="R206" i="3"/>
  <c r="T215" i="3"/>
  <c r="BK244" i="3"/>
  <c r="J244" i="3"/>
  <c r="J108" i="3"/>
  <c r="P256" i="3"/>
  <c r="T266" i="3"/>
  <c r="BK134" i="4"/>
  <c r="J134" i="4"/>
  <c r="J100" i="4"/>
  <c r="BK145" i="4"/>
  <c r="J145" i="4"/>
  <c r="J101" i="4"/>
  <c r="R145" i="4"/>
  <c r="BK163" i="4"/>
  <c r="J163" i="4"/>
  <c r="J103" i="4"/>
  <c r="P168" i="4"/>
  <c r="BK129" i="5"/>
  <c r="J129" i="5"/>
  <c r="J99" i="5"/>
  <c r="P136" i="5"/>
  <c r="R141" i="5"/>
  <c r="T133" i="6"/>
  <c r="T125" i="2"/>
  <c r="P167" i="2"/>
  <c r="BK196" i="2"/>
  <c r="J196" i="2"/>
  <c r="J101" i="2"/>
  <c r="R236" i="2"/>
  <c r="T132" i="3"/>
  <c r="T131" i="3"/>
  <c r="P161" i="3"/>
  <c r="P160" i="3"/>
  <c r="T161" i="3"/>
  <c r="R190" i="3"/>
  <c r="T200" i="3"/>
  <c r="R215" i="3"/>
  <c r="R230" i="3"/>
  <c r="BK256" i="3"/>
  <c r="J256" i="3"/>
  <c r="J109" i="3"/>
  <c r="BK266" i="3"/>
  <c r="J266" i="3"/>
  <c r="J110" i="3"/>
  <c r="T126" i="4"/>
  <c r="P134" i="4"/>
  <c r="BK149" i="4"/>
  <c r="J149" i="4"/>
  <c r="J102" i="4"/>
  <c r="R163" i="4"/>
  <c r="T168" i="4"/>
  <c r="T124" i="5"/>
  <c r="T123" i="5"/>
  <c r="T122" i="5"/>
  <c r="BK136" i="5"/>
  <c r="J136" i="5"/>
  <c r="J100" i="5"/>
  <c r="T141" i="5"/>
  <c r="BK139" i="6"/>
  <c r="J139" i="6"/>
  <c r="J100" i="6"/>
  <c r="BK150" i="6"/>
  <c r="J150" i="6"/>
  <c r="J101" i="6"/>
  <c r="BK157" i="6"/>
  <c r="J157" i="6"/>
  <c r="J102" i="6"/>
  <c r="R160" i="6"/>
  <c r="R163" i="6"/>
  <c r="P170" i="6"/>
  <c r="T192" i="6"/>
  <c r="T197" i="6"/>
  <c r="T207" i="6"/>
  <c r="T210" i="6"/>
  <c r="BK152" i="5"/>
  <c r="J152" i="5"/>
  <c r="J102" i="5"/>
  <c r="BK137" i="6"/>
  <c r="J137" i="6"/>
  <c r="J99" i="6"/>
  <c r="BK205" i="6"/>
  <c r="J205" i="6"/>
  <c r="J109" i="6"/>
  <c r="BK158" i="3"/>
  <c r="J158" i="3"/>
  <c r="J99" i="3"/>
  <c r="BK203" i="6"/>
  <c r="J203" i="6"/>
  <c r="J108" i="6"/>
  <c r="BK241" i="2"/>
  <c r="J241" i="2"/>
  <c r="J103" i="2"/>
  <c r="BK121" i="7"/>
  <c r="J121" i="7"/>
  <c r="J98" i="7"/>
  <c r="BK123" i="7"/>
  <c r="J123" i="7"/>
  <c r="J99" i="7"/>
  <c r="E109" i="7"/>
  <c r="J116" i="7"/>
  <c r="BE122" i="7"/>
  <c r="F92" i="7"/>
  <c r="BE124" i="7"/>
  <c r="J113" i="7"/>
  <c r="BA100" i="1"/>
  <c r="F92" i="6"/>
  <c r="BE136" i="6"/>
  <c r="BE143" i="6"/>
  <c r="BE148" i="6"/>
  <c r="BE151" i="6"/>
  <c r="BE153" i="6"/>
  <c r="BE155" i="6"/>
  <c r="BE156" i="6"/>
  <c r="BE165" i="6"/>
  <c r="BE179" i="6"/>
  <c r="J89" i="6"/>
  <c r="E121" i="6"/>
  <c r="BE141" i="6"/>
  <c r="BE142" i="6"/>
  <c r="BE146" i="6"/>
  <c r="BE158" i="6"/>
  <c r="BE169" i="6"/>
  <c r="BE182" i="6"/>
  <c r="BE194" i="6"/>
  <c r="BE195" i="6"/>
  <c r="BE204" i="6"/>
  <c r="BE211" i="6"/>
  <c r="BE214" i="6"/>
  <c r="BE149" i="6"/>
  <c r="BE161" i="6"/>
  <c r="BE162" i="6"/>
  <c r="BE168" i="6"/>
  <c r="BE172" i="6"/>
  <c r="BE174" i="6"/>
  <c r="J92" i="6"/>
  <c r="BE135" i="6"/>
  <c r="BE138" i="6"/>
  <c r="BE145" i="6"/>
  <c r="BE147" i="6"/>
  <c r="BE166" i="6"/>
  <c r="BE167" i="6"/>
  <c r="BE175" i="6"/>
  <c r="BE180" i="6"/>
  <c r="BE184" i="6"/>
  <c r="BE193" i="6"/>
  <c r="BE198" i="6"/>
  <c r="BE199" i="6"/>
  <c r="BE201" i="6"/>
  <c r="BE202" i="6"/>
  <c r="BE144" i="6"/>
  <c r="BE164" i="6"/>
  <c r="BE173" i="6"/>
  <c r="BE176" i="6"/>
  <c r="BE178" i="6"/>
  <c r="BE183" i="6"/>
  <c r="BE186" i="6"/>
  <c r="BE189" i="6"/>
  <c r="BE190" i="6"/>
  <c r="BE191" i="6"/>
  <c r="BE206" i="6"/>
  <c r="BE212" i="6"/>
  <c r="BE213" i="6"/>
  <c r="BE134" i="6"/>
  <c r="BE140" i="6"/>
  <c r="BE152" i="6"/>
  <c r="BE154" i="6"/>
  <c r="BE159" i="6"/>
  <c r="BE171" i="6"/>
  <c r="BE177" i="6"/>
  <c r="BE181" i="6"/>
  <c r="BE185" i="6"/>
  <c r="BE187" i="6"/>
  <c r="BE188" i="6"/>
  <c r="BE196" i="6"/>
  <c r="BE200" i="6"/>
  <c r="BE208" i="6"/>
  <c r="BE209" i="6"/>
  <c r="J116" i="5"/>
  <c r="BE132" i="5"/>
  <c r="BE149" i="5"/>
  <c r="J92" i="5"/>
  <c r="BE125" i="5"/>
  <c r="BE131" i="5"/>
  <c r="BE138" i="5"/>
  <c r="BE145" i="5"/>
  <c r="BE133" i="5"/>
  <c r="BE135" i="5"/>
  <c r="BE148" i="5"/>
  <c r="E112" i="5"/>
  <c r="F119" i="5"/>
  <c r="BE127" i="5"/>
  <c r="BE128" i="5"/>
  <c r="BE130" i="5"/>
  <c r="BE134" i="5"/>
  <c r="BE139" i="5"/>
  <c r="BE144" i="5"/>
  <c r="BE153" i="5"/>
  <c r="BE126" i="5"/>
  <c r="BE140" i="5"/>
  <c r="BE142" i="5"/>
  <c r="BE143" i="5"/>
  <c r="BE146" i="5"/>
  <c r="BE151" i="5"/>
  <c r="BE137" i="5"/>
  <c r="BE147" i="5"/>
  <c r="BE150" i="5"/>
  <c r="F92" i="4"/>
  <c r="J118" i="4"/>
  <c r="BE136" i="4"/>
  <c r="BE142" i="4"/>
  <c r="BE143" i="4"/>
  <c r="BE144" i="4"/>
  <c r="BE147" i="4"/>
  <c r="BE153" i="4"/>
  <c r="BE159" i="4"/>
  <c r="BE169" i="4"/>
  <c r="J92" i="4"/>
  <c r="BE129" i="4"/>
  <c r="BE133" i="4"/>
  <c r="BE137" i="4"/>
  <c r="BE150" i="4"/>
  <c r="BE170" i="4"/>
  <c r="BE132" i="4"/>
  <c r="BE138" i="4"/>
  <c r="BE139" i="4"/>
  <c r="BE148" i="4"/>
  <c r="BE152" i="4"/>
  <c r="BE154" i="4"/>
  <c r="BE161" i="4"/>
  <c r="BE164" i="4"/>
  <c r="BK160" i="3"/>
  <c r="J160" i="3"/>
  <c r="J100" i="3"/>
  <c r="BE155" i="4"/>
  <c r="BE156" i="4"/>
  <c r="BE158" i="4"/>
  <c r="BE165" i="4"/>
  <c r="BE166" i="4"/>
  <c r="BE131" i="4"/>
  <c r="BE140" i="4"/>
  <c r="BE146" i="4"/>
  <c r="BE151" i="4"/>
  <c r="BE157" i="4"/>
  <c r="BE167" i="4"/>
  <c r="BE171" i="4"/>
  <c r="BK131" i="3"/>
  <c r="BK130" i="3"/>
  <c r="J130" i="3"/>
  <c r="J96" i="3"/>
  <c r="E85" i="4"/>
  <c r="BE127" i="4"/>
  <c r="BE128" i="4"/>
  <c r="BE135" i="4"/>
  <c r="BE141" i="4"/>
  <c r="BE160" i="4"/>
  <c r="BE162" i="4"/>
  <c r="BE164" i="3"/>
  <c r="BE175" i="3"/>
  <c r="BE184" i="3"/>
  <c r="BE205" i="3"/>
  <c r="BE216" i="3"/>
  <c r="BE224" i="3"/>
  <c r="BE225" i="3"/>
  <c r="BE226" i="3"/>
  <c r="BE227" i="3"/>
  <c r="BE228" i="3"/>
  <c r="BE253" i="3"/>
  <c r="BE258" i="3"/>
  <c r="J92" i="3"/>
  <c r="BE134" i="3"/>
  <c r="BE139" i="3"/>
  <c r="BE159" i="3"/>
  <c r="BE170" i="3"/>
  <c r="BE193" i="3"/>
  <c r="BE202" i="3"/>
  <c r="BE208" i="3"/>
  <c r="BE210" i="3"/>
  <c r="BE214" i="3"/>
  <c r="BE221" i="3"/>
  <c r="BE223" i="3"/>
  <c r="BE242" i="3"/>
  <c r="BE246" i="3"/>
  <c r="BE248" i="3"/>
  <c r="BE255" i="3"/>
  <c r="BE259" i="3"/>
  <c r="BE265" i="3"/>
  <c r="BE268" i="3"/>
  <c r="F92" i="3"/>
  <c r="BE147" i="3"/>
  <c r="BE154" i="3"/>
  <c r="BE156" i="3"/>
  <c r="BE162" i="3"/>
  <c r="BE178" i="3"/>
  <c r="BE187" i="3"/>
  <c r="BE212" i="3"/>
  <c r="BE218" i="3"/>
  <c r="BE234" i="3"/>
  <c r="BE235" i="3"/>
  <c r="BE243" i="3"/>
  <c r="BE261" i="3"/>
  <c r="BE262" i="3"/>
  <c r="J89" i="3"/>
  <c r="BE133" i="3"/>
  <c r="BE136" i="3"/>
  <c r="BE142" i="3"/>
  <c r="BE169" i="3"/>
  <c r="BE176" i="3"/>
  <c r="BE192" i="3"/>
  <c r="BE198" i="3"/>
  <c r="BE199" i="3"/>
  <c r="BE211" i="3"/>
  <c r="BE217" i="3"/>
  <c r="BE220" i="3"/>
  <c r="BE232" i="3"/>
  <c r="BE233" i="3"/>
  <c r="BE250" i="3"/>
  <c r="BE264" i="3"/>
  <c r="E120" i="3"/>
  <c r="BE137" i="3"/>
  <c r="BE138" i="3"/>
  <c r="BE149" i="3"/>
  <c r="BE152" i="3"/>
  <c r="BE157" i="3"/>
  <c r="BE163" i="3"/>
  <c r="BE173" i="3"/>
  <c r="BE189" i="3"/>
  <c r="BE203" i="3"/>
  <c r="BE207" i="3"/>
  <c r="BE252" i="3"/>
  <c r="BE267" i="3"/>
  <c r="BE269" i="3"/>
  <c r="BE141" i="3"/>
  <c r="BE144" i="3"/>
  <c r="BE155" i="3"/>
  <c r="BE167" i="3"/>
  <c r="BE181" i="3"/>
  <c r="BE183" i="3"/>
  <c r="BE191" i="3"/>
  <c r="BE195" i="3"/>
  <c r="BE201" i="3"/>
  <c r="BE213" i="3"/>
  <c r="BE219" i="3"/>
  <c r="BE222" i="3"/>
  <c r="BE229" i="3"/>
  <c r="BE231" i="3"/>
  <c r="BE245" i="3"/>
  <c r="BE249" i="3"/>
  <c r="BE257" i="3"/>
  <c r="BE233" i="2"/>
  <c r="BE240" i="2"/>
  <c r="BE234" i="2"/>
  <c r="BE237" i="2"/>
  <c r="BE238" i="2"/>
  <c r="BE239" i="2"/>
  <c r="E85" i="2"/>
  <c r="J89" i="2"/>
  <c r="F92" i="2"/>
  <c r="J120" i="2"/>
  <c r="BE128" i="2"/>
  <c r="BE138" i="2"/>
  <c r="BE150" i="2"/>
  <c r="BE166" i="2"/>
  <c r="BE168" i="2"/>
  <c r="BE177" i="2"/>
  <c r="BE180" i="2"/>
  <c r="BE184" i="2"/>
  <c r="BE185" i="2"/>
  <c r="BE194" i="2"/>
  <c r="BE197" i="2"/>
  <c r="BE200" i="2"/>
  <c r="BE211" i="2"/>
  <c r="BE214" i="2"/>
  <c r="BE224" i="2"/>
  <c r="BE225" i="2"/>
  <c r="BE226" i="2"/>
  <c r="BE227" i="2"/>
  <c r="BE229" i="2"/>
  <c r="BE231" i="2"/>
  <c r="BE235" i="2"/>
  <c r="BE126" i="2"/>
  <c r="BE137" i="2"/>
  <c r="BE140" i="2"/>
  <c r="BE152" i="2"/>
  <c r="BE156" i="2"/>
  <c r="BE169" i="2"/>
  <c r="BE175" i="2"/>
  <c r="BE181" i="2"/>
  <c r="BE183" i="2"/>
  <c r="BE186" i="2"/>
  <c r="BE188" i="2"/>
  <c r="BE192" i="2"/>
  <c r="BE242" i="2"/>
  <c r="BE127" i="2"/>
  <c r="BE136" i="2"/>
  <c r="BE155" i="2"/>
  <c r="BE162" i="2"/>
  <c r="BE163" i="2"/>
  <c r="BE171" i="2"/>
  <c r="BE176" i="2"/>
  <c r="BE178" i="2"/>
  <c r="BE191" i="2"/>
  <c r="BE193" i="2"/>
  <c r="BE195" i="2"/>
  <c r="BE198" i="2"/>
  <c r="BE201" i="2"/>
  <c r="BE230" i="2"/>
  <c r="BE232" i="2"/>
  <c r="F34" i="2"/>
  <c r="BA95" i="1"/>
  <c r="F35" i="3"/>
  <c r="BB96" i="1"/>
  <c r="F34" i="4"/>
  <c r="BA97" i="1"/>
  <c r="F37" i="5"/>
  <c r="BD98" i="1"/>
  <c r="J34" i="6"/>
  <c r="AW99" i="1"/>
  <c r="J34" i="7"/>
  <c r="AW100" i="1"/>
  <c r="F35" i="2"/>
  <c r="BB95" i="1"/>
  <c r="F36" i="3"/>
  <c r="BC96" i="1"/>
  <c r="J34" i="4"/>
  <c r="AW97" i="1"/>
  <c r="F35" i="5"/>
  <c r="BB98" i="1"/>
  <c r="F37" i="6"/>
  <c r="BD99" i="1"/>
  <c r="F35" i="7"/>
  <c r="BB100" i="1"/>
  <c r="F37" i="2"/>
  <c r="BD95" i="1"/>
  <c r="F37" i="3"/>
  <c r="BD96" i="1"/>
  <c r="F35" i="4"/>
  <c r="BB97" i="1"/>
  <c r="J34" i="5"/>
  <c r="AW98" i="1"/>
  <c r="F34" i="6"/>
  <c r="BA99" i="1"/>
  <c r="F37" i="7"/>
  <c r="BD100" i="1"/>
  <c r="J34" i="2"/>
  <c r="AW95" i="1"/>
  <c r="F34" i="3"/>
  <c r="BA96" i="1"/>
  <c r="F36" i="4"/>
  <c r="BC97" i="1"/>
  <c r="F36" i="5"/>
  <c r="BC98" i="1"/>
  <c r="F35" i="6"/>
  <c r="BB99" i="1"/>
  <c r="F36" i="7"/>
  <c r="BC100" i="1"/>
  <c r="F36" i="2"/>
  <c r="BC95" i="1"/>
  <c r="J34" i="3"/>
  <c r="AW96" i="1"/>
  <c r="F37" i="4"/>
  <c r="BD97" i="1"/>
  <c r="F34" i="5"/>
  <c r="BA98" i="1"/>
  <c r="F36" i="6"/>
  <c r="BC99" i="1"/>
  <c r="T125" i="4" l="1"/>
  <c r="T124" i="4"/>
  <c r="P130" i="3"/>
  <c r="AU96" i="1"/>
  <c r="T160" i="3"/>
  <c r="T130" i="3"/>
  <c r="T132" i="6"/>
  <c r="T131" i="6"/>
  <c r="P124" i="2"/>
  <c r="P123" i="2"/>
  <c r="AU95" i="1"/>
  <c r="R123" i="5"/>
  <c r="R122" i="5"/>
  <c r="P125" i="4"/>
  <c r="P124" i="4"/>
  <c r="AU97" i="1"/>
  <c r="P123" i="5"/>
  <c r="P122" i="5"/>
  <c r="AU98" i="1"/>
  <c r="P132" i="6"/>
  <c r="P131" i="6"/>
  <c r="AU99" i="1"/>
  <c r="R160" i="3"/>
  <c r="R130" i="3"/>
  <c r="R132" i="6"/>
  <c r="R131" i="6"/>
  <c r="T124" i="2"/>
  <c r="T123" i="2"/>
  <c r="R125" i="4"/>
  <c r="R124" i="4"/>
  <c r="R124" i="2"/>
  <c r="R123" i="2"/>
  <c r="BK123" i="5"/>
  <c r="J123" i="5"/>
  <c r="J97" i="5"/>
  <c r="BK132" i="6"/>
  <c r="BK131" i="6"/>
  <c r="J131" i="6"/>
  <c r="BK124" i="2"/>
  <c r="J124" i="2"/>
  <c r="J97" i="2"/>
  <c r="BK125" i="4"/>
  <c r="J125" i="4"/>
  <c r="J97" i="4"/>
  <c r="BK120" i="7"/>
  <c r="J120" i="7"/>
  <c r="J97" i="7"/>
  <c r="J131" i="3"/>
  <c r="J97" i="3"/>
  <c r="F33" i="2"/>
  <c r="AZ95" i="1"/>
  <c r="J30" i="6"/>
  <c r="AG99" i="1"/>
  <c r="F33" i="3"/>
  <c r="AZ96" i="1"/>
  <c r="F33" i="6"/>
  <c r="AZ99" i="1"/>
  <c r="J33" i="3"/>
  <c r="AV96" i="1"/>
  <c r="AT96" i="1"/>
  <c r="F33" i="7"/>
  <c r="AZ100" i="1"/>
  <c r="J33" i="7"/>
  <c r="AV100" i="1"/>
  <c r="AT100" i="1"/>
  <c r="BA94" i="1"/>
  <c r="W30" i="1"/>
  <c r="J33" i="2"/>
  <c r="AV95" i="1"/>
  <c r="AT95" i="1"/>
  <c r="J33" i="5"/>
  <c r="AV98" i="1"/>
  <c r="AT98" i="1"/>
  <c r="BD94" i="1"/>
  <c r="W33" i="1"/>
  <c r="BC94" i="1"/>
  <c r="W32" i="1"/>
  <c r="J30" i="3"/>
  <c r="AG96" i="1"/>
  <c r="F33" i="4"/>
  <c r="AZ97" i="1"/>
  <c r="J33" i="6"/>
  <c r="AV99" i="1"/>
  <c r="AT99" i="1"/>
  <c r="AN99" i="1"/>
  <c r="J33" i="4"/>
  <c r="AV97" i="1"/>
  <c r="AT97" i="1"/>
  <c r="F33" i="5"/>
  <c r="AZ98" i="1"/>
  <c r="BB94" i="1"/>
  <c r="W31" i="1"/>
  <c r="BK124" i="4" l="1"/>
  <c r="J124" i="4"/>
  <c r="J96" i="4"/>
  <c r="J96" i="6"/>
  <c r="BK122" i="5"/>
  <c r="J122" i="5"/>
  <c r="J96" i="5"/>
  <c r="BK123" i="2"/>
  <c r="J123" i="2"/>
  <c r="J96" i="2"/>
  <c r="J132" i="6"/>
  <c r="J97" i="6"/>
  <c r="BK119" i="7"/>
  <c r="J119" i="7"/>
  <c r="J96" i="7"/>
  <c r="J39" i="6"/>
  <c r="AN96" i="1"/>
  <c r="J39" i="3"/>
  <c r="AU94" i="1"/>
  <c r="AW94" i="1"/>
  <c r="AK30" i="1"/>
  <c r="AZ94" i="1"/>
  <c r="W29" i="1"/>
  <c r="AY94" i="1"/>
  <c r="AX94" i="1"/>
  <c r="J30" i="7" l="1"/>
  <c r="AG100" i="1"/>
  <c r="J30" i="5"/>
  <c r="AG98" i="1"/>
  <c r="J30" i="2"/>
  <c r="AG95" i="1"/>
  <c r="J30" i="4"/>
  <c r="AG97" i="1"/>
  <c r="AN97" i="1"/>
  <c r="AV94" i="1"/>
  <c r="AK29" i="1"/>
  <c r="J39" i="5" l="1"/>
  <c r="J39" i="2"/>
  <c r="J39" i="4"/>
  <c r="J39" i="7"/>
  <c r="AN100" i="1"/>
  <c r="AN95" i="1"/>
  <c r="AN98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<sst xmlns="http://schemas.openxmlformats.org/spreadsheetml/2006/main" count="5955" uniqueCount="1125">
  <si>
    <t>Export Komplet</t>
  </si>
  <si>
    <t/>
  </si>
  <si>
    <t>2.0</t>
  </si>
  <si>
    <t>ZAMOK</t>
  </si>
  <si>
    <t>False</t>
  </si>
  <si>
    <t>{d945601d-285c-4234-8fdb-8c0b2ef634eb}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</si>
  <si>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</si>
  <si>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</si>
  <si>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</si>
  <si>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</si>
  <si>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</si>
  <si>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</si>
  <si>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</si>
  <si>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</si>
  <si>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</si>
  <si>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</si>
  <si>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</si>
  <si>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na st.p.č.179</t>
  </si>
  <si>
    <t>KSO:</t>
  </si>
  <si>
    <t>CC-CZ:</t>
  </si>
  <si>
    <t>Místo:</t>
  </si>
  <si>
    <t>Vrchlabí, Krkonošská 230</t>
  </si>
  <si>
    <t>Datum:</t>
  </si>
  <si>
    <t>8. 9. 2024</t>
  </si>
  <si>
    <t>Zadavatel:</t>
  </si>
  <si>
    <t>IČ:</t>
  </si>
  <si>
    <t>708 42 116</t>
  </si>
  <si>
    <t>ZŠ a MŠ Vrchlabí, Krkonošská 230</t>
  </si>
  <si>
    <t>DIČ:</t>
  </si>
  <si>
    <t>Uchazeč:</t>
  </si>
  <si>
    <t>Vyplň údaj</t>
  </si>
  <si>
    <t>Projektant:</t>
  </si>
  <si>
    <t>Tomáš Limberský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</si>
  <si>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</si>
  <si>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</si>
  <si>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</si>
  <si>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</si>
  <si>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</si>
  <si>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</si>
  <si>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</si>
  <si>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</si>
  <si>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</si>
  <si>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</si>
  <si>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</si>
  <si>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</si>
  <si>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</si>
  <si>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</si>
  <si>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</si>
  <si>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</si>
  <si>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</si>
  <si>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</si>
  <si>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</si>
  <si>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</si>
  <si>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</si>
  <si>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</si>
  <si>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</si>
  <si>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</si>
  <si>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</si>
  <si>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</si>
  <si>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</si>
  <si>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</si>
  <si>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</si>
  <si>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</si>
  <si>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</si>
  <si>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</si>
  <si>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</si>
  <si>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</si>
  <si>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</si>
  <si>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</si>
  <si>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</si>
  <si>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</si>
  <si>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</si>
  <si>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</si>
  <si>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</si>
  <si>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</si>
  <si>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</si>
  <si>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</si>
  <si>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</si>
  <si>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</si>
  <si>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</si>
  <si>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</si>
  <si>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</si>
  <si>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S_HSV</t>
  </si>
  <si>
    <t>Stavební část - HSV</t>
  </si>
  <si>
    <t>STA</t>
  </si>
  <si>
    <t>1</t>
  </si>
  <si>
    <t>{26e9f8b2-b8d3-4c50-8374-4d9251394156}</t>
  </si>
  <si>
    <t>2</t>
  </si>
  <si>
    <t>S_PSV</t>
  </si>
  <si>
    <t>Stavební část - PSV</t>
  </si>
  <si>
    <t>{15f3c8a5-cd04-4e58-8957-9e5d6bf144cb}</t>
  </si>
  <si>
    <t>730</t>
  </si>
  <si>
    <t>Vytápění a zdroje t...</t>
  </si>
  <si>
    <t>{c89d173a-260f-447a-a98e-71dad2332712}</t>
  </si>
  <si>
    <t>741</t>
  </si>
  <si>
    <t>Elektroinstalace</t>
  </si>
  <si>
    <t>{ccadcd9d-7bd2-4c4d-8a01-7feff560c3cc}</t>
  </si>
  <si>
    <t>ZTI</t>
  </si>
  <si>
    <t>Zdravotechnické ins...</t>
  </si>
  <si>
    <t>{20ede690-8075-42dc-94fb-01afbd46556c}</t>
  </si>
  <si>
    <t>999</t>
  </si>
  <si>
    <t>VRN</t>
  </si>
  <si>
    <t>{b5413663-dffc-4f1c-87c4-d1741b166e4c}</t>
  </si>
  <si>
    <t>KRYCÍ LIST SOUPISU PRACÍ</t>
  </si>
  <si>
    <t>Objekt:</t>
  </si>
  <si>
    <t>S_HSV - Stavební část - HSV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</si>
  <si>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</si>
  <si>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</si>
  <si>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</si>
  <si>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</si>
  <si>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</si>
  <si>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</si>
  <si>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</si>
  <si>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</si>
  <si>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</si>
  <si>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</si>
  <si>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</si>
  <si>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</si>
  <si>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</si>
  <si>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</si>
  <si>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</si>
  <si>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</si>
  <si>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</si>
  <si>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</si>
  <si>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</si>
  <si>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</si>
  <si>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</si>
  <si>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</si>
  <si>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</si>
  <si>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</si>
  <si>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</si>
  <si>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</si>
  <si>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</si>
  <si>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</si>
  <si>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</si>
  <si>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</si>
  <si>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</si>
  <si>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31023821R</t>
  </si>
  <si>
    <t>Dozdívky z plných cihel na MVC 5 - cihly vybourané</t>
  </si>
  <si>
    <t>m3</t>
  </si>
  <si>
    <t>4</t>
  </si>
  <si>
    <t>-1708661919</t>
  </si>
  <si>
    <t>317142422</t>
  </si>
  <si>
    <t>Překlad nenosný pórobetonový š 100 mm v do 250 mm na tenkovrstvou maltu dl přes 1000 do 1250 mm</t>
  </si>
  <si>
    <t>kus</t>
  </si>
  <si>
    <t>1801898211</t>
  </si>
  <si>
    <t>317234410</t>
  </si>
  <si>
    <t>Vyzdívka mezi nosníky z cihel pálených na MC</t>
  </si>
  <si>
    <t>-1369679869</t>
  </si>
  <si>
    <t>VV</t>
  </si>
  <si>
    <t>3xI120, dl.1400mm</t>
  </si>
  <si>
    <t>0,35*1,4*0,1</t>
  </si>
  <si>
    <t>5x I140, dl.2200mm</t>
  </si>
  <si>
    <t>0,5*2,2*0,12</t>
  </si>
  <si>
    <t>3x I140, dl. 2000mm</t>
  </si>
  <si>
    <t>0,35*2*0,12</t>
  </si>
  <si>
    <t>Součet</t>
  </si>
  <si>
    <t>342272225</t>
  </si>
  <si>
    <t>Příčka z pórobetonových hladkých tvárnic na tenkovrstvou maltu tl 100 mm</t>
  </si>
  <si>
    <t>m2</t>
  </si>
  <si>
    <t>296609417</t>
  </si>
  <si>
    <t>5</t>
  </si>
  <si>
    <t>342291111</t>
  </si>
  <si>
    <t>Ukotvení příček montážní polyuretanovou pěnou tl příčky do 100 mm</t>
  </si>
  <si>
    <t>m</t>
  </si>
  <si>
    <t>-2121697491</t>
  </si>
  <si>
    <t>6</t>
  </si>
  <si>
    <t>342291121</t>
  </si>
  <si>
    <t>Ukotvení příček k cihelným konstrukcím plochými kotvami</t>
  </si>
  <si>
    <t>-1627602495</t>
  </si>
  <si>
    <t>2,6*5</t>
  </si>
  <si>
    <t>7</t>
  </si>
  <si>
    <t>346244381</t>
  </si>
  <si>
    <t>Plentování jednostranné v do 200 mm válcovaných nosníků cihlami</t>
  </si>
  <si>
    <t>595996176</t>
  </si>
  <si>
    <t>2*1,4*0,15</t>
  </si>
  <si>
    <t>2*2,2*0,15</t>
  </si>
  <si>
    <t>2*2*0,15</t>
  </si>
  <si>
    <t>1x HEB200, dl. 5m přiznaný</t>
  </si>
  <si>
    <t>1*5*61,3*0,001nep</t>
  </si>
  <si>
    <t>8</t>
  </si>
  <si>
    <t>346272256</t>
  </si>
  <si>
    <t>Přizdívka z pórobetonových tvárnic tl 150 mm</t>
  </si>
  <si>
    <t>-1874188445</t>
  </si>
  <si>
    <t>Vodorovné konstrukce</t>
  </si>
  <si>
    <t>9</t>
  </si>
  <si>
    <t>413941121</t>
  </si>
  <si>
    <t>Osazování ocelových válcovaných nosníků stropů I, IE, U, UE nebo L do č.12 nebo výšky do 120 mm</t>
  </si>
  <si>
    <t>t</t>
  </si>
  <si>
    <t>1502880098</t>
  </si>
  <si>
    <t>3*1,4*11,1*0,001</t>
  </si>
  <si>
    <t>10</t>
  </si>
  <si>
    <t>M</t>
  </si>
  <si>
    <t>13010714</t>
  </si>
  <si>
    <t>ocel profilová jakost S235JR (11 375) průřez I (IPN) 120</t>
  </si>
  <si>
    <t>-263155685</t>
  </si>
  <si>
    <t>11</t>
  </si>
  <si>
    <t>413941123</t>
  </si>
  <si>
    <t>Osazování ocelových válcovaných nosníků stropů I, IE, U, UE nebo L č. 14 až 22 nebo výšky přes 120 do 220 mm</t>
  </si>
  <si>
    <t>-2026542887</t>
  </si>
  <si>
    <t>5*2,2*14,4*0,001</t>
  </si>
  <si>
    <t>3*2*14,4*0,001</t>
  </si>
  <si>
    <t>13010716</t>
  </si>
  <si>
    <t>ocel profilová jakost S235JR (11 375) průřez I (IPN) 140</t>
  </si>
  <si>
    <t>-241439027</t>
  </si>
  <si>
    <t>13</t>
  </si>
  <si>
    <t>413941133</t>
  </si>
  <si>
    <t>Osazování ocelových válcovaných nosníků stropů HEA nebo HEB výšky přes 120 do do 220 mm</t>
  </si>
  <si>
    <t>918183940</t>
  </si>
  <si>
    <t>1x HEB200, dl. 5m</t>
  </si>
  <si>
    <t>1*5*61,3*0,001</t>
  </si>
  <si>
    <t>14</t>
  </si>
  <si>
    <t>13010960</t>
  </si>
  <si>
    <t>ocel profilová jakost S235JR (11 375) průřez HEA 200</t>
  </si>
  <si>
    <t>1710389050</t>
  </si>
  <si>
    <t>Úpravy povrchů, podlahy a osazování výplní</t>
  </si>
  <si>
    <t>15</t>
  </si>
  <si>
    <t>612131100</t>
  </si>
  <si>
    <t>Vápenný postřik vnitřních stěn nanášený ručně</t>
  </si>
  <si>
    <t>1449837779</t>
  </si>
  <si>
    <t>16</t>
  </si>
  <si>
    <t>612131121</t>
  </si>
  <si>
    <t>Penetrační disperzní nátěr vnitřních stěn nanášený ručně</t>
  </si>
  <si>
    <t>-364119831</t>
  </si>
  <si>
    <t>337,9+36,2+36,2</t>
  </si>
  <si>
    <t>17</t>
  </si>
  <si>
    <t>612142001</t>
  </si>
  <si>
    <t>Pletivo sklovláknité vnitřních stěn vtlačené do tmelu</t>
  </si>
  <si>
    <t>-1570582735</t>
  </si>
  <si>
    <t>16,2*2</t>
  </si>
  <si>
    <t>3,8</t>
  </si>
  <si>
    <t>18</t>
  </si>
  <si>
    <t>612321131</t>
  </si>
  <si>
    <t>Vápenocementový štuk vnitřních stěn tloušťky do 3 mm</t>
  </si>
  <si>
    <t>-1325192978</t>
  </si>
  <si>
    <t>19</t>
  </si>
  <si>
    <t>612321341</t>
  </si>
  <si>
    <t>Vápenocementová omítka štuková dvouvrstvá vnitřních stěn nanášená strojně</t>
  </si>
  <si>
    <t>-598360293</t>
  </si>
  <si>
    <t>20</t>
  </si>
  <si>
    <t>622143003</t>
  </si>
  <si>
    <t>Montáž omítkových plastových nebo pozinkovaných rohových profilů</t>
  </si>
  <si>
    <t>1177951814</t>
  </si>
  <si>
    <t>19416052</t>
  </si>
  <si>
    <t>profil rohový Al s výztužnou tkaninou š 100/150mm</t>
  </si>
  <si>
    <t>-299144932</t>
  </si>
  <si>
    <t>98,25*1,13 'Přepočtené koeficientem množství</t>
  </si>
  <si>
    <t>22</t>
  </si>
  <si>
    <t>622143004</t>
  </si>
  <si>
    <t>Montáž omítkových samolepících začišťovacích profilů pro spojení s okenním rámem</t>
  </si>
  <si>
    <t>304867260</t>
  </si>
  <si>
    <t>23</t>
  </si>
  <si>
    <t>59051476</t>
  </si>
  <si>
    <t>profil napojovací okenní PVC s výztužnou tkaninou 9mm</t>
  </si>
  <si>
    <t>1949121681</t>
  </si>
  <si>
    <t>46,65*1,18 'Přepočtené koeficientem množství</t>
  </si>
  <si>
    <t>24</t>
  </si>
  <si>
    <t>631311114</t>
  </si>
  <si>
    <t>Mazanina tl přes 50 do 80 mm z betonu prostého bez zvýšených nároků na prostředí tř. C 16/20</t>
  </si>
  <si>
    <t>-1169662548</t>
  </si>
  <si>
    <t>25</t>
  </si>
  <si>
    <t>631319011</t>
  </si>
  <si>
    <t>Příplatek k mazanině tl přes 50 do 80 mm za přehlazení povrchu</t>
  </si>
  <si>
    <t>-979800442</t>
  </si>
  <si>
    <t>26</t>
  </si>
  <si>
    <t>631319171</t>
  </si>
  <si>
    <t>Příplatek k mazanině tl přes 50 do 80 mm za stržení povrchu spodní vrstvy před vložením výztuže</t>
  </si>
  <si>
    <t>2050971805</t>
  </si>
  <si>
    <t>27</t>
  </si>
  <si>
    <t>631362021</t>
  </si>
  <si>
    <t>Výztuž mazanin svařovanými sítěmi Kari</t>
  </si>
  <si>
    <t>37271969</t>
  </si>
  <si>
    <t>88*0,006</t>
  </si>
  <si>
    <t>28</t>
  </si>
  <si>
    <t>632481213</t>
  </si>
  <si>
    <t>Separační vrstva z PE fólie</t>
  </si>
  <si>
    <t>-879174990</t>
  </si>
  <si>
    <t>(1PP - 3.NP 2 vrstvy)</t>
  </si>
  <si>
    <t>102</t>
  </si>
  <si>
    <t>29</t>
  </si>
  <si>
    <t>633991111</t>
  </si>
  <si>
    <t>Nástřik betonových podlah proti odpařování vody</t>
  </si>
  <si>
    <t>-839187693</t>
  </si>
  <si>
    <t>30</t>
  </si>
  <si>
    <t>634111113</t>
  </si>
  <si>
    <t>Obvodová dilatace pružnou těsnicí páskou mezi stěnou a mazaninou nebo potěrem v 80 mm</t>
  </si>
  <si>
    <t>-1882715942</t>
  </si>
  <si>
    <t>31</t>
  </si>
  <si>
    <t>634911113</t>
  </si>
  <si>
    <t>Řezání dilatačních spár š 5 mm hl přes 20 do 50 mm v čerstvé betonové mazanině</t>
  </si>
  <si>
    <t>-1850608574</t>
  </si>
  <si>
    <t>32</t>
  </si>
  <si>
    <t>642942611</t>
  </si>
  <si>
    <t>Osazování zárubní nebo rámů dveřních kovových do 2,5 m2 na montážní pěnu</t>
  </si>
  <si>
    <t>1738060359</t>
  </si>
  <si>
    <t>33</t>
  </si>
  <si>
    <t>55331485R</t>
  </si>
  <si>
    <t xml:space="preserve">zárubeň ocelová s drážkou pro těsnění pro standardní dveře  H 145 DV 600- 900 L/P vč. povrchové úpravy a těsnění </t>
  </si>
  <si>
    <t>879708646</t>
  </si>
  <si>
    <t>Ostatní konstrukce a práce, bourání</t>
  </si>
  <si>
    <t>34</t>
  </si>
  <si>
    <t>941221111</t>
  </si>
  <si>
    <t>Montáž lešení řadového rámového těžkého zatížení do 300 kg/m2 š do 1,2 m v do 10 m</t>
  </si>
  <si>
    <t>846771551</t>
  </si>
  <si>
    <t>35</t>
  </si>
  <si>
    <t>941221211</t>
  </si>
  <si>
    <t>Příplatek k lešení řadovému rámovému těžkému do 300 kg/m2 š od 0,9 1,2 m v do 10 m za každý den použití</t>
  </si>
  <si>
    <t>-83102916</t>
  </si>
  <si>
    <t>335*30 'Přepočtené koeficientem množství</t>
  </si>
  <si>
    <t>36</t>
  </si>
  <si>
    <t>941221811</t>
  </si>
  <si>
    <t>Demontáž lešení řadového rámového těžkého zatížení do 300 kg/m2 š od 0,9 do 1,2 m v do 10 m</t>
  </si>
  <si>
    <t>-1184599893</t>
  </si>
  <si>
    <t>37</t>
  </si>
  <si>
    <t>967031132</t>
  </si>
  <si>
    <t>Přisekání rovných ostění v cihelném zdivu na MV nebo MVC</t>
  </si>
  <si>
    <t>-1672355119</t>
  </si>
  <si>
    <t>2*0,35*2,1</t>
  </si>
  <si>
    <t>0,5*2*2,1</t>
  </si>
  <si>
    <t>0,35*2*2,1</t>
  </si>
  <si>
    <t>2*0,5*2,3</t>
  </si>
  <si>
    <t>38</t>
  </si>
  <si>
    <t>971028561</t>
  </si>
  <si>
    <t>Vybourání otvorů ve zdivu smíšeném pl do 1 m2 tl do 600 mm</t>
  </si>
  <si>
    <t>-629992941</t>
  </si>
  <si>
    <t>rozšíření otvorů</t>
  </si>
  <si>
    <t>2,5</t>
  </si>
  <si>
    <t>39</t>
  </si>
  <si>
    <t>974031666</t>
  </si>
  <si>
    <t>Vysekání rýh ve zdivu cihelném pro vtahování nosníků hl do 150 mm v do 250 mm</t>
  </si>
  <si>
    <t>2127398512</t>
  </si>
  <si>
    <t>3*1,5</t>
  </si>
  <si>
    <t>4*2,3</t>
  </si>
  <si>
    <t>3*2,1</t>
  </si>
  <si>
    <t>2*5,2</t>
  </si>
  <si>
    <t>40</t>
  </si>
  <si>
    <t>993111111</t>
  </si>
  <si>
    <t>Dovoz a odvoz lešení řadového do 10 km včetně naložení a složení</t>
  </si>
  <si>
    <t>-590717291</t>
  </si>
  <si>
    <t>41</t>
  </si>
  <si>
    <t>949101111</t>
  </si>
  <si>
    <t>Lešení pomocné pro objekty pozemních staveb s lešeňovou podlahou v do 1,9 m zatížení do 150 kg/m2</t>
  </si>
  <si>
    <t>-1472264644</t>
  </si>
  <si>
    <t>42</t>
  </si>
  <si>
    <t>952901111</t>
  </si>
  <si>
    <t>Vyčištění budov bytové a občanské výstavby při výšce podlaží do 4 m</t>
  </si>
  <si>
    <t>1073689154</t>
  </si>
  <si>
    <t>43</t>
  </si>
  <si>
    <t>952902021</t>
  </si>
  <si>
    <t>Čištění budov zametení hladkých podlah</t>
  </si>
  <si>
    <t>-1386969464</t>
  </si>
  <si>
    <t>88*10</t>
  </si>
  <si>
    <t>44</t>
  </si>
  <si>
    <t>96203223R</t>
  </si>
  <si>
    <t>Postupné vybourání otvorů pro vyložení hydroizolace - použití stávajících cihel</t>
  </si>
  <si>
    <t>-1379722732</t>
  </si>
  <si>
    <t>45</t>
  </si>
  <si>
    <t>965081113R</t>
  </si>
  <si>
    <t>Bourání skladby podlahy plochy přes 1 m2</t>
  </si>
  <si>
    <t>811527022</t>
  </si>
  <si>
    <t>46</t>
  </si>
  <si>
    <t>968072356</t>
  </si>
  <si>
    <t>Vybourání kovových rámů oken zdvojených včetně křídel pl do 4 m2</t>
  </si>
  <si>
    <t>399178568</t>
  </si>
  <si>
    <t>47</t>
  </si>
  <si>
    <t>968072456</t>
  </si>
  <si>
    <t>Vybourání kovových dveřních zárubní pl přes 2 m2</t>
  </si>
  <si>
    <t>1417650099</t>
  </si>
  <si>
    <t>48</t>
  </si>
  <si>
    <t>974031121</t>
  </si>
  <si>
    <t>Vysekání rýh ve zdivu cihelném hl do 30 mm š do 30 mm</t>
  </si>
  <si>
    <t>1898502655</t>
  </si>
  <si>
    <t>49</t>
  </si>
  <si>
    <t>981011315</t>
  </si>
  <si>
    <t>Demolice budov zděných na MVC podíl konstrukcí přes 25 do 30 % postupným rozebíráním</t>
  </si>
  <si>
    <t>379181299</t>
  </si>
  <si>
    <t>50</t>
  </si>
  <si>
    <t>985222101</t>
  </si>
  <si>
    <t>Sbírání a třídění cihel ručně ze suti s očištěním</t>
  </si>
  <si>
    <t>-747534440</t>
  </si>
  <si>
    <t>997</t>
  </si>
  <si>
    <t>Přesun sutě</t>
  </si>
  <si>
    <t>51</t>
  </si>
  <si>
    <t>997013154</t>
  </si>
  <si>
    <t>Vnitrostaveništní doprava suti a vybouraných hmot pro budovy v přes 12 do 15 m s omezením mechanizace</t>
  </si>
  <si>
    <t>814191227</t>
  </si>
  <si>
    <t>52</t>
  </si>
  <si>
    <t>997013501</t>
  </si>
  <si>
    <t>Odvoz suti a vybouraných hmot na skládku nebo meziskládku do 1 km se složením</t>
  </si>
  <si>
    <t>-1031926835</t>
  </si>
  <si>
    <t>53</t>
  </si>
  <si>
    <t>997013509</t>
  </si>
  <si>
    <t>Příplatek k odvozu suti a vybouraných hmot na skládku ZKD 1 km přes 1 km</t>
  </si>
  <si>
    <t>-1388149208</t>
  </si>
  <si>
    <t>54</t>
  </si>
  <si>
    <t>997013631</t>
  </si>
  <si>
    <t>Poplatek za uložení na skládce (skládkovné) stavebního odpadu směsného, cihel a pod kód odpadu 17 09 04</t>
  </si>
  <si>
    <t>-527338239</t>
  </si>
  <si>
    <t>998</t>
  </si>
  <si>
    <t>Přesun hmot</t>
  </si>
  <si>
    <t>55</t>
  </si>
  <si>
    <t>998011009</t>
  </si>
  <si>
    <t>Přesun hmot pro budovy zděné s omezením mechanizace pro budovy v přes 6 do 12 m</t>
  </si>
  <si>
    <t>1020593486</t>
  </si>
  <si>
    <t>S_PSV - Stavební část - PSV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</si>
  <si>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</si>
  <si>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</si>
  <si>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</si>
  <si>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</si>
  <si>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</si>
  <si>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</si>
  <si>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</si>
  <si>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</si>
  <si>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</si>
  <si>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</si>
  <si>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</si>
  <si>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621211052</t>
  </si>
  <si>
    <t>Montáž kontaktního zateplení vnějších podhledů lepením a mechanickým kotvením polystyrénových desek do pórobetonu přes 200 do 240 mm</t>
  </si>
  <si>
    <t>1677668079</t>
  </si>
  <si>
    <t>28375958</t>
  </si>
  <si>
    <t>deska EPS 70 fasádní λ=0,039 tl 240mm</t>
  </si>
  <si>
    <t>1098815159</t>
  </si>
  <si>
    <t>215,18*1,05 'Přepočtené koeficientem množství</t>
  </si>
  <si>
    <t>622212001</t>
  </si>
  <si>
    <t>Montáž kontaktního zateplení vnějšího ostění, nadpraží nebo parapetu hl. špalety do 200 mm lepením desek z polystyrenu tl do 40 mm</t>
  </si>
  <si>
    <t>-459132471</t>
  </si>
  <si>
    <t>28375931</t>
  </si>
  <si>
    <t>deska EPS 70 fasádní λ=0,039 tl 30mm</t>
  </si>
  <si>
    <t>-1350992996</t>
  </si>
  <si>
    <t>622252001</t>
  </si>
  <si>
    <t>Montáž profilů kontaktního zateplení připevněných mechanicky</t>
  </si>
  <si>
    <t>2079620625</t>
  </si>
  <si>
    <t>59051648</t>
  </si>
  <si>
    <t>profil zakládací Al tl 0,7mm pro ETICS pro izolant tl 40mm</t>
  </si>
  <si>
    <t>-1056162185</t>
  </si>
  <si>
    <t>62,25*1,05 'Přepočtené koeficientem množství</t>
  </si>
  <si>
    <t>59051657</t>
  </si>
  <si>
    <t>profil zakládací Al tl 0,7mm pro ETICS pro izolant tl 200mm</t>
  </si>
  <si>
    <t>-99350937</t>
  </si>
  <si>
    <t>622252002</t>
  </si>
  <si>
    <t>Montáž profilů kontaktního zateplení lepených</t>
  </si>
  <si>
    <t>-1128509008</t>
  </si>
  <si>
    <t>40+45+13+10</t>
  </si>
  <si>
    <t>63127464</t>
  </si>
  <si>
    <t>profil rohový Al s výztužnou tkaninou š 100/100mm</t>
  </si>
  <si>
    <t>1383461901</t>
  </si>
  <si>
    <t>40*1,05 'Přepočtené koeficientem množství</t>
  </si>
  <si>
    <t>1038458884</t>
  </si>
  <si>
    <t>45*1,05 'Přepočtené koeficientem množství</t>
  </si>
  <si>
    <t>28341022</t>
  </si>
  <si>
    <t>profil napojovací parapetní PVC s výztužnou tkaninou</t>
  </si>
  <si>
    <t>1483294162</t>
  </si>
  <si>
    <t>10*1,05 'Přepočtené koeficientem množství</t>
  </si>
  <si>
    <t>59051510</t>
  </si>
  <si>
    <t>profil napojovací nadokenní PVC s okapnicí s výztužnou tkaninou</t>
  </si>
  <si>
    <t>840705434</t>
  </si>
  <si>
    <t>13*1,05 'Přepočtené koeficientem množství</t>
  </si>
  <si>
    <t>622151031</t>
  </si>
  <si>
    <t>Penetrační silikonový nátěr vnějších pastovitých tenkovrstvých omítek stěn</t>
  </si>
  <si>
    <t>-1489034141</t>
  </si>
  <si>
    <t>622541022</t>
  </si>
  <si>
    <t>Tenkovrstvá silikonsilikátová zatíraná omítka zrnitost 2,0 mm vnějších stěn</t>
  </si>
  <si>
    <t>158635072</t>
  </si>
  <si>
    <t>629991011</t>
  </si>
  <si>
    <t>Zakrytí výplní otvorů a svislých ploch fólií přilepenou lepící páskou</t>
  </si>
  <si>
    <t>-1013220042</t>
  </si>
  <si>
    <t>629995101</t>
  </si>
  <si>
    <t>Očištění vnějších ploch tlakovou vodou</t>
  </si>
  <si>
    <t>-1085376642</t>
  </si>
  <si>
    <t>998018002</t>
  </si>
  <si>
    <t>Přesun hmot pro budovy ruční pro budovy v přes 6 do 12 m</t>
  </si>
  <si>
    <t>-1461505220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</si>
  <si>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</si>
  <si>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</si>
  <si>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</si>
  <si>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</si>
  <si>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</si>
  <si>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</si>
  <si>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-1202721934</t>
  </si>
  <si>
    <t>711112001</t>
  </si>
  <si>
    <t>Provedení izolace proti zemní vlhkosti svislé za studena nátěrem penetračním</t>
  </si>
  <si>
    <t>-529643426</t>
  </si>
  <si>
    <t>11163150</t>
  </si>
  <si>
    <t>lak penetrační asfaltový</t>
  </si>
  <si>
    <t>1532315106</t>
  </si>
  <si>
    <t>122,93+19,1</t>
  </si>
  <si>
    <t>142,03*0,00034 'Přepočtené koeficientem množství</t>
  </si>
  <si>
    <t>711141559</t>
  </si>
  <si>
    <t>Provedení izolace proti zemní vlhkosti pásy přitavením vodorovné NAIP</t>
  </si>
  <si>
    <t>1216094971</t>
  </si>
  <si>
    <t>122,93*2</t>
  </si>
  <si>
    <t>711142559</t>
  </si>
  <si>
    <t>Provedení izolace proti zemní vlhkosti pásy přitavením svislé NAIP</t>
  </si>
  <si>
    <t>-1963880979</t>
  </si>
  <si>
    <t>62855001</t>
  </si>
  <si>
    <t>pás asfaltový natavitelný modifikovaný SBS s vložkou z polyesterové rohože a spalitelnou PE fólií nebo jemnozrnným minerálním posypem na horním povrchu tl 4,0mm</t>
  </si>
  <si>
    <t>1306206094</t>
  </si>
  <si>
    <t>245,86+19,1</t>
  </si>
  <si>
    <t>264,96*1,221 'Přepočtené koeficientem množství</t>
  </si>
  <si>
    <t>998711121</t>
  </si>
  <si>
    <t>Přesun hmot tonážní pro izolace proti vodě, vlhkosti a plynům ruční v objektech v do 6 m</t>
  </si>
  <si>
    <t>1303281417</t>
  </si>
  <si>
    <t>713</t>
  </si>
  <si>
    <t>Izolace tepelné</t>
  </si>
  <si>
    <t>713111111</t>
  </si>
  <si>
    <t>Montáž izolace tepelné vrchem stropů volně kladenými rohožemi, pásy, dílci, deskami</t>
  </si>
  <si>
    <t>-795355837</t>
  </si>
  <si>
    <t>63152106</t>
  </si>
  <si>
    <t>pás tepelně izolační univerzální λ=0,032-0,033 tl 180mm</t>
  </si>
  <si>
    <t>1377835311</t>
  </si>
  <si>
    <t>91,64*1,05 'Přepočtené koeficientem množství</t>
  </si>
  <si>
    <t>713121121</t>
  </si>
  <si>
    <t>Montáž izolace tepelné podlah volně kladenými rohožemi, pásy, dílci, deskami 2 vrstvy</t>
  </si>
  <si>
    <t>773347694</t>
  </si>
  <si>
    <t>(m.č. -1.2, -1.16)</t>
  </si>
  <si>
    <t>87,27</t>
  </si>
  <si>
    <t>28375908</t>
  </si>
  <si>
    <t>deska EPS 150 pro konstrukce s vysokým zatížením λ=0,035 tl 40mm</t>
  </si>
  <si>
    <t>656028151</t>
  </si>
  <si>
    <t>87,27*2,1 'Přepočtené koeficientem množství</t>
  </si>
  <si>
    <t>713122111</t>
  </si>
  <si>
    <t>Parotěsná vrstva pro pochozí půdy vodorovná</t>
  </si>
  <si>
    <t>991553039</t>
  </si>
  <si>
    <t>713131141</t>
  </si>
  <si>
    <t>Montáž izolace tepelné stěn lepením celoplošně rohoží, pásů, dílců, desek</t>
  </si>
  <si>
    <t>-374110477</t>
  </si>
  <si>
    <t>(S05b)</t>
  </si>
  <si>
    <t>37,95</t>
  </si>
  <si>
    <t>28376445</t>
  </si>
  <si>
    <t>deska XPS hrana rovná a strukturovaný povrch 300kPA λ=0,035 tl 140mm</t>
  </si>
  <si>
    <t>1051710515</t>
  </si>
  <si>
    <t>37,95*1,05 'Přepočtené koeficientem množství</t>
  </si>
  <si>
    <t>998713122</t>
  </si>
  <si>
    <t>Přesun hmot tonážní pro izolace tepelné ruční v objektech v přes 6 do 12 m</t>
  </si>
  <si>
    <t>-1658668136</t>
  </si>
  <si>
    <t>762</t>
  </si>
  <si>
    <t>Konstrukce tesařské</t>
  </si>
  <si>
    <t>762083111</t>
  </si>
  <si>
    <t>Impregnace řeziva proti dřevokaznému hmyzu a houbám máčením třída ohrožení 1 a 2</t>
  </si>
  <si>
    <t>1121036704</t>
  </si>
  <si>
    <t>762341044</t>
  </si>
  <si>
    <t>Bednění střech rovných sklon do 60° z desek OSB tl 18 mm na pero a drážku šroubovaných na rošt</t>
  </si>
  <si>
    <t>187528115</t>
  </si>
  <si>
    <t>762341210</t>
  </si>
  <si>
    <t>Montáž bednění střech rovných a šikmých sklonu do 60° z hrubých prken na sraz tl do 32 mm</t>
  </si>
  <si>
    <t>-1333918252</t>
  </si>
  <si>
    <t>125</t>
  </si>
  <si>
    <t>60515111</t>
  </si>
  <si>
    <t>řezivo jehličnaté boční prkno 20-30mm</t>
  </si>
  <si>
    <t>1589017931</t>
  </si>
  <si>
    <t>125*0,024</t>
  </si>
  <si>
    <t>3*1,18 'Přepočtené koeficientem množství</t>
  </si>
  <si>
    <t>762395000</t>
  </si>
  <si>
    <t>Spojovací prostředky krovů, bednění, laťování, nadstřešních konstrukcí</t>
  </si>
  <si>
    <t>-960744235</t>
  </si>
  <si>
    <t>998762112</t>
  </si>
  <si>
    <t>Přesun hmot tonážní pro kce tesařské s omezením mechanizace v objektech v přes 6 do 12 m</t>
  </si>
  <si>
    <t>1620338361</t>
  </si>
  <si>
    <t>763</t>
  </si>
  <si>
    <t>Konstrukce suché výstavby</t>
  </si>
  <si>
    <t>763131411</t>
  </si>
  <si>
    <t>SDK podhled desky 1xA 12,5 bez izolace dvouvrstvá spodní kce profil CD+UD</t>
  </si>
  <si>
    <t>1539806936</t>
  </si>
  <si>
    <t>763131751</t>
  </si>
  <si>
    <t>Montáž parotěsné zábrany do SDK podhledu</t>
  </si>
  <si>
    <t>724351625</t>
  </si>
  <si>
    <t>28329282</t>
  </si>
  <si>
    <t>fólie PE vyztužená Al vrstvou pro parotěsnou vrstvu 170g/m2</t>
  </si>
  <si>
    <t>1859485718</t>
  </si>
  <si>
    <t>87,27*1,1235 'Přepočtené koeficientem množství</t>
  </si>
  <si>
    <t>998763332</t>
  </si>
  <si>
    <t>Přesun hmot tonážní pro konstrukce montované z desek ruční v objektech v přes 6 do 12 m</t>
  </si>
  <si>
    <t>-1819486057</t>
  </si>
  <si>
    <t>764</t>
  </si>
  <si>
    <t>Konstrukce klempířské</t>
  </si>
  <si>
    <t>764002414</t>
  </si>
  <si>
    <t>Montáž strukturované oddělovací rohože jakékoliv rš</t>
  </si>
  <si>
    <t>-2107059294</t>
  </si>
  <si>
    <t>2832922</t>
  </si>
  <si>
    <t>fólie difuzně propustné s nakašírovanou strukturovanou rohoží pod hladkou plechovou krytinu</t>
  </si>
  <si>
    <t>-1575077723</t>
  </si>
  <si>
    <t>122*1,15 'Přepočtené koeficientem množství</t>
  </si>
  <si>
    <t>764121403</t>
  </si>
  <si>
    <t>Krytina střechy rovné drážkováním ze svitků z Al plechu rš 500 mm sklonu přes 30 do 60°</t>
  </si>
  <si>
    <t>1014670361</t>
  </si>
  <si>
    <t>764222403</t>
  </si>
  <si>
    <t>Oplechování štítu závětrnou lištou z Al plechu rš 250 mm</t>
  </si>
  <si>
    <t>1241499742</t>
  </si>
  <si>
    <t>764226444</t>
  </si>
  <si>
    <t>Oplechování parapetů rovných celoplošně lepené z Al plechu rš 330 mm</t>
  </si>
  <si>
    <t>-1509621608</t>
  </si>
  <si>
    <t>764226465</t>
  </si>
  <si>
    <t>Příplatek za zvýšenou pracnost oplechování rohů parapetů rovných z Al plechu rš do 400 mm</t>
  </si>
  <si>
    <t>-606805138</t>
  </si>
  <si>
    <t>998764112</t>
  </si>
  <si>
    <t>Přesun hmot tonážní pro konstrukce klempířské s omezením mechanizace v objektech v přes 6 do 12 m</t>
  </si>
  <si>
    <t>-1024534420</t>
  </si>
  <si>
    <t>766</t>
  </si>
  <si>
    <t>Konstrukce truhlářské</t>
  </si>
  <si>
    <t>766231113</t>
  </si>
  <si>
    <t>Montáž sklápěcích půdních schodů</t>
  </si>
  <si>
    <t>80</t>
  </si>
  <si>
    <t>612331700</t>
  </si>
  <si>
    <t>schody půdní stahovací dřevotřískové víko - rozměr 70(1100) x 50(100) cm</t>
  </si>
  <si>
    <t>82</t>
  </si>
  <si>
    <t>766621212</t>
  </si>
  <si>
    <t>Montáž dřevěných oken plochy přes 1 m2 otevíravých výšky do 2,5 m s rámem do zdiva</t>
  </si>
  <si>
    <t>86</t>
  </si>
  <si>
    <t>611437491</t>
  </si>
  <si>
    <t>okno plastové dvoukřídlové otvíravé a sklápěcí</t>
  </si>
  <si>
    <t>84</t>
  </si>
  <si>
    <t>766660002</t>
  </si>
  <si>
    <t>Montáž dveřních křídel otvíravých jednokřídlových š přes 0,8 m do ocelové zárubně</t>
  </si>
  <si>
    <t>88</t>
  </si>
  <si>
    <t>611503031</t>
  </si>
  <si>
    <t>interiérové dveře 180/200 hladké, posuvné na stěnu vč. kování a povrchové úpravy</t>
  </si>
  <si>
    <t>90</t>
  </si>
  <si>
    <t>56</t>
  </si>
  <si>
    <t>611503032</t>
  </si>
  <si>
    <t>interiérové dveře 90/197 hladké vč. kování a povrchpvé úpravy</t>
  </si>
  <si>
    <t>92</t>
  </si>
  <si>
    <t>57</t>
  </si>
  <si>
    <t>611503033</t>
  </si>
  <si>
    <t>interiérové dveře 80/197 hladké vč. kování a povrchpvé úpravy</t>
  </si>
  <si>
    <t>94</t>
  </si>
  <si>
    <t>58</t>
  </si>
  <si>
    <t>611503034</t>
  </si>
  <si>
    <t>interiérové dveře 70/197 hladké vč. kování a povrchpvé úpravy</t>
  </si>
  <si>
    <t>96</t>
  </si>
  <si>
    <t>59</t>
  </si>
  <si>
    <t>611503035</t>
  </si>
  <si>
    <t>interiérové dveře 60/197 hladké vč. kování a povrchpvé úpravy</t>
  </si>
  <si>
    <t>98</t>
  </si>
  <si>
    <t>60</t>
  </si>
  <si>
    <t>61144166</t>
  </si>
  <si>
    <t>dveře plastové vchodové</t>
  </si>
  <si>
    <t>100</t>
  </si>
  <si>
    <t>61</t>
  </si>
  <si>
    <t>76669411</t>
  </si>
  <si>
    <t>Montáž parapetních desek dřevěných, laminovaných šířky do 30 cm délky do 2,6 m</t>
  </si>
  <si>
    <t>62</t>
  </si>
  <si>
    <t>607941030</t>
  </si>
  <si>
    <t>deska parapetní dřevotřísková vnitřní potažená HPL laminátem a nažehlovací hranou parapetu š.28 cm</t>
  </si>
  <si>
    <t>104</t>
  </si>
  <si>
    <t>63</t>
  </si>
  <si>
    <t>998766122</t>
  </si>
  <si>
    <t>Přesun hmot tonážní pro kce truhlářské ruční v objektech v přes 6 do 12 m</t>
  </si>
  <si>
    <t>322442614</t>
  </si>
  <si>
    <t>771</t>
  </si>
  <si>
    <t>Podlahy z dlaždic</t>
  </si>
  <si>
    <t>64</t>
  </si>
  <si>
    <t>771111011</t>
  </si>
  <si>
    <t>Vysátí podkladu před pokládkou dlažby</t>
  </si>
  <si>
    <t>-1767511557</t>
  </si>
  <si>
    <t>65</t>
  </si>
  <si>
    <t>771121011</t>
  </si>
  <si>
    <t>Nátěr penetrační na podlahu</t>
  </si>
  <si>
    <t>-92492651</t>
  </si>
  <si>
    <t>66</t>
  </si>
  <si>
    <t>771474113</t>
  </si>
  <si>
    <t>Montáž soklíků z dlaždic keramických rovných flexibilní lepidlo v do 120 mm</t>
  </si>
  <si>
    <t>-434967037</t>
  </si>
  <si>
    <t>67</t>
  </si>
  <si>
    <t>771574413</t>
  </si>
  <si>
    <t>Montáž podlah keramických hladkých lepených cementovým flexibilním lepidlem přes 2 do 4 ks/m2</t>
  </si>
  <si>
    <t>1041624538</t>
  </si>
  <si>
    <t>68</t>
  </si>
  <si>
    <t>59761116</t>
  </si>
  <si>
    <t>dlažba keramická slinutá mrazuvzdorná R9 povrch hladký/matný tl do 10mm přes 2 do 4ks/m2</t>
  </si>
  <si>
    <t>589747304</t>
  </si>
  <si>
    <t>plochy</t>
  </si>
  <si>
    <t>19,48</t>
  </si>
  <si>
    <t>sokly</t>
  </si>
  <si>
    <t>20,22*0,15</t>
  </si>
  <si>
    <t>22,513*1,15 'Přepočtené koeficientem množství</t>
  </si>
  <si>
    <t>69</t>
  </si>
  <si>
    <t>771591115</t>
  </si>
  <si>
    <t>Podlahy spárování silikonem</t>
  </si>
  <si>
    <t>-1628268121</t>
  </si>
  <si>
    <t>70</t>
  </si>
  <si>
    <t>998771122</t>
  </si>
  <si>
    <t>Přesun hmot tonážní pro podlahy z dlaždic ruční v objektech v přes 6 do 12 m</t>
  </si>
  <si>
    <t>-1121273170</t>
  </si>
  <si>
    <t>776</t>
  </si>
  <si>
    <t>Podlahy povlakové</t>
  </si>
  <si>
    <t>71</t>
  </si>
  <si>
    <t>776111311</t>
  </si>
  <si>
    <t>Vysátí podkladu povlakových podlah</t>
  </si>
  <si>
    <t>-1793610601</t>
  </si>
  <si>
    <t>72</t>
  </si>
  <si>
    <t>776121112</t>
  </si>
  <si>
    <t>Vodou ředitelná penetrace savého podkladu povlakových podlah</t>
  </si>
  <si>
    <t>-1244253371</t>
  </si>
  <si>
    <t>27,28*2</t>
  </si>
  <si>
    <t>73</t>
  </si>
  <si>
    <t>776141122</t>
  </si>
  <si>
    <t>Stěrka podlahová nivelační pro vyrovnání podkladu povlakových podlah pevnosti 30 MPa tl přes 3 do 5 mm</t>
  </si>
  <si>
    <t>-204506120</t>
  </si>
  <si>
    <t>74</t>
  </si>
  <si>
    <t>776221111</t>
  </si>
  <si>
    <t>Lepení pásů z PVC standardním lepidlem</t>
  </si>
  <si>
    <t>1834971904</t>
  </si>
  <si>
    <t>75</t>
  </si>
  <si>
    <t>2841224</t>
  </si>
  <si>
    <t>podlahovina  vinyl - tl. 2mm, PU ochraana nášlapné vrstvy, odolnost chemikáliím, protiskluz R9, R10</t>
  </si>
  <si>
    <t>-1003338564</t>
  </si>
  <si>
    <t>27,28*1,1 'Přepočtené koeficientem množství</t>
  </si>
  <si>
    <t>76</t>
  </si>
  <si>
    <t>776411111</t>
  </si>
  <si>
    <t>Montáž obvodových soklíků výšky do 80 mm</t>
  </si>
  <si>
    <t>-640194841</t>
  </si>
  <si>
    <t>77</t>
  </si>
  <si>
    <t>2841100</t>
  </si>
  <si>
    <t>lišta soklová PVC 15x50mm</t>
  </si>
  <si>
    <t>1668095633</t>
  </si>
  <si>
    <t>48,2*1,02 'Přepočtené koeficientem množství</t>
  </si>
  <si>
    <t>78</t>
  </si>
  <si>
    <t>998776122</t>
  </si>
  <si>
    <t>Přesun hmot tonážní pro podlahy povlakové ruční v objektech v přes 6 do 12 m</t>
  </si>
  <si>
    <t>-965722652</t>
  </si>
  <si>
    <t>781</t>
  </si>
  <si>
    <t>Dokončovací práce - obklady</t>
  </si>
  <si>
    <t>79</t>
  </si>
  <si>
    <t>781121011</t>
  </si>
  <si>
    <t>Nátěr penetrační na stěnu</t>
  </si>
  <si>
    <t>297827976</t>
  </si>
  <si>
    <t>781472213</t>
  </si>
  <si>
    <t>Montáž obkladů keramických hladkých lepených cementovým flexibilním lepidlem přes 2 do 4 ks/m2</t>
  </si>
  <si>
    <t>713909581</t>
  </si>
  <si>
    <t>81</t>
  </si>
  <si>
    <t>59761703</t>
  </si>
  <si>
    <t>obklad keramický nemrazuvzdorný povrch hladký/lesklý tl do 10mm přes 2 do 4ks/m2</t>
  </si>
  <si>
    <t>761769340</t>
  </si>
  <si>
    <t>30,313*1,15 'Přepočtené koeficientem množství</t>
  </si>
  <si>
    <t>781491012</t>
  </si>
  <si>
    <t>Montáž zrcadel plochy přes 1 m2 lepených silikonovým tmelem na podkladní omítku</t>
  </si>
  <si>
    <t>1451480104</t>
  </si>
  <si>
    <t>83</t>
  </si>
  <si>
    <t>63465124</t>
  </si>
  <si>
    <t>zrcadlo nemontované čiré tl 4mm max rozměr 3210x2250mm</t>
  </si>
  <si>
    <t>-1168001197</t>
  </si>
  <si>
    <t>2,5*1,1 'Přepočtené koeficientem množství</t>
  </si>
  <si>
    <t>781495115</t>
  </si>
  <si>
    <t>Spárování vnitřních obkladů silikonem</t>
  </si>
  <si>
    <t>-623485453</t>
  </si>
  <si>
    <t>85</t>
  </si>
  <si>
    <t>998781122</t>
  </si>
  <si>
    <t>Přesun hmot tonážní pro obklady keramické ruční v objektech v přes 6 do 12 m</t>
  </si>
  <si>
    <t>106718932</t>
  </si>
  <si>
    <t>784</t>
  </si>
  <si>
    <t>Dokončovací práce - malby a tapety</t>
  </si>
  <si>
    <t>784111011</t>
  </si>
  <si>
    <t>Obroušení podkladu omítnutého v místnostech v do 3,80 m</t>
  </si>
  <si>
    <t>-261754926</t>
  </si>
  <si>
    <t>87</t>
  </si>
  <si>
    <t>784181101</t>
  </si>
  <si>
    <t>Základní akrylátová jednonásobná bezbarvá penetrace podkladu v místnostech v do 3,80 m</t>
  </si>
  <si>
    <t>140</t>
  </si>
  <si>
    <t>784211101</t>
  </si>
  <si>
    <t>Dvojnásobné bílé malby ze směsí za mokra výborně oděruvzdorných v místnostech v do 3,80 m</t>
  </si>
  <si>
    <t>142</t>
  </si>
  <si>
    <t>730 - Vytápění a zdroje t...</t>
  </si>
  <si>
    <t>HSV - HSV</t>
  </si>
  <si>
    <t xml:space="preserve">    D11 - Ostatní konstrukce a práce, bourání</t>
  </si>
  <si>
    <t xml:space="preserve">    D12 - 713 -  Izolace tepelné</t>
  </si>
  <si>
    <t xml:space="preserve">    D13 - 731 -  Ústřední vytápění</t>
  </si>
  <si>
    <t xml:space="preserve">    D14 - 733 -  Ústřední vytápění</t>
  </si>
  <si>
    <t xml:space="preserve">    D15 - 734 -  Ústřední vytápění</t>
  </si>
  <si>
    <t xml:space="preserve">    D16 - 735 -  Ústřední vytápění</t>
  </si>
  <si>
    <t xml:space="preserve">    D17 - 786 -  Dokončovací práce</t>
  </si>
  <si>
    <t>D11</t>
  </si>
  <si>
    <t>971033261</t>
  </si>
  <si>
    <t>Vybourání otvorů ve zdivu cihelném pl do 0,0225 m2 na MVC nebo MV tl do 600 mm</t>
  </si>
  <si>
    <t>974031165x</t>
  </si>
  <si>
    <t>Vysekání rýh ve zdivu cihelném hl do 200 mm š do 200 mm</t>
  </si>
  <si>
    <t>979011111</t>
  </si>
  <si>
    <t>Svislá doprava suti a vybouraných hmot za prvé podlaží</t>
  </si>
  <si>
    <t>D12</t>
  </si>
  <si>
    <t>713 -  Izolace tepelné</t>
  </si>
  <si>
    <t>inf.cena</t>
  </si>
  <si>
    <t>Montáž izolace návlekové lepené pro potrubí + pomocný materiál</t>
  </si>
  <si>
    <t>605005631966104</t>
  </si>
  <si>
    <t>Návlekové izolační trubice  - Průměr 15mm, síla stěny 20mm</t>
  </si>
  <si>
    <t>605005631966105</t>
  </si>
  <si>
    <t>Návlekové izolační trubice  - Průměr 18mm, síla stěny 20mm</t>
  </si>
  <si>
    <t>D13</t>
  </si>
  <si>
    <t>731 -  Ústřední vytápění</t>
  </si>
  <si>
    <t>731244494</t>
  </si>
  <si>
    <t>Montáž kotle ocelového závěsného na plyn kondenzačního o výkonu do 50 kW</t>
  </si>
  <si>
    <t>soubor</t>
  </si>
  <si>
    <t>73124923</t>
  </si>
  <si>
    <t>Uvedení kotle do provozu</t>
  </si>
  <si>
    <t>soub.</t>
  </si>
  <si>
    <t>Pol6</t>
  </si>
  <si>
    <t>Plynový kondenzační kotel</t>
  </si>
  <si>
    <t>Pol7</t>
  </si>
  <si>
    <t>trubka koaxiální DN125/80 x 1000 mm</t>
  </si>
  <si>
    <t>ks</t>
  </si>
  <si>
    <t>Pol8</t>
  </si>
  <si>
    <t>kontrolní kus přímý koaxiální DN125/80</t>
  </si>
  <si>
    <t>Pol9</t>
  </si>
  <si>
    <t>střešní koncovka koaxiální DN125/80,prodloužená délka, PP černá</t>
  </si>
  <si>
    <t>Pol10</t>
  </si>
  <si>
    <t>VOO.422367: multiProtec 1L</t>
  </si>
  <si>
    <t>Pol11</t>
  </si>
  <si>
    <t>QAC34/101/L: Venkovní čidlo teploty, NTC 1kOhm (v ceně kotle)</t>
  </si>
  <si>
    <t>odkouření</t>
  </si>
  <si>
    <t>Montáž odkouření a sání</t>
  </si>
  <si>
    <t>hod</t>
  </si>
  <si>
    <t>regulace</t>
  </si>
  <si>
    <t>Montáž regulace kotle, včetně dodávky a montáže vydrátování dle profese Měření a regulace</t>
  </si>
  <si>
    <t>soub</t>
  </si>
  <si>
    <t>D14</t>
  </si>
  <si>
    <t>733 -  Ústřední vytápění</t>
  </si>
  <si>
    <t>733223102</t>
  </si>
  <si>
    <t>Potrubí měděné tvrdé spojované měkkým pájením D 15x1</t>
  </si>
  <si>
    <t>733223103</t>
  </si>
  <si>
    <t>Potrubí měděné tvrdé spojované měkkým pájením D 18x1</t>
  </si>
  <si>
    <t>733291101</t>
  </si>
  <si>
    <t>Tlaková zkouška potrubí měděné do D 35x1,5</t>
  </si>
  <si>
    <t>D15</t>
  </si>
  <si>
    <t>734 -  Ústřední vytápění</t>
  </si>
  <si>
    <t>734209102</t>
  </si>
  <si>
    <t>Montáž armatury závitové s jedním závitem G 3/8</t>
  </si>
  <si>
    <t>605551963110</t>
  </si>
  <si>
    <t>R608, 3/8" : Vypouštěcí ventil</t>
  </si>
  <si>
    <t>605551963112</t>
  </si>
  <si>
    <t>R99, 3/8" : Automat.odvzduš. ventil</t>
  </si>
  <si>
    <t>734209113</t>
  </si>
  <si>
    <t>Montáž armatury závitové s dvěma závity G 1/2</t>
  </si>
  <si>
    <t>605005551963530B</t>
  </si>
  <si>
    <t>RA 2920 Termostatická hlavice s paroplynnou náplní a západkovým upevněním-pro veřejné budovy (zesílená)</t>
  </si>
  <si>
    <t>605551963524</t>
  </si>
  <si>
    <t>RLV  rohové regulační šroubení DN10</t>
  </si>
  <si>
    <t>734209115</t>
  </si>
  <si>
    <t>Montáž armatury závitové s dvěma závity G 1</t>
  </si>
  <si>
    <t>605IVAR14</t>
  </si>
  <si>
    <t>51F, 5/4": Filterball</t>
  </si>
  <si>
    <t>605IVAR3</t>
  </si>
  <si>
    <t>8363, 5/4": Kulový uzávěr</t>
  </si>
  <si>
    <t>605IVAR113</t>
  </si>
  <si>
    <t>Termomanometr, 0-6bar</t>
  </si>
  <si>
    <t>605551Reflex2</t>
  </si>
  <si>
    <t>MK kulový kohout se zajištěním, DN25</t>
  </si>
  <si>
    <t>734209125</t>
  </si>
  <si>
    <t>Montáž armatury závitové s třemi závity G 1</t>
  </si>
  <si>
    <t>734499215</t>
  </si>
  <si>
    <t>Přednastavení+montáž hlavice</t>
  </si>
  <si>
    <t>D16</t>
  </si>
  <si>
    <t>735 -  Ústřední vytápění</t>
  </si>
  <si>
    <t>735151253.KRD</t>
  </si>
  <si>
    <t>Otopné těleso panelové jednodeskové 1 přídavná přestupní plocha typ 11 výška/délka 500/600 mm výkon 515 W</t>
  </si>
  <si>
    <t>735151457.KRD</t>
  </si>
  <si>
    <t>Otopné těleso panelové dvoudeskové 1 přídavná přestupní plocha typ 21 výška/délka 500/1000 mm výkon 1117 W</t>
  </si>
  <si>
    <t>735151563.KRD</t>
  </si>
  <si>
    <t>Otopné těleso panelové dvoudeskové 2 přídavné přestupní plochy typ 22 výška/délka 500/2000 mm výkon 2904 W</t>
  </si>
  <si>
    <t>998735101</t>
  </si>
  <si>
    <t>Přesun hmot tonážní pro otopná tělesa v objektech v do 6 m</t>
  </si>
  <si>
    <t>D17</t>
  </si>
  <si>
    <t>786 -  Dokončovací práce</t>
  </si>
  <si>
    <t>poznámka2</t>
  </si>
  <si>
    <t>materiál pro měření a regulaci zdroje tepla -prostorový termostat + kabeláž</t>
  </si>
  <si>
    <t>Soustava_voda</t>
  </si>
  <si>
    <t>Napouštění soustavy topnou vodou.</t>
  </si>
  <si>
    <t>Topnázkouška</t>
  </si>
  <si>
    <t>Topná zkouška v rozsahu dle platné legislativy</t>
  </si>
  <si>
    <t>741 - Elektroinstalace</t>
  </si>
  <si>
    <t xml:space="preserve">    D1 - 751.03 - Rozvaděč RH</t>
  </si>
  <si>
    <t xml:space="preserve">    D2 - 751.13 - Osvětlení + větrání</t>
  </si>
  <si>
    <t xml:space="preserve">    D3 - 751.14 - Kabely, trubky, ostatní</t>
  </si>
  <si>
    <t xml:space="preserve">    D4 - 751.15 - Zemnění, hromosvod</t>
  </si>
  <si>
    <t xml:space="preserve">    D5 - 751.16 - Práce</t>
  </si>
  <si>
    <t>D1</t>
  </si>
  <si>
    <t>751.03 - Rozvaděč RH</t>
  </si>
  <si>
    <t>751003001</t>
  </si>
  <si>
    <t>oceloplechový rozvaděč, zapuštěný, 120M</t>
  </si>
  <si>
    <t>751003002</t>
  </si>
  <si>
    <t>pojistkový odpínač 225A/3</t>
  </si>
  <si>
    <t>751003004</t>
  </si>
  <si>
    <t>jistič 25B/3</t>
  </si>
  <si>
    <t>751003006</t>
  </si>
  <si>
    <t>jistič 16B/1</t>
  </si>
  <si>
    <t>D2</t>
  </si>
  <si>
    <t>751.13 - Osvětlení + větrání</t>
  </si>
  <si>
    <t>751013003</t>
  </si>
  <si>
    <t>LED svítidlo stropní/zavěšené, 57W, 840/4000K</t>
  </si>
  <si>
    <t>751013005</t>
  </si>
  <si>
    <t>stropní svítidlo přisazené, E27/60W s LED žárovkou (ekvivalent Ž60W), opálový kryt</t>
  </si>
  <si>
    <t>751013007</t>
  </si>
  <si>
    <t>svítidlo nouzové, přisazené, LED 3W, 1 hodina</t>
  </si>
  <si>
    <t>751013010</t>
  </si>
  <si>
    <t>recyklační poplatek za svítidla</t>
  </si>
  <si>
    <t>751013011</t>
  </si>
  <si>
    <t>příslušenství pro montáž (závěsy, úchyty atd.)</t>
  </si>
  <si>
    <t>kpl</t>
  </si>
  <si>
    <t>751013012</t>
  </si>
  <si>
    <t>Axiální nástěnný ventilátor 125, časový doběh</t>
  </si>
  <si>
    <t>1599114370</t>
  </si>
  <si>
    <t>D3</t>
  </si>
  <si>
    <t>751.14 - Kabely, trubky, ostatní</t>
  </si>
  <si>
    <t>751014001</t>
  </si>
  <si>
    <t>CYKY-J 3x1,5</t>
  </si>
  <si>
    <t>751014003</t>
  </si>
  <si>
    <t>CYKY-J 3x2,5</t>
  </si>
  <si>
    <t>751014006</t>
  </si>
  <si>
    <t>CYKY-J 5x2,5</t>
  </si>
  <si>
    <t>751014015</t>
  </si>
  <si>
    <t>trubka D63</t>
  </si>
  <si>
    <t>D4</t>
  </si>
  <si>
    <t>751.15 - Zemnění, hromosvod</t>
  </si>
  <si>
    <t>751015001</t>
  </si>
  <si>
    <t>AlMgSi 8</t>
  </si>
  <si>
    <t>751015002</t>
  </si>
  <si>
    <t>FeZn o10</t>
  </si>
  <si>
    <t>751015003</t>
  </si>
  <si>
    <t>Zemnící tyč FeZn 1,5 včetně svorky</t>
  </si>
  <si>
    <t>751015004</t>
  </si>
  <si>
    <t>Ochranná trubka OT1,7 včetně držáku</t>
  </si>
  <si>
    <t>751015005</t>
  </si>
  <si>
    <t>Svorka zkušební</t>
  </si>
  <si>
    <t>751015006</t>
  </si>
  <si>
    <t>Štítek svodu</t>
  </si>
  <si>
    <t>751015007</t>
  </si>
  <si>
    <t>Svorka spojovací</t>
  </si>
  <si>
    <t>751015008</t>
  </si>
  <si>
    <t>Svorka křížová</t>
  </si>
  <si>
    <t>751015010</t>
  </si>
  <si>
    <t>Podpěra vedení na krytinu</t>
  </si>
  <si>
    <t>751015011</t>
  </si>
  <si>
    <t>Podpěra svislých svodů</t>
  </si>
  <si>
    <t>D5</t>
  </si>
  <si>
    <t>751.16 - Práce</t>
  </si>
  <si>
    <t>751016001</t>
  </si>
  <si>
    <t>Montáž</t>
  </si>
  <si>
    <t>ZTI - Zdravotechnické ins...</t>
  </si>
  <si>
    <t xml:space="preserve">    D01 - 721 - Zdravotechnika - vnitřní kanalizace - zemní práce</t>
  </si>
  <si>
    <t xml:space="preserve">    D02 - 721.1 - Trubní rozvody kanalizace v zemi</t>
  </si>
  <si>
    <t xml:space="preserve">    D03 - 721.2 - Potrubí vnitřní kanalizace</t>
  </si>
  <si>
    <t xml:space="preserve">    D04 - 721.4 - Kanalizace - ostatní náklady</t>
  </si>
  <si>
    <t xml:space="preserve">    D05 - 722.1 - Potrubí požární a synitární vody</t>
  </si>
  <si>
    <t xml:space="preserve">    D06 - 722.2 - Izolace</t>
  </si>
  <si>
    <t xml:space="preserve">    D07 - 722.3 - Armatury vodovodu</t>
  </si>
  <si>
    <t xml:space="preserve">    D08 - 722.5 - Zařizovací předměty - dle standardů určených v dokumentaci č. DPS SO01 25, DPS SO01 26</t>
  </si>
  <si>
    <t xml:space="preserve">    D09 - 722.6 - Ostatní náklady - vodovod</t>
  </si>
  <si>
    <t xml:space="preserve">    D10 - 723.1 - Zemní práce - plynovod</t>
  </si>
  <si>
    <t xml:space="preserve">    D11 - 723.2 - Trubní rozvody areálového plynovodu</t>
  </si>
  <si>
    <t xml:space="preserve">    D12 - 723.3 - Rozvody plynu</t>
  </si>
  <si>
    <t xml:space="preserve">    D13 - 723.4 - Armatury pro rozvody plynu</t>
  </si>
  <si>
    <t xml:space="preserve">    D14 - 723.5 - Zkoušky a přípomoce pro rozvody plynu</t>
  </si>
  <si>
    <t>D01</t>
  </si>
  <si>
    <t>721 - Zdravotechnika - vnitřní kanalizace - zemní práce</t>
  </si>
  <si>
    <t>ZPK_1</t>
  </si>
  <si>
    <t>Výkopy od stávajícího terénu do 1,5m, šířka 0,6m</t>
  </si>
  <si>
    <t>ZPK_2</t>
  </si>
  <si>
    <t>Zásyp výkopu zeminou k upravenému terénu nebo pod desku viz.vzor. řez</t>
  </si>
  <si>
    <t>ZPK_4</t>
  </si>
  <si>
    <t>Pískové lože tl. 10cm</t>
  </si>
  <si>
    <t>D02</t>
  </si>
  <si>
    <t>721.1 - Trubní rozvody kanalizace v zemi</t>
  </si>
  <si>
    <t>TRUB 1</t>
  </si>
  <si>
    <t>Potrubí PVC KG odpadní DN 125</t>
  </si>
  <si>
    <t>bm</t>
  </si>
  <si>
    <t>D03</t>
  </si>
  <si>
    <t>721.2 - Potrubí vnitřní kanalizace</t>
  </si>
  <si>
    <t>POTRUBK 1</t>
  </si>
  <si>
    <t>DN75 podchytávky</t>
  </si>
  <si>
    <t>POTRUBK 3</t>
  </si>
  <si>
    <t>DN125 podchytávky</t>
  </si>
  <si>
    <t>POTRUBK 5</t>
  </si>
  <si>
    <t>DN110 svislé potrubí</t>
  </si>
  <si>
    <t>POTRUBK 9</t>
  </si>
  <si>
    <t>DN50 připojovací</t>
  </si>
  <si>
    <t>POTRUBK 10</t>
  </si>
  <si>
    <t>DN75 připojovací</t>
  </si>
  <si>
    <t>POTRUBK 11</t>
  </si>
  <si>
    <t>DN110 připojovací</t>
  </si>
  <si>
    <t>POTRUBK 12</t>
  </si>
  <si>
    <t>Redukce 75/50</t>
  </si>
  <si>
    <t>POTRUBK 14</t>
  </si>
  <si>
    <t>Redukce 110/75</t>
  </si>
  <si>
    <t>POTRUBK 15</t>
  </si>
  <si>
    <t>Redukce 125/110</t>
  </si>
  <si>
    <t>POTRUBK 17</t>
  </si>
  <si>
    <t>Čistící kus se šroubovacím vÍčkem DN110</t>
  </si>
  <si>
    <t>D04</t>
  </si>
  <si>
    <t>721.4 - Kanalizace - ostatní náklady</t>
  </si>
  <si>
    <t>OST 1</t>
  </si>
  <si>
    <t>Kotvení potrubí, např. objímky Hilty</t>
  </si>
  <si>
    <t>OST 2</t>
  </si>
  <si>
    <t>Stavební příprava, prostupy, vč. přípravy prostupů</t>
  </si>
  <si>
    <t>OST 5</t>
  </si>
  <si>
    <t>Stavební přípomoce</t>
  </si>
  <si>
    <t>OST 6</t>
  </si>
  <si>
    <t>Dokumentace skutečného provedení</t>
  </si>
  <si>
    <t>OST 7</t>
  </si>
  <si>
    <t>Přesun hmot pro vnitřní vodovod, výšky do 6 m</t>
  </si>
  <si>
    <t>OST 8</t>
  </si>
  <si>
    <t>Tlaková zkouška a desinfekce potrubí dle ČSN 736660</t>
  </si>
  <si>
    <t>D05</t>
  </si>
  <si>
    <t>722.1 - Potrubí požární a synitární vody</t>
  </si>
  <si>
    <t>Potr 1</t>
  </si>
  <si>
    <t>Potrubí pro rozvod studené vody bude z PPR Ekoplastik, PN16. Bude spojováno svařováním a s použitím speciálních fitinků pro spojování tohoto potrubí 20x2,8</t>
  </si>
  <si>
    <t>Potr 7</t>
  </si>
  <si>
    <t>Potrubí pro rozvod teplé vody a cirkulace bude z PPR, PN16. Bude spojováno svařováním a s použitím speciálních fitinků pro spojování tohoto potrubí. 20x2,,8</t>
  </si>
  <si>
    <t>D06</t>
  </si>
  <si>
    <t>722.2 - Izolace</t>
  </si>
  <si>
    <t>IZOL 1</t>
  </si>
  <si>
    <t>flexibilní tepelná izolace z polyethylenu 20x2,8 - tl.9mm</t>
  </si>
  <si>
    <t>IZOL 8</t>
  </si>
  <si>
    <t>flexibilní tepelná izolace z polyethylenu 20x2,8 - tl.20mm</t>
  </si>
  <si>
    <t>D07</t>
  </si>
  <si>
    <t>722.3 - Armatury vodovodu</t>
  </si>
  <si>
    <t>ARM 1.1</t>
  </si>
  <si>
    <t>Kulový kohout KK15</t>
  </si>
  <si>
    <t>ARM 2.1</t>
  </si>
  <si>
    <t>Kulový kohout KK20</t>
  </si>
  <si>
    <t>ARM 11.1</t>
  </si>
  <si>
    <t>Zpětná klapka DN25</t>
  </si>
  <si>
    <t>ARM 14.1</t>
  </si>
  <si>
    <t>Pojistný ventil 6/4" pro napojení vodovodu na ohřev TUV. Otvírací tlak 6bar.</t>
  </si>
  <si>
    <t>ARM 18</t>
  </si>
  <si>
    <t>Výtokový ventil 3/4"</t>
  </si>
  <si>
    <t>ARM 22</t>
  </si>
  <si>
    <t>Zaregulování systému cirkulace pro oběh teplé vody.</t>
  </si>
  <si>
    <t>D08</t>
  </si>
  <si>
    <t>722.5 - Zařizovací předměty - dle standardů určených v dokumentaci č. DPS SO01 25, DPS SO01 26</t>
  </si>
  <si>
    <t>2057</t>
  </si>
  <si>
    <t>Umyvadlo Keramag 600x485, bílé barvy s otvorem pro stojánkovou baterii</t>
  </si>
  <si>
    <t>2059</t>
  </si>
  <si>
    <t>umývátko keramické 380x280 Keramag bílé barvy s bočním otvorem pro baterii.</t>
  </si>
  <si>
    <t>2063</t>
  </si>
  <si>
    <t>UB - Umyvadlová baterie stojánková, páková, Hansa twist, barva chrom</t>
  </si>
  <si>
    <t>ZP101</t>
  </si>
  <si>
    <t>Rohový ventil 1/2" x 3/8"</t>
  </si>
  <si>
    <t>2060</t>
  </si>
  <si>
    <t>US - Umyvadlo keramické pro invalidy MIO, 64x55 cm s otvorem pro stojánkovou baterii</t>
  </si>
  <si>
    <t>ZP102</t>
  </si>
  <si>
    <t>2069</t>
  </si>
  <si>
    <t>WC 1 - Záchodový závěsný klozet KERAMAG I con s hlubokým splachováním</t>
  </si>
  <si>
    <t>2070</t>
  </si>
  <si>
    <t>Izolační deska pro WC</t>
  </si>
  <si>
    <t>2072</t>
  </si>
  <si>
    <t>Systémový modul pro osazení závěsného klozetu</t>
  </si>
  <si>
    <t>2073</t>
  </si>
  <si>
    <t>Ovládací tlačítko na splachování - Sigma 50</t>
  </si>
  <si>
    <t>2071</t>
  </si>
  <si>
    <t>WC 1 příslušenství - sedátko s poklopem pro závěsné klozety KERAMAG I con</t>
  </si>
  <si>
    <t>ZP103</t>
  </si>
  <si>
    <t>ZP104</t>
  </si>
  <si>
    <t>Flexi-hadička - připojovací 3/8"x1/2"</t>
  </si>
  <si>
    <t>2064</t>
  </si>
  <si>
    <t>WC 2 Záchodový závěsný klozet pro invalidy - IDEAL STANDARD</t>
  </si>
  <si>
    <t>2066</t>
  </si>
  <si>
    <t>2064.1</t>
  </si>
  <si>
    <t>Ovládací tlačítko na splachování - sestava pro invalidy, včetně signalizačního tlačítka</t>
  </si>
  <si>
    <t>2065</t>
  </si>
  <si>
    <t>příslušenství WC2 - sedátko bez poklopu pro závěsné klozety IDEAL STANDARD</t>
  </si>
  <si>
    <t>ZP105</t>
  </si>
  <si>
    <t>ZP106</t>
  </si>
  <si>
    <t>2068</t>
  </si>
  <si>
    <t>Madlo sklopné 834mm - bílé</t>
  </si>
  <si>
    <t>ZP107</t>
  </si>
  <si>
    <t>Pračkový + Myčkový ventil 1/2"</t>
  </si>
  <si>
    <t>D09</t>
  </si>
  <si>
    <t>722.6 - Ostatní náklady - vodovod</t>
  </si>
  <si>
    <t>106</t>
  </si>
  <si>
    <t>108</t>
  </si>
  <si>
    <t>110</t>
  </si>
  <si>
    <t>D10</t>
  </si>
  <si>
    <t>723.1 - Zemní práce - plynovod</t>
  </si>
  <si>
    <t>ZPP 1</t>
  </si>
  <si>
    <t>112</t>
  </si>
  <si>
    <t>ZPP 2</t>
  </si>
  <si>
    <t>114</t>
  </si>
  <si>
    <t>ZPP 3</t>
  </si>
  <si>
    <t>Obsyp štěrkopískem fr. 8/16, do 30cm nad úroveň trouby</t>
  </si>
  <si>
    <t>116</t>
  </si>
  <si>
    <t>ZPP 4</t>
  </si>
  <si>
    <t>118</t>
  </si>
  <si>
    <t>ZPP 5</t>
  </si>
  <si>
    <t>Odvoz přebytečného výkopku</t>
  </si>
  <si>
    <t>120</t>
  </si>
  <si>
    <t>723.2 - Trubní rozvody areálového plynovodu</t>
  </si>
  <si>
    <t>TRP 1</t>
  </si>
  <si>
    <t>Potrubí PE 100 SDR11 D32</t>
  </si>
  <si>
    <t>122</t>
  </si>
  <si>
    <t>723.3 - Rozvody plynu</t>
  </si>
  <si>
    <t>ROZVP 1</t>
  </si>
  <si>
    <t>ocelová bezešvá trubekajakost. mat. 11.353.0 spojovaného svařováním DN25</t>
  </si>
  <si>
    <t>124</t>
  </si>
  <si>
    <t>723.4 - Armatury pro rozvody plynu</t>
  </si>
  <si>
    <t>ARMP 1</t>
  </si>
  <si>
    <t>Kulový kohout plynový 1"</t>
  </si>
  <si>
    <t>126</t>
  </si>
  <si>
    <t>ARMP 3</t>
  </si>
  <si>
    <t>Přechodka PE / ocel, D32/DN25</t>
  </si>
  <si>
    <t>128</t>
  </si>
  <si>
    <t>723.5 - Zkoušky a přípomoce pro rozvody plynu</t>
  </si>
  <si>
    <t>ZKP 1</t>
  </si>
  <si>
    <t>Identifikační označení a štítky</t>
  </si>
  <si>
    <t>130</t>
  </si>
  <si>
    <t>ZKP 3</t>
  </si>
  <si>
    <t>Revize plynovodu a tlaková zkouška</t>
  </si>
  <si>
    <t>132</t>
  </si>
  <si>
    <t>ZKP 4</t>
  </si>
  <si>
    <t>Prostup stěnou v chrániččce</t>
  </si>
  <si>
    <t>134</t>
  </si>
  <si>
    <t>ZKP 5</t>
  </si>
  <si>
    <t>Tlakové zkoušky těsnosti potrubí</t>
  </si>
  <si>
    <t>136</t>
  </si>
  <si>
    <t>999 - VRN</t>
  </si>
  <si>
    <t>VRN - Vedlejší rozpočtové náklady</t>
  </si>
  <si>
    <t xml:space="preserve">    VRN3 - Zařízení staveniště</t>
  </si>
  <si>
    <t xml:space="preserve">    VRN6 - Územní vlivy</t>
  </si>
  <si>
    <t>Vedlejší rozpočtové náklady</t>
  </si>
  <si>
    <t>VRN3</t>
  </si>
  <si>
    <t>Zařízení staveniště</t>
  </si>
  <si>
    <t>030001000</t>
  </si>
  <si>
    <t>1024</t>
  </si>
  <si>
    <t>973050180</t>
  </si>
  <si>
    <t>VRN6</t>
  </si>
  <si>
    <t>Územní vlivy</t>
  </si>
  <si>
    <t>060001000</t>
  </si>
  <si>
    <t>Územní vlivy, doprava</t>
  </si>
  <si>
    <t>621880592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</si>
</sst>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5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19"/>
      <c r="BE5" s="20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6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19"/>
      <c r="BE6" s="203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3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3"/>
      <c r="BS8" s="16" t="s">
        <v>6</v>
      </c>
    </row>
    <row r="9" spans="1:74" ht="14.45" customHeight="1">
      <c r="B9" s="19"/>
      <c r="AR9" s="19"/>
      <c r="BE9" s="203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03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E11" s="203"/>
      <c r="BS11" s="16" t="s">
        <v>6</v>
      </c>
    </row>
    <row r="12" spans="1:74" ht="6.95" customHeight="1">
      <c r="B12" s="19"/>
      <c r="AR12" s="19"/>
      <c r="BE12" s="203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203"/>
      <c r="BS13" s="16" t="s">
        <v>6</v>
      </c>
    </row>
    <row r="14" spans="1:74">
      <c r="B14" s="19"/>
      <c r="E14" s="207" t="s">
        <v>30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6" t="s">
        <v>28</v>
      </c>
      <c r="AN14" s="28" t="s">
        <v>30</v>
      </c>
      <c r="AR14" s="19"/>
      <c r="BE14" s="203"/>
      <c r="BS14" s="16" t="s">
        <v>6</v>
      </c>
    </row>
    <row r="15" spans="1:74" ht="6.95" customHeight="1">
      <c r="B15" s="19"/>
      <c r="AR15" s="19"/>
      <c r="BE15" s="203"/>
      <c r="BS15" s="16" t="s">
        <v>4</v>
      </c>
    </row>
    <row r="16" spans="1:74" ht="12" customHeight="1">
      <c r="B16" s="19"/>
      <c r="D16" s="26" t="s">
        <v>31</v>
      </c>
      <c r="AK16" s="26" t="s">
        <v>25</v>
      </c>
      <c r="AN16" s="24" t="s">
        <v>1</v>
      </c>
      <c r="AR16" s="19"/>
      <c r="BE16" s="203"/>
      <c r="BS16" s="16" t="s">
        <v>4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</v>
      </c>
      <c r="AR17" s="19"/>
      <c r="BE17" s="203"/>
      <c r="BS17" s="16" t="s">
        <v>33</v>
      </c>
    </row>
    <row r="18" spans="2:71" ht="6.95" customHeight="1">
      <c r="B18" s="19"/>
      <c r="AR18" s="19"/>
      <c r="BE18" s="203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203"/>
      <c r="BS19" s="16" t="s">
        <v>6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1</v>
      </c>
      <c r="AR20" s="19"/>
      <c r="BE20" s="203"/>
      <c r="BS20" s="16" t="s">
        <v>33</v>
      </c>
    </row>
    <row r="21" spans="2:71" ht="6.95" customHeight="1">
      <c r="B21" s="19"/>
      <c r="AR21" s="19"/>
      <c r="BE21" s="203"/>
    </row>
    <row r="22" spans="2:71" ht="12" customHeight="1">
      <c r="B22" s="19"/>
      <c r="D22" s="26" t="s">
        <v>36</v>
      </c>
      <c r="AR22" s="19"/>
      <c r="BE22" s="203"/>
    </row>
    <row r="23" spans="2:71" ht="16.5" customHeight="1">
      <c r="B23" s="19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9"/>
      <c r="BE23" s="203"/>
    </row>
    <row r="24" spans="2:71" ht="6.95" customHeight="1">
      <c r="B24" s="19"/>
      <c r="AR24" s="19"/>
      <c r="BE24" s="20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3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R26" s="31"/>
      <c r="BE26" s="203"/>
    </row>
    <row r="27" spans="2:71" s="1" customFormat="1" ht="6.95" customHeight="1">
      <c r="B27" s="31"/>
      <c r="AR27" s="31"/>
      <c r="BE27" s="203"/>
    </row>
    <row r="28" spans="2:71" s="1" customFormat="1">
      <c r="B28" s="31"/>
      <c r="L28" s="212" t="s">
        <v>38</v>
      </c>
      <c r="M28" s="212"/>
      <c r="N28" s="212"/>
      <c r="O28" s="212"/>
      <c r="P28" s="212"/>
      <c r="W28" s="212" t="s">
        <v>39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40</v>
      </c>
      <c r="AL28" s="212"/>
      <c r="AM28" s="212"/>
      <c r="AN28" s="212"/>
      <c r="AO28" s="212"/>
      <c r="AR28" s="31"/>
      <c r="BE28" s="203"/>
    </row>
    <row r="29" spans="2:71" s="2" customFormat="1" ht="14.45" customHeight="1">
      <c r="B29" s="35"/>
      <c r="D29" s="26" t="s">
        <v>41</v>
      </c>
      <c r="F29" s="26" t="s">
        <v>42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5"/>
      <c r="BE29" s="204"/>
    </row>
    <row r="30" spans="2:71" s="2" customFormat="1" ht="14.45" customHeight="1">
      <c r="B30" s="35"/>
      <c r="F30" s="26" t="s">
        <v>43</v>
      </c>
      <c r="L30" s="215">
        <v>0.12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5"/>
      <c r="BE30" s="204"/>
    </row>
    <row r="31" spans="2:71" s="2" customFormat="1" ht="14.45" hidden="1" customHeight="1">
      <c r="B31" s="35"/>
      <c r="F31" s="26" t="s">
        <v>44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5"/>
      <c r="BE31" s="204"/>
    </row>
    <row r="32" spans="2:71" s="2" customFormat="1" ht="14.45" hidden="1" customHeight="1">
      <c r="B32" s="35"/>
      <c r="F32" s="26" t="s">
        <v>45</v>
      </c>
      <c r="L32" s="215">
        <v>0.12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5"/>
      <c r="BE32" s="204"/>
    </row>
    <row r="33" spans="2:57" s="2" customFormat="1" ht="14.45" hidden="1" customHeight="1">
      <c r="B33" s="35"/>
      <c r="F33" s="26" t="s">
        <v>46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5"/>
      <c r="BE33" s="204"/>
    </row>
    <row r="34" spans="2:57" s="1" customFormat="1" ht="6.95" customHeight="1">
      <c r="B34" s="31"/>
      <c r="AR34" s="31"/>
      <c r="BE34" s="203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19" t="s">
        <v>49</v>
      </c>
      <c r="Y35" s="217"/>
      <c r="Z35" s="217"/>
      <c r="AA35" s="217"/>
      <c r="AB35" s="217"/>
      <c r="AC35" s="38"/>
      <c r="AD35" s="38"/>
      <c r="AE35" s="38"/>
      <c r="AF35" s="38"/>
      <c r="AG35" s="38"/>
      <c r="AH35" s="38"/>
      <c r="AI35" s="38"/>
      <c r="AJ35" s="38"/>
      <c r="AK35" s="216">
        <f>SUM(AK26:AK33)</f>
        <v>0</v>
      </c>
      <c r="AL35" s="217"/>
      <c r="AM35" s="217"/>
      <c r="AN35" s="217"/>
      <c r="AO35" s="21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092024</v>
      </c>
      <c r="AR84" s="47"/>
    </row>
    <row r="85" spans="1:91" s="4" customFormat="1" ht="36.950000000000003" customHeight="1">
      <c r="B85" s="48"/>
      <c r="C85" s="49" t="s">
        <v>16</v>
      </c>
      <c r="L85" s="183" t="str">
        <f>K6</f>
        <v>Stavební úpravy objektu na st.p.č.179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Vrchlabí, Krkonošská 230</v>
      </c>
      <c r="AI87" s="26" t="s">
        <v>22</v>
      </c>
      <c r="AM87" s="185" t="str">
        <f>IF(AN8= "","",AN8)</f>
        <v>8. 9. 2024</v>
      </c>
      <c r="AN87" s="18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ZŠ a MŠ Vrchlabí, Krkonošská 230</v>
      </c>
      <c r="AI89" s="26" t="s">
        <v>31</v>
      </c>
      <c r="AM89" s="186" t="str">
        <f>IF(E17="","",E17)</f>
        <v>Tomáš Limberský</v>
      </c>
      <c r="AN89" s="187"/>
      <c r="AO89" s="187"/>
      <c r="AP89" s="187"/>
      <c r="AR89" s="31"/>
      <c r="AS89" s="188" t="s">
        <v>57</v>
      </c>
      <c r="AT89" s="18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34</v>
      </c>
      <c r="AM90" s="186" t="str">
        <f>IF(E20="","",E20)</f>
        <v xml:space="preserve"> </v>
      </c>
      <c r="AN90" s="187"/>
      <c r="AO90" s="187"/>
      <c r="AP90" s="187"/>
      <c r="AR90" s="31"/>
      <c r="AS90" s="190"/>
      <c r="AT90" s="191"/>
      <c r="BD90" s="55"/>
    </row>
    <row r="91" spans="1:91" s="1" customFormat="1" ht="10.9" customHeight="1">
      <c r="B91" s="31"/>
      <c r="AR91" s="31"/>
      <c r="AS91" s="190"/>
      <c r="AT91" s="191"/>
      <c r="BD91" s="55"/>
    </row>
    <row r="92" spans="1:91" s="1" customFormat="1" ht="29.25" customHeight="1">
      <c r="B92" s="31"/>
      <c r="C92" s="192" t="s">
        <v>58</v>
      </c>
      <c r="D92" s="193"/>
      <c r="E92" s="193"/>
      <c r="F92" s="193"/>
      <c r="G92" s="193"/>
      <c r="H92" s="56"/>
      <c r="I92" s="195" t="s">
        <v>59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4" t="s">
        <v>60</v>
      </c>
      <c r="AH92" s="193"/>
      <c r="AI92" s="193"/>
      <c r="AJ92" s="193"/>
      <c r="AK92" s="193"/>
      <c r="AL92" s="193"/>
      <c r="AM92" s="193"/>
      <c r="AN92" s="195" t="s">
        <v>61</v>
      </c>
      <c r="AO92" s="193"/>
      <c r="AP92" s="196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0">
        <f>ROUND(SUM(AG95:AG100),2)</f>
        <v>0</v>
      </c>
      <c r="AH94" s="200"/>
      <c r="AI94" s="200"/>
      <c r="AJ94" s="200"/>
      <c r="AK94" s="200"/>
      <c r="AL94" s="200"/>
      <c r="AM94" s="200"/>
      <c r="AN94" s="201">
        <f>SUM(AG94,AT94)</f>
        <v>0</v>
      </c>
      <c r="AO94" s="201"/>
      <c r="AP94" s="201"/>
      <c r="AQ94" s="66" t="s">
        <v>1</v>
      </c>
      <c r="AR94" s="62"/>
      <c r="AS94" s="67">
        <f>ROUND(SUM(AS95:AS100),2)</f>
        <v>0</v>
      </c>
      <c r="AT94" s="68">
        <f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5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197" t="s">
        <v>82</v>
      </c>
      <c r="E95" s="197"/>
      <c r="F95" s="197"/>
      <c r="G95" s="197"/>
      <c r="H95" s="197"/>
      <c r="I95" s="76"/>
      <c r="J95" s="197" t="s">
        <v>83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8">
        <f>'S_HSV - Stavební část - HSV'!J30</f>
        <v>0</v>
      </c>
      <c r="AH95" s="199"/>
      <c r="AI95" s="199"/>
      <c r="AJ95" s="199"/>
      <c r="AK95" s="199"/>
      <c r="AL95" s="199"/>
      <c r="AM95" s="199"/>
      <c r="AN95" s="198">
        <f>SUM(AG95,AT95)</f>
        <v>0</v>
      </c>
      <c r="AO95" s="199"/>
      <c r="AP95" s="199"/>
      <c r="AQ95" s="77" t="s">
        <v>84</v>
      </c>
      <c r="AR95" s="74"/>
      <c r="AS95" s="78">
        <v>0</v>
      </c>
      <c r="AT95" s="79">
        <f>ROUND(SUM(AV95:AW95),2)</f>
        <v>0</v>
      </c>
      <c r="AU95" s="80">
        <f>'S_HSV - Stavební část - HSV'!P123</f>
        <v>0</v>
      </c>
      <c r="AV95" s="79">
        <f>'S_HSV - Stavební část - HSV'!J33</f>
        <v>0</v>
      </c>
      <c r="AW95" s="79">
        <f>'S_HSV - Stavební část - HSV'!J34</f>
        <v>0</v>
      </c>
      <c r="AX95" s="79">
        <f>'S_HSV - Stavební část - HSV'!J35</f>
        <v>0</v>
      </c>
      <c r="AY95" s="79">
        <f>'S_HSV - Stavební část - HSV'!J36</f>
        <v>0</v>
      </c>
      <c r="AZ95" s="79">
        <f>'S_HSV - Stavební část - HSV'!F33</f>
        <v>0</v>
      </c>
      <c r="BA95" s="79">
        <f>'S_HSV - Stavební část - HSV'!F34</f>
        <v>0</v>
      </c>
      <c r="BB95" s="79">
        <f>'S_HSV - Stavební část - HSV'!F35</f>
        <v>0</v>
      </c>
      <c r="BC95" s="79">
        <f>'S_HSV - Stavební část - HSV'!F36</f>
        <v>0</v>
      </c>
      <c r="BD95" s="81">
        <f>'S_HSV - Stavební část - HSV'!F37</f>
        <v>0</v>
      </c>
      <c r="BT95" s="82" t="s">
        <v>85</v>
      </c>
      <c r="BV95" s="82" t="s">
        <v>79</v>
      </c>
      <c r="BW95" s="82" t="s">
        <v>86</v>
      </c>
      <c r="BX95" s="82" t="s">
        <v>5</v>
      </c>
      <c r="CL95" s="82" t="s">
        <v>1</v>
      </c>
      <c r="CM95" s="82" t="s">
        <v>87</v>
      </c>
    </row>
    <row r="96" spans="1:91" s="6" customFormat="1" ht="16.5" customHeight="1">
      <c r="A96" s="73" t="s">
        <v>81</v>
      </c>
      <c r="B96" s="74"/>
      <c r="C96" s="75"/>
      <c r="D96" s="197" t="s">
        <v>88</v>
      </c>
      <c r="E96" s="197"/>
      <c r="F96" s="197"/>
      <c r="G96" s="197"/>
      <c r="H96" s="197"/>
      <c r="I96" s="76"/>
      <c r="J96" s="197" t="s">
        <v>89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8">
        <f>'S_PSV - Stavební část - PSV'!J30</f>
        <v>0</v>
      </c>
      <c r="AH96" s="199"/>
      <c r="AI96" s="199"/>
      <c r="AJ96" s="199"/>
      <c r="AK96" s="199"/>
      <c r="AL96" s="199"/>
      <c r="AM96" s="199"/>
      <c r="AN96" s="198">
        <f>SUM(AG96,AT96)</f>
        <v>0</v>
      </c>
      <c r="AO96" s="199"/>
      <c r="AP96" s="199"/>
      <c r="AQ96" s="77" t="s">
        <v>84</v>
      </c>
      <c r="AR96" s="74"/>
      <c r="AS96" s="78">
        <v>0</v>
      </c>
      <c r="AT96" s="79">
        <f>ROUND(SUM(AV96:AW96),2)</f>
        <v>0</v>
      </c>
      <c r="AU96" s="80">
        <f>'S_PSV - Stavební část - PSV'!P130</f>
        <v>0</v>
      </c>
      <c r="AV96" s="79">
        <f>'S_PSV - Stavební část - PSV'!J33</f>
        <v>0</v>
      </c>
      <c r="AW96" s="79">
        <f>'S_PSV - Stavební část - PSV'!J34</f>
        <v>0</v>
      </c>
      <c r="AX96" s="79">
        <f>'S_PSV - Stavební část - PSV'!J35</f>
        <v>0</v>
      </c>
      <c r="AY96" s="79">
        <f>'S_PSV - Stavební část - PSV'!J36</f>
        <v>0</v>
      </c>
      <c r="AZ96" s="79">
        <f>'S_PSV - Stavební část - PSV'!F33</f>
        <v>0</v>
      </c>
      <c r="BA96" s="79">
        <f>'S_PSV - Stavební část - PSV'!F34</f>
        <v>0</v>
      </c>
      <c r="BB96" s="79">
        <f>'S_PSV - Stavební část - PSV'!F35</f>
        <v>0</v>
      </c>
      <c r="BC96" s="79">
        <f>'S_PSV - Stavební část - PSV'!F36</f>
        <v>0</v>
      </c>
      <c r="BD96" s="81">
        <f>'S_PSV - Stavební část - PSV'!F37</f>
        <v>0</v>
      </c>
      <c r="BT96" s="82" t="s">
        <v>85</v>
      </c>
      <c r="BV96" s="82" t="s">
        <v>79</v>
      </c>
      <c r="BW96" s="82" t="s">
        <v>90</v>
      </c>
      <c r="BX96" s="82" t="s">
        <v>5</v>
      </c>
      <c r="CL96" s="82" t="s">
        <v>1</v>
      </c>
      <c r="CM96" s="82" t="s">
        <v>87</v>
      </c>
    </row>
    <row r="97" spans="1:91" s="6" customFormat="1" ht="16.5" customHeight="1">
      <c r="A97" s="73" t="s">
        <v>81</v>
      </c>
      <c r="B97" s="74"/>
      <c r="C97" s="75"/>
      <c r="D97" s="197" t="s">
        <v>91</v>
      </c>
      <c r="E97" s="197"/>
      <c r="F97" s="197"/>
      <c r="G97" s="197"/>
      <c r="H97" s="197"/>
      <c r="I97" s="76"/>
      <c r="J97" s="197" t="s">
        <v>92</v>
      </c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8">
        <f>'730 - Vytápění a zdroje t...'!J30</f>
        <v>0</v>
      </c>
      <c r="AH97" s="199"/>
      <c r="AI97" s="199"/>
      <c r="AJ97" s="199"/>
      <c r="AK97" s="199"/>
      <c r="AL97" s="199"/>
      <c r="AM97" s="199"/>
      <c r="AN97" s="198">
        <f>SUM(AG97,AT97)</f>
        <v>0</v>
      </c>
      <c r="AO97" s="199"/>
      <c r="AP97" s="199"/>
      <c r="AQ97" s="77" t="s">
        <v>84</v>
      </c>
      <c r="AR97" s="74"/>
      <c r="AS97" s="78">
        <v>0</v>
      </c>
      <c r="AT97" s="79">
        <f>ROUND(SUM(AV97:AW97),2)</f>
        <v>0</v>
      </c>
      <c r="AU97" s="80">
        <f>'730 - Vytápění a zdroje t...'!P124</f>
        <v>0</v>
      </c>
      <c r="AV97" s="79">
        <f>'730 - Vytápění a zdroje t...'!J33</f>
        <v>0</v>
      </c>
      <c r="AW97" s="79">
        <f>'730 - Vytápění a zdroje t...'!J34</f>
        <v>0</v>
      </c>
      <c r="AX97" s="79">
        <f>'730 - Vytápění a zdroje t...'!J35</f>
        <v>0</v>
      </c>
      <c r="AY97" s="79">
        <f>'730 - Vytápění a zdroje t...'!J36</f>
        <v>0</v>
      </c>
      <c r="AZ97" s="79">
        <f>'730 - Vytápění a zdroje t...'!F33</f>
        <v>0</v>
      </c>
      <c r="BA97" s="79">
        <f>'730 - Vytápění a zdroje t...'!F34</f>
        <v>0</v>
      </c>
      <c r="BB97" s="79">
        <f>'730 - Vytápění a zdroje t...'!F35</f>
        <v>0</v>
      </c>
      <c r="BC97" s="79">
        <f>'730 - Vytápění a zdroje t...'!F36</f>
        <v>0</v>
      </c>
      <c r="BD97" s="81">
        <f>'730 - Vytápění a zdroje t...'!F37</f>
        <v>0</v>
      </c>
      <c r="BT97" s="82" t="s">
        <v>85</v>
      </c>
      <c r="BV97" s="82" t="s">
        <v>79</v>
      </c>
      <c r="BW97" s="82" t="s">
        <v>93</v>
      </c>
      <c r="BX97" s="82" t="s">
        <v>5</v>
      </c>
      <c r="CL97" s="82" t="s">
        <v>1</v>
      </c>
      <c r="CM97" s="82" t="s">
        <v>87</v>
      </c>
    </row>
    <row r="98" spans="1:91" s="6" customFormat="1" ht="16.5" customHeight="1">
      <c r="A98" s="73" t="s">
        <v>81</v>
      </c>
      <c r="B98" s="74"/>
      <c r="C98" s="75"/>
      <c r="D98" s="197" t="s">
        <v>94</v>
      </c>
      <c r="E98" s="197"/>
      <c r="F98" s="197"/>
      <c r="G98" s="197"/>
      <c r="H98" s="197"/>
      <c r="I98" s="76"/>
      <c r="J98" s="197" t="s">
        <v>95</v>
      </c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8">
        <f>'741 - Elektroinstalace'!J30</f>
        <v>0</v>
      </c>
      <c r="AH98" s="199"/>
      <c r="AI98" s="199"/>
      <c r="AJ98" s="199"/>
      <c r="AK98" s="199"/>
      <c r="AL98" s="199"/>
      <c r="AM98" s="199"/>
      <c r="AN98" s="198">
        <f>SUM(AG98,AT98)</f>
        <v>0</v>
      </c>
      <c r="AO98" s="199"/>
      <c r="AP98" s="199"/>
      <c r="AQ98" s="77" t="s">
        <v>84</v>
      </c>
      <c r="AR98" s="74"/>
      <c r="AS98" s="78">
        <v>0</v>
      </c>
      <c r="AT98" s="79">
        <f>ROUND(SUM(AV98:AW98),2)</f>
        <v>0</v>
      </c>
      <c r="AU98" s="80">
        <f>'741 - Elektroinstalace'!P122</f>
        <v>0</v>
      </c>
      <c r="AV98" s="79">
        <f>'741 - Elektroinstalace'!J33</f>
        <v>0</v>
      </c>
      <c r="AW98" s="79">
        <f>'741 - Elektroinstalace'!J34</f>
        <v>0</v>
      </c>
      <c r="AX98" s="79">
        <f>'741 - Elektroinstalace'!J35</f>
        <v>0</v>
      </c>
      <c r="AY98" s="79">
        <f>'741 - Elektroinstalace'!J36</f>
        <v>0</v>
      </c>
      <c r="AZ98" s="79">
        <f>'741 - Elektroinstalace'!F33</f>
        <v>0</v>
      </c>
      <c r="BA98" s="79">
        <f>'741 - Elektroinstalace'!F34</f>
        <v>0</v>
      </c>
      <c r="BB98" s="79">
        <f>'741 - Elektroinstalace'!F35</f>
        <v>0</v>
      </c>
      <c r="BC98" s="79">
        <f>'741 - Elektroinstalace'!F36</f>
        <v>0</v>
      </c>
      <c r="BD98" s="81">
        <f>'741 - Elektroinstalace'!F37</f>
        <v>0</v>
      </c>
      <c r="BT98" s="82" t="s">
        <v>85</v>
      </c>
      <c r="BV98" s="82" t="s">
        <v>79</v>
      </c>
      <c r="BW98" s="82" t="s">
        <v>96</v>
      </c>
      <c r="BX98" s="82" t="s">
        <v>5</v>
      </c>
      <c r="CL98" s="82" t="s">
        <v>1</v>
      </c>
      <c r="CM98" s="82" t="s">
        <v>87</v>
      </c>
    </row>
    <row r="99" spans="1:91" s="6" customFormat="1" ht="16.5" customHeight="1">
      <c r="A99" s="73" t="s">
        <v>81</v>
      </c>
      <c r="B99" s="74"/>
      <c r="C99" s="75"/>
      <c r="D99" s="197" t="s">
        <v>97</v>
      </c>
      <c r="E99" s="197"/>
      <c r="F99" s="197"/>
      <c r="G99" s="197"/>
      <c r="H99" s="197"/>
      <c r="I99" s="76"/>
      <c r="J99" s="197" t="s">
        <v>98</v>
      </c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8">
        <f>'ZTI - Zdravotechnické ins...'!J30</f>
        <v>0</v>
      </c>
      <c r="AH99" s="199"/>
      <c r="AI99" s="199"/>
      <c r="AJ99" s="199"/>
      <c r="AK99" s="199"/>
      <c r="AL99" s="199"/>
      <c r="AM99" s="199"/>
      <c r="AN99" s="198">
        <f>SUM(AG99,AT99)</f>
        <v>0</v>
      </c>
      <c r="AO99" s="199"/>
      <c r="AP99" s="199"/>
      <c r="AQ99" s="77" t="s">
        <v>84</v>
      </c>
      <c r="AR99" s="74"/>
      <c r="AS99" s="78">
        <v>0</v>
      </c>
      <c r="AT99" s="79">
        <f>ROUND(SUM(AV99:AW99),2)</f>
        <v>0</v>
      </c>
      <c r="AU99" s="80">
        <f>'ZTI - Zdravotechnické ins...'!P131</f>
        <v>0</v>
      </c>
      <c r="AV99" s="79">
        <f>'ZTI - Zdravotechnické ins...'!J33</f>
        <v>0</v>
      </c>
      <c r="AW99" s="79">
        <f>'ZTI - Zdravotechnické ins...'!J34</f>
        <v>0</v>
      </c>
      <c r="AX99" s="79">
        <f>'ZTI - Zdravotechnické ins...'!J35</f>
        <v>0</v>
      </c>
      <c r="AY99" s="79">
        <f>'ZTI - Zdravotechnické ins...'!J36</f>
        <v>0</v>
      </c>
      <c r="AZ99" s="79">
        <f>'ZTI - Zdravotechnické ins...'!F33</f>
        <v>0</v>
      </c>
      <c r="BA99" s="79">
        <f>'ZTI - Zdravotechnické ins...'!F34</f>
        <v>0</v>
      </c>
      <c r="BB99" s="79">
        <f>'ZTI - Zdravotechnické ins...'!F35</f>
        <v>0</v>
      </c>
      <c r="BC99" s="79">
        <f>'ZTI - Zdravotechnické ins...'!F36</f>
        <v>0</v>
      </c>
      <c r="BD99" s="81">
        <f>'ZTI - Zdravotechnické ins...'!F37</f>
        <v>0</v>
      </c>
      <c r="BT99" s="82" t="s">
        <v>85</v>
      </c>
      <c r="BV99" s="82" t="s">
        <v>79</v>
      </c>
      <c r="BW99" s="82" t="s">
        <v>99</v>
      </c>
      <c r="BX99" s="82" t="s">
        <v>5</v>
      </c>
      <c r="CL99" s="82" t="s">
        <v>1</v>
      </c>
      <c r="CM99" s="82" t="s">
        <v>87</v>
      </c>
    </row>
    <row r="100" spans="1:91" s="6" customFormat="1" ht="16.5" customHeight="1">
      <c r="A100" s="73" t="s">
        <v>81</v>
      </c>
      <c r="B100" s="74"/>
      <c r="C100" s="75"/>
      <c r="D100" s="197" t="s">
        <v>100</v>
      </c>
      <c r="E100" s="197"/>
      <c r="F100" s="197"/>
      <c r="G100" s="197"/>
      <c r="H100" s="197"/>
      <c r="I100" s="76"/>
      <c r="J100" s="197" t="s">
        <v>101</v>
      </c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8">
        <f>'999 - VRN'!J30</f>
        <v>0</v>
      </c>
      <c r="AH100" s="199"/>
      <c r="AI100" s="199"/>
      <c r="AJ100" s="199"/>
      <c r="AK100" s="199"/>
      <c r="AL100" s="199"/>
      <c r="AM100" s="199"/>
      <c r="AN100" s="198">
        <f>SUM(AG100,AT100)</f>
        <v>0</v>
      </c>
      <c r="AO100" s="199"/>
      <c r="AP100" s="199"/>
      <c r="AQ100" s="77" t="s">
        <v>84</v>
      </c>
      <c r="AR100" s="74"/>
      <c r="AS100" s="83">
        <v>0</v>
      </c>
      <c r="AT100" s="84">
        <f>ROUND(SUM(AV100:AW100),2)</f>
        <v>0</v>
      </c>
      <c r="AU100" s="85">
        <f>'999 - VRN'!P119</f>
        <v>0</v>
      </c>
      <c r="AV100" s="84">
        <f>'999 - VRN'!J33</f>
        <v>0</v>
      </c>
      <c r="AW100" s="84">
        <f>'999 - VRN'!J34</f>
        <v>0</v>
      </c>
      <c r="AX100" s="84">
        <f>'999 - VRN'!J35</f>
        <v>0</v>
      </c>
      <c r="AY100" s="84">
        <f>'999 - VRN'!J36</f>
        <v>0</v>
      </c>
      <c r="AZ100" s="84">
        <f>'999 - VRN'!F33</f>
        <v>0</v>
      </c>
      <c r="BA100" s="84">
        <f>'999 - VRN'!F34</f>
        <v>0</v>
      </c>
      <c r="BB100" s="84">
        <f>'999 - VRN'!F35</f>
        <v>0</v>
      </c>
      <c r="BC100" s="84">
        <f>'999 - VRN'!F36</f>
        <v>0</v>
      </c>
      <c r="BD100" s="86">
        <f>'999 - VRN'!F37</f>
        <v>0</v>
      </c>
      <c r="BT100" s="82" t="s">
        <v>85</v>
      </c>
      <c r="BV100" s="82" t="s">
        <v>79</v>
      </c>
      <c r="BW100" s="82" t="s">
        <v>102</v>
      </c>
      <c r="BX100" s="82" t="s">
        <v>5</v>
      </c>
      <c r="CL100" s="82" t="s">
        <v>1</v>
      </c>
      <c r="CM100" s="82" t="s">
        <v>87</v>
      </c>
    </row>
    <row r="101" spans="1:91" s="1" customFormat="1" ht="30" customHeight="1">
      <c r="B101" s="31"/>
      <c r="AR101" s="31"/>
    </row>
    <row r="102" spans="1:91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sheetProtection algorithmName="SHA-512" hashValue="Fjznt1NReZvuZTTNd/v5bg326y8knfwWIGbA3JNh9iRFOkQ1BKHuZ4jreW6otWEegJsLJjAd1KMbZmNU+lCfVg==" saltValue="0WC61jx7ryFviRjR6wF9XxWe5/hnawr8HlX3FGHpmXJxDIWcjD/r8YvIMu14shHP5wdBhwsfqmgx6QguRCBUW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_HSV - Stavební část - HSV'!C2" display="/" xr:uid="{00000000-0004-0000-0000-000000000000}"/>
    <hyperlink ref="A96" location="'S_PSV - Stavební část - PSV'!C2" display="/" xr:uid="{00000000-0004-0000-0000-000001000000}"/>
    <hyperlink ref="A97" location="'730 - Vytápění a zdroje t...'!C2" display="/" xr:uid="{00000000-0004-0000-0000-000002000000}"/>
    <hyperlink ref="A98" location="'741 - Elektroinstalace'!C2" display="/" xr:uid="{00000000-0004-0000-0000-000003000000}"/>
    <hyperlink ref="A99" location="'ZTI - Zdravotechnické ins...'!C2" display="/" xr:uid="{00000000-0004-0000-0000-000004000000}"/>
    <hyperlink ref="A100" location="'999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103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0" t="str">
        <f>'Rekapitulace stavby'!K6</f>
        <v>Stavební úpravy objektu na st.p.č.179</v>
      </c>
      <c r="F7" s="221"/>
      <c r="G7" s="221"/>
      <c r="H7" s="221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183" t="s">
        <v>105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8. 9. 2024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3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9" t="s">
        <v>1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ROUND((SUM(BE123:BE242)),  2)</f>
        <v>0</v>
      </c>
      <c r="I33" s="91">
        <v>0.21</v>
      </c>
      <c r="J33" s="90">
        <f>ROUND(((SUM(BE123:BE242))*I33),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ROUND((SUM(BF123:BF242)),  2)</f>
        <v>0</v>
      </c>
      <c r="I34" s="91">
        <v>0.12</v>
      </c>
      <c r="J34" s="90">
        <f>ROUND(((SUM(BF123:BF242))*I34),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ROUND((SUM(BG123:BG242)),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ROUND((SUM(BH123:BH242)),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ROUND((SUM(BI123:BI242)),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0" t="str">
        <f>E7</f>
        <v>Stavební úpravy objektu na st.p.č.179</v>
      </c>
      <c r="F85" s="221"/>
      <c r="G85" s="221"/>
      <c r="H85" s="221"/>
      <c r="L85" s="31"/>
    </row>
    <row r="86" spans="2:47" s="1" customFormat="1" ht="12" customHeight="1">
      <c r="B86" s="31"/>
      <c r="C86" s="26" t="s">
        <v>104</v>
      </c>
      <c r="L86" s="31"/>
    </row>
    <row r="87" spans="2:47" s="1" customFormat="1" ht="16.5" customHeight="1">
      <c r="B87" s="31"/>
      <c r="E87" s="183" t="str">
        <f>E9</f>
        <v>S_HSV - Stavební část - HSV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Vrchlabí, Krkonošská 230</v>
      </c>
      <c r="I89" s="26" t="s">
        <v>22</v>
      </c>
      <c r="J89" s="51" t="str">
        <f>IF(J12="","",J12)</f>
        <v>8. 9. 2024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ZŠ a MŠ Vrchlabí, Krkonošská 230</v>
      </c>
      <c r="I91" s="26" t="s">
        <v>31</v>
      </c>
      <c r="J91" s="29" t="str">
        <f>E21</f>
        <v>Tomáš Limberský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J123</f>
        <v>0</v>
      </c>
      <c r="L96" s="31"/>
      <c r="AU96" s="16" t="s">
        <v>110</v>
      </c>
    </row>
    <row r="97" spans="2:12" s="8" customFormat="1" ht="24.95" customHeight="1">
      <c r="B97" s="103"/>
      <c r="D97" s="104" t="s">
        <v>111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112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J151</f>
        <v>0</v>
      </c>
      <c r="L99" s="107"/>
    </row>
    <row r="100" spans="2:12" s="9" customFormat="1" ht="19.899999999999999" customHeight="1">
      <c r="B100" s="107"/>
      <c r="D100" s="108" t="s">
        <v>114</v>
      </c>
      <c r="E100" s="109"/>
      <c r="F100" s="109"/>
      <c r="G100" s="109"/>
      <c r="H100" s="109"/>
      <c r="I100" s="109"/>
      <c r="J100" s="110">
        <f>J167</f>
        <v>0</v>
      </c>
      <c r="L100" s="107"/>
    </row>
    <row r="101" spans="2:12" s="9" customFormat="1" ht="19.899999999999999" customHeight="1">
      <c r="B101" s="107"/>
      <c r="D101" s="108" t="s">
        <v>115</v>
      </c>
      <c r="E101" s="109"/>
      <c r="F101" s="109"/>
      <c r="G101" s="109"/>
      <c r="H101" s="109"/>
      <c r="I101" s="109"/>
      <c r="J101" s="110">
        <f>J196</f>
        <v>0</v>
      </c>
      <c r="L101" s="107"/>
    </row>
    <row r="102" spans="2:12" s="9" customFormat="1" ht="19.899999999999999" customHeight="1">
      <c r="B102" s="107"/>
      <c r="D102" s="108" t="s">
        <v>116</v>
      </c>
      <c r="E102" s="109"/>
      <c r="F102" s="109"/>
      <c r="G102" s="109"/>
      <c r="H102" s="109"/>
      <c r="I102" s="109"/>
      <c r="J102" s="110">
        <f>J236</f>
        <v>0</v>
      </c>
      <c r="L102" s="107"/>
    </row>
    <row r="103" spans="2:12" s="9" customFormat="1" ht="19.899999999999999" customHeight="1">
      <c r="B103" s="107"/>
      <c r="D103" s="108" t="s">
        <v>117</v>
      </c>
      <c r="E103" s="109"/>
      <c r="F103" s="109"/>
      <c r="G103" s="109"/>
      <c r="H103" s="109"/>
      <c r="I103" s="109"/>
      <c r="J103" s="110">
        <f>J241</f>
        <v>0</v>
      </c>
      <c r="L103" s="107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118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20" t="str">
        <f>E7</f>
        <v>Stavební úpravy objektu na st.p.č.179</v>
      </c>
      <c r="F113" s="221"/>
      <c r="G113" s="221"/>
      <c r="H113" s="221"/>
      <c r="L113" s="31"/>
    </row>
    <row r="114" spans="2:65" s="1" customFormat="1" ht="12" customHeight="1">
      <c r="B114" s="31"/>
      <c r="C114" s="26" t="s">
        <v>104</v>
      </c>
      <c r="L114" s="31"/>
    </row>
    <row r="115" spans="2:65" s="1" customFormat="1" ht="16.5" customHeight="1">
      <c r="B115" s="31"/>
      <c r="E115" s="183" t="str">
        <f>E9</f>
        <v>S_HSV - Stavební část - HSV</v>
      </c>
      <c r="F115" s="222"/>
      <c r="G115" s="222"/>
      <c r="H115" s="222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Vrchlabí, Krkonošská 230</v>
      </c>
      <c r="I117" s="26" t="s">
        <v>22</v>
      </c>
      <c r="J117" s="51" t="str">
        <f>IF(J12="","",J12)</f>
        <v>8. 9. 2024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>ZŠ a MŠ Vrchlabí, Krkonošská 230</v>
      </c>
      <c r="I119" s="26" t="s">
        <v>31</v>
      </c>
      <c r="J119" s="29" t="str">
        <f>E21</f>
        <v>Tomáš Limberský</v>
      </c>
      <c r="L119" s="31"/>
    </row>
    <row r="120" spans="2:65" s="1" customFormat="1" ht="15.2" customHeight="1">
      <c r="B120" s="31"/>
      <c r="C120" s="26" t="s">
        <v>29</v>
      </c>
      <c r="F120" s="24" t="str">
        <f>IF(E18="","",E18)</f>
        <v>Vyplň údaj</v>
      </c>
      <c r="I120" s="26" t="s">
        <v>34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119</v>
      </c>
      <c r="D122" s="113" t="s">
        <v>62</v>
      </c>
      <c r="E122" s="113" t="s">
        <v>58</v>
      </c>
      <c r="F122" s="113" t="s">
        <v>59</v>
      </c>
      <c r="G122" s="113" t="s">
        <v>120</v>
      </c>
      <c r="H122" s="113" t="s">
        <v>121</v>
      </c>
      <c r="I122" s="113" t="s">
        <v>122</v>
      </c>
      <c r="J122" s="114" t="s">
        <v>108</v>
      </c>
      <c r="K122" s="115" t="s">
        <v>123</v>
      </c>
      <c r="L122" s="111"/>
      <c r="M122" s="58" t="s">
        <v>1</v>
      </c>
      <c r="N122" s="59" t="s">
        <v>41</v>
      </c>
      <c r="O122" s="59" t="s">
        <v>124</v>
      </c>
      <c r="P122" s="59" t="s">
        <v>125</v>
      </c>
      <c r="Q122" s="59" t="s">
        <v>126</v>
      </c>
      <c r="R122" s="59" t="s">
        <v>127</v>
      </c>
      <c r="S122" s="59" t="s">
        <v>128</v>
      </c>
      <c r="T122" s="60" t="s">
        <v>129</v>
      </c>
    </row>
    <row r="123" spans="2:65" s="1" customFormat="1" ht="22.9" customHeight="1">
      <c r="B123" s="31"/>
      <c r="C123" s="63" t="s">
        <v>130</v>
      </c>
      <c r="J123" s="116">
        <f>BK123</f>
        <v>0</v>
      </c>
      <c r="L123" s="31"/>
      <c r="M123" s="61"/>
      <c r="N123" s="52"/>
      <c r="O123" s="52"/>
      <c r="P123" s="117">
        <f>P124</f>
        <v>0</v>
      </c>
      <c r="Q123" s="52"/>
      <c r="R123" s="117">
        <f>R124</f>
        <v>47.086912300000002</v>
      </c>
      <c r="S123" s="52"/>
      <c r="T123" s="118">
        <f>T124</f>
        <v>38.427800000000005</v>
      </c>
      <c r="AT123" s="16" t="s">
        <v>76</v>
      </c>
      <c r="AU123" s="16" t="s">
        <v>110</v>
      </c>
      <c r="BK123" s="119">
        <f>BK124</f>
        <v>0</v>
      </c>
    </row>
    <row r="124" spans="2:65" s="11" customFormat="1" ht="25.9" customHeight="1">
      <c r="B124" s="120"/>
      <c r="D124" s="121" t="s">
        <v>76</v>
      </c>
      <c r="E124" s="122" t="s">
        <v>131</v>
      </c>
      <c r="F124" s="122" t="s">
        <v>132</v>
      </c>
      <c r="I124" s="123"/>
      <c r="J124" s="124">
        <f>BK124</f>
        <v>0</v>
      </c>
      <c r="L124" s="120"/>
      <c r="M124" s="125"/>
      <c r="P124" s="126">
        <f>P125+P151+P167+P196+P236+P241</f>
        <v>0</v>
      </c>
      <c r="R124" s="126">
        <f>R125+R151+R167+R196+R236+R241</f>
        <v>47.086912300000002</v>
      </c>
      <c r="T124" s="127">
        <f>T125+T151+T167+T196+T236+T241</f>
        <v>38.427800000000005</v>
      </c>
      <c r="AR124" s="121" t="s">
        <v>85</v>
      </c>
      <c r="AT124" s="128" t="s">
        <v>76</v>
      </c>
      <c r="AU124" s="128" t="s">
        <v>77</v>
      </c>
      <c r="AY124" s="121" t="s">
        <v>133</v>
      </c>
      <c r="BK124" s="129">
        <f>BK125+BK151+BK167+BK196+BK236+BK241</f>
        <v>0</v>
      </c>
    </row>
    <row r="125" spans="2:65" s="11" customFormat="1" ht="22.9" customHeight="1">
      <c r="B125" s="120"/>
      <c r="D125" s="121" t="s">
        <v>76</v>
      </c>
      <c r="E125" s="130" t="s">
        <v>134</v>
      </c>
      <c r="F125" s="130" t="s">
        <v>135</v>
      </c>
      <c r="I125" s="123"/>
      <c r="J125" s="131">
        <f>BK125</f>
        <v>0</v>
      </c>
      <c r="L125" s="120"/>
      <c r="M125" s="125"/>
      <c r="P125" s="126">
        <f>SUM(P126:P150)</f>
        <v>0</v>
      </c>
      <c r="R125" s="126">
        <f>SUM(R126:R150)</f>
        <v>27.533007313799999</v>
      </c>
      <c r="T125" s="127">
        <f>SUM(T126:T150)</f>
        <v>0</v>
      </c>
      <c r="AR125" s="121" t="s">
        <v>85</v>
      </c>
      <c r="AT125" s="128" t="s">
        <v>76</v>
      </c>
      <c r="AU125" s="128" t="s">
        <v>85</v>
      </c>
      <c r="AY125" s="121" t="s">
        <v>133</v>
      </c>
      <c r="BK125" s="129">
        <f>SUM(BK126:BK150)</f>
        <v>0</v>
      </c>
    </row>
    <row r="126" spans="2:65" s="1" customFormat="1" ht="21.75" customHeight="1">
      <c r="B126" s="31"/>
      <c r="C126" s="132" t="s">
        <v>85</v>
      </c>
      <c r="D126" s="132" t="s">
        <v>136</v>
      </c>
      <c r="E126" s="133" t="s">
        <v>137</v>
      </c>
      <c r="F126" s="134" t="s">
        <v>138</v>
      </c>
      <c r="G126" s="135" t="s">
        <v>139</v>
      </c>
      <c r="H126" s="136">
        <v>13.5</v>
      </c>
      <c r="I126" s="137"/>
      <c r="J126" s="138">
        <f>ROUND(I126*H126,2)</f>
        <v>0</v>
      </c>
      <c r="K126" s="139"/>
      <c r="L126" s="31"/>
      <c r="M126" s="140" t="s">
        <v>1</v>
      </c>
      <c r="N126" s="141" t="s">
        <v>42</v>
      </c>
      <c r="P126" s="142">
        <f>O126*H126</f>
        <v>0</v>
      </c>
      <c r="Q126" s="142">
        <v>1.8774999999999999</v>
      </c>
      <c r="R126" s="142">
        <f>Q126*H126</f>
        <v>25.346249999999998</v>
      </c>
      <c r="S126" s="142">
        <v>0</v>
      </c>
      <c r="T126" s="143">
        <f>S126*H126</f>
        <v>0</v>
      </c>
      <c r="AR126" s="144" t="s">
        <v>140</v>
      </c>
      <c r="AT126" s="144" t="s">
        <v>136</v>
      </c>
      <c r="AU126" s="144" t="s">
        <v>87</v>
      </c>
      <c r="AY126" s="16" t="s">
        <v>133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85</v>
      </c>
      <c r="BK126" s="145">
        <f>ROUND(I126*H126,2)</f>
        <v>0</v>
      </c>
      <c r="BL126" s="16" t="s">
        <v>140</v>
      </c>
      <c r="BM126" s="144" t="s">
        <v>141</v>
      </c>
    </row>
    <row r="127" spans="2:65" s="1" customFormat="1" ht="33" customHeight="1">
      <c r="B127" s="31"/>
      <c r="C127" s="132" t="s">
        <v>87</v>
      </c>
      <c r="D127" s="132" t="s">
        <v>136</v>
      </c>
      <c r="E127" s="133" t="s">
        <v>142</v>
      </c>
      <c r="F127" s="134" t="s">
        <v>143</v>
      </c>
      <c r="G127" s="135" t="s">
        <v>144</v>
      </c>
      <c r="H127" s="136">
        <v>2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42</v>
      </c>
      <c r="P127" s="142">
        <f>O127*H127</f>
        <v>0</v>
      </c>
      <c r="Q127" s="142">
        <v>2.6280000000000001E-2</v>
      </c>
      <c r="R127" s="142">
        <f>Q127*H127</f>
        <v>5.2560000000000003E-2</v>
      </c>
      <c r="S127" s="142">
        <v>0</v>
      </c>
      <c r="T127" s="143">
        <f>S127*H127</f>
        <v>0</v>
      </c>
      <c r="AR127" s="144" t="s">
        <v>140</v>
      </c>
      <c r="AT127" s="144" t="s">
        <v>136</v>
      </c>
      <c r="AU127" s="144" t="s">
        <v>87</v>
      </c>
      <c r="AY127" s="16" t="s">
        <v>133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85</v>
      </c>
      <c r="BK127" s="145">
        <f>ROUND(I127*H127,2)</f>
        <v>0</v>
      </c>
      <c r="BL127" s="16" t="s">
        <v>140</v>
      </c>
      <c r="BM127" s="144" t="s">
        <v>145</v>
      </c>
    </row>
    <row r="128" spans="2:65" s="1" customFormat="1" ht="16.5" customHeight="1">
      <c r="B128" s="31"/>
      <c r="C128" s="132" t="s">
        <v>134</v>
      </c>
      <c r="D128" s="132" t="s">
        <v>136</v>
      </c>
      <c r="E128" s="133" t="s">
        <v>146</v>
      </c>
      <c r="F128" s="134" t="s">
        <v>147</v>
      </c>
      <c r="G128" s="135" t="s">
        <v>139</v>
      </c>
      <c r="H128" s="136">
        <v>0.26500000000000001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42</v>
      </c>
      <c r="P128" s="142">
        <f>O128*H128</f>
        <v>0</v>
      </c>
      <c r="Q128" s="142">
        <v>1.94302</v>
      </c>
      <c r="R128" s="142">
        <f>Q128*H128</f>
        <v>0.51490029999999998</v>
      </c>
      <c r="S128" s="142">
        <v>0</v>
      </c>
      <c r="T128" s="143">
        <f>S128*H128</f>
        <v>0</v>
      </c>
      <c r="AR128" s="144" t="s">
        <v>140</v>
      </c>
      <c r="AT128" s="144" t="s">
        <v>136</v>
      </c>
      <c r="AU128" s="144" t="s">
        <v>87</v>
      </c>
      <c r="AY128" s="16" t="s">
        <v>133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85</v>
      </c>
      <c r="BK128" s="145">
        <f>ROUND(I128*H128,2)</f>
        <v>0</v>
      </c>
      <c r="BL128" s="16" t="s">
        <v>140</v>
      </c>
      <c r="BM128" s="144" t="s">
        <v>148</v>
      </c>
    </row>
    <row r="129" spans="2:65" s="12" customFormat="1">
      <c r="B129" s="146"/>
      <c r="D129" s="147" t="s">
        <v>149</v>
      </c>
      <c r="E129" s="148" t="s">
        <v>1</v>
      </c>
      <c r="F129" s="149" t="s">
        <v>150</v>
      </c>
      <c r="H129" s="148" t="s">
        <v>1</v>
      </c>
      <c r="I129" s="150"/>
      <c r="L129" s="146"/>
      <c r="M129" s="151"/>
      <c r="T129" s="152"/>
      <c r="AT129" s="148" t="s">
        <v>149</v>
      </c>
      <c r="AU129" s="148" t="s">
        <v>87</v>
      </c>
      <c r="AV129" s="12" t="s">
        <v>85</v>
      </c>
      <c r="AW129" s="12" t="s">
        <v>33</v>
      </c>
      <c r="AX129" s="12" t="s">
        <v>77</v>
      </c>
      <c r="AY129" s="148" t="s">
        <v>133</v>
      </c>
    </row>
    <row r="130" spans="2:65" s="13" customFormat="1">
      <c r="B130" s="153"/>
      <c r="D130" s="147" t="s">
        <v>149</v>
      </c>
      <c r="E130" s="154" t="s">
        <v>1</v>
      </c>
      <c r="F130" s="155" t="s">
        <v>151</v>
      </c>
      <c r="H130" s="156">
        <v>4.9000000000000002E-2</v>
      </c>
      <c r="I130" s="157"/>
      <c r="L130" s="153"/>
      <c r="M130" s="158"/>
      <c r="T130" s="159"/>
      <c r="AT130" s="154" t="s">
        <v>149</v>
      </c>
      <c r="AU130" s="154" t="s">
        <v>87</v>
      </c>
      <c r="AV130" s="13" t="s">
        <v>87</v>
      </c>
      <c r="AW130" s="13" t="s">
        <v>33</v>
      </c>
      <c r="AX130" s="13" t="s">
        <v>77</v>
      </c>
      <c r="AY130" s="154" t="s">
        <v>133</v>
      </c>
    </row>
    <row r="131" spans="2:65" s="12" customFormat="1">
      <c r="B131" s="146"/>
      <c r="D131" s="147" t="s">
        <v>149</v>
      </c>
      <c r="E131" s="148" t="s">
        <v>1</v>
      </c>
      <c r="F131" s="149" t="s">
        <v>152</v>
      </c>
      <c r="H131" s="148" t="s">
        <v>1</v>
      </c>
      <c r="I131" s="150"/>
      <c r="L131" s="146"/>
      <c r="M131" s="151"/>
      <c r="T131" s="152"/>
      <c r="AT131" s="148" t="s">
        <v>149</v>
      </c>
      <c r="AU131" s="148" t="s">
        <v>87</v>
      </c>
      <c r="AV131" s="12" t="s">
        <v>85</v>
      </c>
      <c r="AW131" s="12" t="s">
        <v>33</v>
      </c>
      <c r="AX131" s="12" t="s">
        <v>77</v>
      </c>
      <c r="AY131" s="148" t="s">
        <v>133</v>
      </c>
    </row>
    <row r="132" spans="2:65" s="13" customFormat="1">
      <c r="B132" s="153"/>
      <c r="D132" s="147" t="s">
        <v>149</v>
      </c>
      <c r="E132" s="154" t="s">
        <v>1</v>
      </c>
      <c r="F132" s="155" t="s">
        <v>153</v>
      </c>
      <c r="H132" s="156">
        <v>0.13200000000000001</v>
      </c>
      <c r="I132" s="157"/>
      <c r="L132" s="153"/>
      <c r="M132" s="158"/>
      <c r="T132" s="159"/>
      <c r="AT132" s="154" t="s">
        <v>149</v>
      </c>
      <c r="AU132" s="154" t="s">
        <v>87</v>
      </c>
      <c r="AV132" s="13" t="s">
        <v>87</v>
      </c>
      <c r="AW132" s="13" t="s">
        <v>33</v>
      </c>
      <c r="AX132" s="13" t="s">
        <v>77</v>
      </c>
      <c r="AY132" s="154" t="s">
        <v>133</v>
      </c>
    </row>
    <row r="133" spans="2:65" s="12" customFormat="1">
      <c r="B133" s="146"/>
      <c r="D133" s="147" t="s">
        <v>149</v>
      </c>
      <c r="E133" s="148" t="s">
        <v>1</v>
      </c>
      <c r="F133" s="149" t="s">
        <v>154</v>
      </c>
      <c r="H133" s="148" t="s">
        <v>1</v>
      </c>
      <c r="I133" s="150"/>
      <c r="L133" s="146"/>
      <c r="M133" s="151"/>
      <c r="T133" s="152"/>
      <c r="AT133" s="148" t="s">
        <v>149</v>
      </c>
      <c r="AU133" s="148" t="s">
        <v>87</v>
      </c>
      <c r="AV133" s="12" t="s">
        <v>85</v>
      </c>
      <c r="AW133" s="12" t="s">
        <v>33</v>
      </c>
      <c r="AX133" s="12" t="s">
        <v>77</v>
      </c>
      <c r="AY133" s="148" t="s">
        <v>133</v>
      </c>
    </row>
    <row r="134" spans="2:65" s="13" customFormat="1">
      <c r="B134" s="153"/>
      <c r="D134" s="147" t="s">
        <v>149</v>
      </c>
      <c r="E134" s="154" t="s">
        <v>1</v>
      </c>
      <c r="F134" s="155" t="s">
        <v>155</v>
      </c>
      <c r="H134" s="156">
        <v>8.4000000000000005E-2</v>
      </c>
      <c r="I134" s="157"/>
      <c r="L134" s="153"/>
      <c r="M134" s="158"/>
      <c r="T134" s="159"/>
      <c r="AT134" s="154" t="s">
        <v>149</v>
      </c>
      <c r="AU134" s="154" t="s">
        <v>87</v>
      </c>
      <c r="AV134" s="13" t="s">
        <v>87</v>
      </c>
      <c r="AW134" s="13" t="s">
        <v>33</v>
      </c>
      <c r="AX134" s="13" t="s">
        <v>77</v>
      </c>
      <c r="AY134" s="154" t="s">
        <v>133</v>
      </c>
    </row>
    <row r="135" spans="2:65" s="14" customFormat="1">
      <c r="B135" s="160"/>
      <c r="D135" s="147" t="s">
        <v>149</v>
      </c>
      <c r="E135" s="161" t="s">
        <v>1</v>
      </c>
      <c r="F135" s="162" t="s">
        <v>156</v>
      </c>
      <c r="H135" s="163">
        <v>0.26500000000000001</v>
      </c>
      <c r="I135" s="164"/>
      <c r="L135" s="160"/>
      <c r="M135" s="165"/>
      <c r="T135" s="166"/>
      <c r="AT135" s="161" t="s">
        <v>149</v>
      </c>
      <c r="AU135" s="161" t="s">
        <v>87</v>
      </c>
      <c r="AV135" s="14" t="s">
        <v>140</v>
      </c>
      <c r="AW135" s="14" t="s">
        <v>33</v>
      </c>
      <c r="AX135" s="14" t="s">
        <v>85</v>
      </c>
      <c r="AY135" s="161" t="s">
        <v>133</v>
      </c>
    </row>
    <row r="136" spans="2:65" s="1" customFormat="1" ht="24.2" customHeight="1">
      <c r="B136" s="31"/>
      <c r="C136" s="132" t="s">
        <v>140</v>
      </c>
      <c r="D136" s="132" t="s">
        <v>136</v>
      </c>
      <c r="E136" s="133" t="s">
        <v>157</v>
      </c>
      <c r="F136" s="134" t="s">
        <v>158</v>
      </c>
      <c r="G136" s="135" t="s">
        <v>159</v>
      </c>
      <c r="H136" s="136">
        <v>16.2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42</v>
      </c>
      <c r="P136" s="142">
        <f>O136*H136</f>
        <v>0</v>
      </c>
      <c r="Q136" s="142">
        <v>6.1719999999999997E-2</v>
      </c>
      <c r="R136" s="142">
        <f>Q136*H136</f>
        <v>0.99986399999999986</v>
      </c>
      <c r="S136" s="142">
        <v>0</v>
      </c>
      <c r="T136" s="143">
        <f>S136*H136</f>
        <v>0</v>
      </c>
      <c r="AR136" s="144" t="s">
        <v>140</v>
      </c>
      <c r="AT136" s="144" t="s">
        <v>136</v>
      </c>
      <c r="AU136" s="144" t="s">
        <v>87</v>
      </c>
      <c r="AY136" s="16" t="s">
        <v>133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85</v>
      </c>
      <c r="BK136" s="145">
        <f>ROUND(I136*H136,2)</f>
        <v>0</v>
      </c>
      <c r="BL136" s="16" t="s">
        <v>140</v>
      </c>
      <c r="BM136" s="144" t="s">
        <v>160</v>
      </c>
    </row>
    <row r="137" spans="2:65" s="1" customFormat="1" ht="24.2" customHeight="1">
      <c r="B137" s="31"/>
      <c r="C137" s="132" t="s">
        <v>161</v>
      </c>
      <c r="D137" s="132" t="s">
        <v>136</v>
      </c>
      <c r="E137" s="133" t="s">
        <v>162</v>
      </c>
      <c r="F137" s="134" t="s">
        <v>163</v>
      </c>
      <c r="G137" s="135" t="s">
        <v>164</v>
      </c>
      <c r="H137" s="136">
        <v>17</v>
      </c>
      <c r="I137" s="137"/>
      <c r="J137" s="138">
        <f>ROUND(I137*H137,2)</f>
        <v>0</v>
      </c>
      <c r="K137" s="139"/>
      <c r="L137" s="31"/>
      <c r="M137" s="140" t="s">
        <v>1</v>
      </c>
      <c r="N137" s="141" t="s">
        <v>42</v>
      </c>
      <c r="P137" s="142">
        <f>O137*H137</f>
        <v>0</v>
      </c>
      <c r="Q137" s="142">
        <v>8.0271400000000005E-5</v>
      </c>
      <c r="R137" s="142">
        <f>Q137*H137</f>
        <v>1.3646138E-3</v>
      </c>
      <c r="S137" s="142">
        <v>0</v>
      </c>
      <c r="T137" s="143">
        <f>S137*H137</f>
        <v>0</v>
      </c>
      <c r="AR137" s="144" t="s">
        <v>140</v>
      </c>
      <c r="AT137" s="144" t="s">
        <v>136</v>
      </c>
      <c r="AU137" s="144" t="s">
        <v>87</v>
      </c>
      <c r="AY137" s="16" t="s">
        <v>133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85</v>
      </c>
      <c r="BK137" s="145">
        <f>ROUND(I137*H137,2)</f>
        <v>0</v>
      </c>
      <c r="BL137" s="16" t="s">
        <v>140</v>
      </c>
      <c r="BM137" s="144" t="s">
        <v>165</v>
      </c>
    </row>
    <row r="138" spans="2:65" s="1" customFormat="1" ht="24.2" customHeight="1">
      <c r="B138" s="31"/>
      <c r="C138" s="132" t="s">
        <v>166</v>
      </c>
      <c r="D138" s="132" t="s">
        <v>136</v>
      </c>
      <c r="E138" s="133" t="s">
        <v>167</v>
      </c>
      <c r="F138" s="134" t="s">
        <v>168</v>
      </c>
      <c r="G138" s="135" t="s">
        <v>164</v>
      </c>
      <c r="H138" s="136">
        <v>13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42</v>
      </c>
      <c r="P138" s="142">
        <f>O138*H138</f>
        <v>0</v>
      </c>
      <c r="Q138" s="142">
        <v>1.36E-4</v>
      </c>
      <c r="R138" s="142">
        <f>Q138*H138</f>
        <v>1.768E-3</v>
      </c>
      <c r="S138" s="142">
        <v>0</v>
      </c>
      <c r="T138" s="143">
        <f>S138*H138</f>
        <v>0</v>
      </c>
      <c r="AR138" s="144" t="s">
        <v>140</v>
      </c>
      <c r="AT138" s="144" t="s">
        <v>136</v>
      </c>
      <c r="AU138" s="144" t="s">
        <v>87</v>
      </c>
      <c r="AY138" s="16" t="s">
        <v>133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85</v>
      </c>
      <c r="BK138" s="145">
        <f>ROUND(I138*H138,2)</f>
        <v>0</v>
      </c>
      <c r="BL138" s="16" t="s">
        <v>140</v>
      </c>
      <c r="BM138" s="144" t="s">
        <v>169</v>
      </c>
    </row>
    <row r="139" spans="2:65" s="13" customFormat="1">
      <c r="B139" s="153"/>
      <c r="D139" s="147" t="s">
        <v>149</v>
      </c>
      <c r="E139" s="154" t="s">
        <v>1</v>
      </c>
      <c r="F139" s="155" t="s">
        <v>170</v>
      </c>
      <c r="H139" s="156">
        <v>13</v>
      </c>
      <c r="I139" s="157"/>
      <c r="L139" s="153"/>
      <c r="M139" s="158"/>
      <c r="T139" s="159"/>
      <c r="AT139" s="154" t="s">
        <v>149</v>
      </c>
      <c r="AU139" s="154" t="s">
        <v>87</v>
      </c>
      <c r="AV139" s="13" t="s">
        <v>87</v>
      </c>
      <c r="AW139" s="13" t="s">
        <v>33</v>
      </c>
      <c r="AX139" s="13" t="s">
        <v>85</v>
      </c>
      <c r="AY139" s="154" t="s">
        <v>133</v>
      </c>
    </row>
    <row r="140" spans="2:65" s="1" customFormat="1" ht="24.2" customHeight="1">
      <c r="B140" s="31"/>
      <c r="C140" s="132" t="s">
        <v>171</v>
      </c>
      <c r="D140" s="132" t="s">
        <v>136</v>
      </c>
      <c r="E140" s="133" t="s">
        <v>172</v>
      </c>
      <c r="F140" s="134" t="s">
        <v>173</v>
      </c>
      <c r="G140" s="135" t="s">
        <v>159</v>
      </c>
      <c r="H140" s="136">
        <v>1.68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42</v>
      </c>
      <c r="P140" s="142">
        <f>O140*H140</f>
        <v>0</v>
      </c>
      <c r="Q140" s="142">
        <v>0.17818000000000001</v>
      </c>
      <c r="R140" s="142">
        <f>Q140*H140</f>
        <v>0.29934240000000001</v>
      </c>
      <c r="S140" s="142">
        <v>0</v>
      </c>
      <c r="T140" s="143">
        <f>S140*H140</f>
        <v>0</v>
      </c>
      <c r="AR140" s="144" t="s">
        <v>140</v>
      </c>
      <c r="AT140" s="144" t="s">
        <v>136</v>
      </c>
      <c r="AU140" s="144" t="s">
        <v>87</v>
      </c>
      <c r="AY140" s="16" t="s">
        <v>133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85</v>
      </c>
      <c r="BK140" s="145">
        <f>ROUND(I140*H140,2)</f>
        <v>0</v>
      </c>
      <c r="BL140" s="16" t="s">
        <v>140</v>
      </c>
      <c r="BM140" s="144" t="s">
        <v>174</v>
      </c>
    </row>
    <row r="141" spans="2:65" s="12" customFormat="1">
      <c r="B141" s="146"/>
      <c r="D141" s="147" t="s">
        <v>149</v>
      </c>
      <c r="E141" s="148" t="s">
        <v>1</v>
      </c>
      <c r="F141" s="149" t="s">
        <v>150</v>
      </c>
      <c r="H141" s="148" t="s">
        <v>1</v>
      </c>
      <c r="I141" s="150"/>
      <c r="L141" s="146"/>
      <c r="M141" s="151"/>
      <c r="T141" s="152"/>
      <c r="AT141" s="148" t="s">
        <v>149</v>
      </c>
      <c r="AU141" s="148" t="s">
        <v>87</v>
      </c>
      <c r="AV141" s="12" t="s">
        <v>85</v>
      </c>
      <c r="AW141" s="12" t="s">
        <v>33</v>
      </c>
      <c r="AX141" s="12" t="s">
        <v>77</v>
      </c>
      <c r="AY141" s="148" t="s">
        <v>133</v>
      </c>
    </row>
    <row r="142" spans="2:65" s="13" customFormat="1">
      <c r="B142" s="153"/>
      <c r="D142" s="147" t="s">
        <v>149</v>
      </c>
      <c r="E142" s="154" t="s">
        <v>1</v>
      </c>
      <c r="F142" s="155" t="s">
        <v>175</v>
      </c>
      <c r="H142" s="156">
        <v>0.42</v>
      </c>
      <c r="I142" s="157"/>
      <c r="L142" s="153"/>
      <c r="M142" s="158"/>
      <c r="T142" s="159"/>
      <c r="AT142" s="154" t="s">
        <v>149</v>
      </c>
      <c r="AU142" s="154" t="s">
        <v>87</v>
      </c>
      <c r="AV142" s="13" t="s">
        <v>87</v>
      </c>
      <c r="AW142" s="13" t="s">
        <v>33</v>
      </c>
      <c r="AX142" s="13" t="s">
        <v>77</v>
      </c>
      <c r="AY142" s="154" t="s">
        <v>133</v>
      </c>
    </row>
    <row r="143" spans="2:65" s="12" customFormat="1">
      <c r="B143" s="146"/>
      <c r="D143" s="147" t="s">
        <v>149</v>
      </c>
      <c r="E143" s="148" t="s">
        <v>1</v>
      </c>
      <c r="F143" s="149" t="s">
        <v>152</v>
      </c>
      <c r="H143" s="148" t="s">
        <v>1</v>
      </c>
      <c r="I143" s="150"/>
      <c r="L143" s="146"/>
      <c r="M143" s="151"/>
      <c r="T143" s="152"/>
      <c r="AT143" s="148" t="s">
        <v>149</v>
      </c>
      <c r="AU143" s="148" t="s">
        <v>87</v>
      </c>
      <c r="AV143" s="12" t="s">
        <v>85</v>
      </c>
      <c r="AW143" s="12" t="s">
        <v>33</v>
      </c>
      <c r="AX143" s="12" t="s">
        <v>77</v>
      </c>
      <c r="AY143" s="148" t="s">
        <v>133</v>
      </c>
    </row>
    <row r="144" spans="2:65" s="13" customFormat="1">
      <c r="B144" s="153"/>
      <c r="D144" s="147" t="s">
        <v>149</v>
      </c>
      <c r="E144" s="154" t="s">
        <v>1</v>
      </c>
      <c r="F144" s="155" t="s">
        <v>176</v>
      </c>
      <c r="H144" s="156">
        <v>0.66</v>
      </c>
      <c r="I144" s="157"/>
      <c r="L144" s="153"/>
      <c r="M144" s="158"/>
      <c r="T144" s="159"/>
      <c r="AT144" s="154" t="s">
        <v>149</v>
      </c>
      <c r="AU144" s="154" t="s">
        <v>87</v>
      </c>
      <c r="AV144" s="13" t="s">
        <v>87</v>
      </c>
      <c r="AW144" s="13" t="s">
        <v>33</v>
      </c>
      <c r="AX144" s="13" t="s">
        <v>77</v>
      </c>
      <c r="AY144" s="154" t="s">
        <v>133</v>
      </c>
    </row>
    <row r="145" spans="2:65" s="12" customFormat="1">
      <c r="B145" s="146"/>
      <c r="D145" s="147" t="s">
        <v>149</v>
      </c>
      <c r="E145" s="148" t="s">
        <v>1</v>
      </c>
      <c r="F145" s="149" t="s">
        <v>154</v>
      </c>
      <c r="H145" s="148" t="s">
        <v>1</v>
      </c>
      <c r="I145" s="150"/>
      <c r="L145" s="146"/>
      <c r="M145" s="151"/>
      <c r="T145" s="152"/>
      <c r="AT145" s="148" t="s">
        <v>149</v>
      </c>
      <c r="AU145" s="148" t="s">
        <v>87</v>
      </c>
      <c r="AV145" s="12" t="s">
        <v>85</v>
      </c>
      <c r="AW145" s="12" t="s">
        <v>33</v>
      </c>
      <c r="AX145" s="12" t="s">
        <v>77</v>
      </c>
      <c r="AY145" s="148" t="s">
        <v>133</v>
      </c>
    </row>
    <row r="146" spans="2:65" s="13" customFormat="1">
      <c r="B146" s="153"/>
      <c r="D146" s="147" t="s">
        <v>149</v>
      </c>
      <c r="E146" s="154" t="s">
        <v>1</v>
      </c>
      <c r="F146" s="155" t="s">
        <v>177</v>
      </c>
      <c r="H146" s="156">
        <v>0.6</v>
      </c>
      <c r="I146" s="157"/>
      <c r="L146" s="153"/>
      <c r="M146" s="158"/>
      <c r="T146" s="159"/>
      <c r="AT146" s="154" t="s">
        <v>149</v>
      </c>
      <c r="AU146" s="154" t="s">
        <v>87</v>
      </c>
      <c r="AV146" s="13" t="s">
        <v>87</v>
      </c>
      <c r="AW146" s="13" t="s">
        <v>33</v>
      </c>
      <c r="AX146" s="13" t="s">
        <v>77</v>
      </c>
      <c r="AY146" s="154" t="s">
        <v>133</v>
      </c>
    </row>
    <row r="147" spans="2:65" s="12" customFormat="1">
      <c r="B147" s="146"/>
      <c r="D147" s="147" t="s">
        <v>149</v>
      </c>
      <c r="E147" s="148" t="s">
        <v>1</v>
      </c>
      <c r="F147" s="149" t="s">
        <v>178</v>
      </c>
      <c r="H147" s="148" t="s">
        <v>1</v>
      </c>
      <c r="I147" s="150"/>
      <c r="L147" s="146"/>
      <c r="M147" s="151"/>
      <c r="T147" s="152"/>
      <c r="AT147" s="148" t="s">
        <v>149</v>
      </c>
      <c r="AU147" s="148" t="s">
        <v>87</v>
      </c>
      <c r="AV147" s="12" t="s">
        <v>85</v>
      </c>
      <c r="AW147" s="12" t="s">
        <v>33</v>
      </c>
      <c r="AX147" s="12" t="s">
        <v>77</v>
      </c>
      <c r="AY147" s="148" t="s">
        <v>133</v>
      </c>
    </row>
    <row r="148" spans="2:65" s="12" customFormat="1">
      <c r="B148" s="146"/>
      <c r="D148" s="147" t="s">
        <v>149</v>
      </c>
      <c r="E148" s="148" t="s">
        <v>1</v>
      </c>
      <c r="F148" s="149" t="s">
        <v>179</v>
      </c>
      <c r="H148" s="148" t="s">
        <v>1</v>
      </c>
      <c r="I148" s="150"/>
      <c r="L148" s="146"/>
      <c r="M148" s="151"/>
      <c r="T148" s="152"/>
      <c r="AT148" s="148" t="s">
        <v>149</v>
      </c>
      <c r="AU148" s="148" t="s">
        <v>87</v>
      </c>
      <c r="AV148" s="12" t="s">
        <v>85</v>
      </c>
      <c r="AW148" s="12" t="s">
        <v>33</v>
      </c>
      <c r="AX148" s="12" t="s">
        <v>77</v>
      </c>
      <c r="AY148" s="148" t="s">
        <v>133</v>
      </c>
    </row>
    <row r="149" spans="2:65" s="14" customFormat="1">
      <c r="B149" s="160"/>
      <c r="D149" s="147" t="s">
        <v>149</v>
      </c>
      <c r="E149" s="161" t="s">
        <v>1</v>
      </c>
      <c r="F149" s="162" t="s">
        <v>156</v>
      </c>
      <c r="H149" s="163">
        <v>1.68</v>
      </c>
      <c r="I149" s="164"/>
      <c r="L149" s="160"/>
      <c r="M149" s="165"/>
      <c r="T149" s="166"/>
      <c r="AT149" s="161" t="s">
        <v>149</v>
      </c>
      <c r="AU149" s="161" t="s">
        <v>87</v>
      </c>
      <c r="AV149" s="14" t="s">
        <v>140</v>
      </c>
      <c r="AW149" s="14" t="s">
        <v>33</v>
      </c>
      <c r="AX149" s="14" t="s">
        <v>85</v>
      </c>
      <c r="AY149" s="161" t="s">
        <v>133</v>
      </c>
    </row>
    <row r="150" spans="2:65" s="1" customFormat="1" ht="16.5" customHeight="1">
      <c r="B150" s="31"/>
      <c r="C150" s="132" t="s">
        <v>180</v>
      </c>
      <c r="D150" s="132" t="s">
        <v>136</v>
      </c>
      <c r="E150" s="133" t="s">
        <v>181</v>
      </c>
      <c r="F150" s="134" t="s">
        <v>182</v>
      </c>
      <c r="G150" s="135" t="s">
        <v>159</v>
      </c>
      <c r="H150" s="136">
        <v>3.8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42</v>
      </c>
      <c r="P150" s="142">
        <f>O150*H150</f>
        <v>0</v>
      </c>
      <c r="Q150" s="142">
        <v>8.3409999999999998E-2</v>
      </c>
      <c r="R150" s="142">
        <f>Q150*H150</f>
        <v>0.31695799999999996</v>
      </c>
      <c r="S150" s="142">
        <v>0</v>
      </c>
      <c r="T150" s="143">
        <f>S150*H150</f>
        <v>0</v>
      </c>
      <c r="AR150" s="144" t="s">
        <v>140</v>
      </c>
      <c r="AT150" s="144" t="s">
        <v>136</v>
      </c>
      <c r="AU150" s="144" t="s">
        <v>87</v>
      </c>
      <c r="AY150" s="16" t="s">
        <v>133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85</v>
      </c>
      <c r="BK150" s="145">
        <f>ROUND(I150*H150,2)</f>
        <v>0</v>
      </c>
      <c r="BL150" s="16" t="s">
        <v>140</v>
      </c>
      <c r="BM150" s="144" t="s">
        <v>183</v>
      </c>
    </row>
    <row r="151" spans="2:65" s="11" customFormat="1" ht="22.9" customHeight="1">
      <c r="B151" s="120"/>
      <c r="D151" s="121" t="s">
        <v>76</v>
      </c>
      <c r="E151" s="130" t="s">
        <v>140</v>
      </c>
      <c r="F151" s="130" t="s">
        <v>184</v>
      </c>
      <c r="I151" s="123"/>
      <c r="J151" s="131">
        <f>BK151</f>
        <v>0</v>
      </c>
      <c r="L151" s="120"/>
      <c r="M151" s="125"/>
      <c r="P151" s="126">
        <f>SUM(P152:P166)</f>
        <v>0</v>
      </c>
      <c r="R151" s="126">
        <f>SUM(R152:R166)</f>
        <v>0.60683681</v>
      </c>
      <c r="T151" s="127">
        <f>SUM(T152:T166)</f>
        <v>0</v>
      </c>
      <c r="AR151" s="121" t="s">
        <v>85</v>
      </c>
      <c r="AT151" s="128" t="s">
        <v>76</v>
      </c>
      <c r="AU151" s="128" t="s">
        <v>85</v>
      </c>
      <c r="AY151" s="121" t="s">
        <v>133</v>
      </c>
      <c r="BK151" s="129">
        <f>SUM(BK152:BK166)</f>
        <v>0</v>
      </c>
    </row>
    <row r="152" spans="2:65" s="1" customFormat="1" ht="33" customHeight="1">
      <c r="B152" s="31"/>
      <c r="C152" s="132" t="s">
        <v>185</v>
      </c>
      <c r="D152" s="132" t="s">
        <v>136</v>
      </c>
      <c r="E152" s="133" t="s">
        <v>186</v>
      </c>
      <c r="F152" s="134" t="s">
        <v>187</v>
      </c>
      <c r="G152" s="135" t="s">
        <v>188</v>
      </c>
      <c r="H152" s="136">
        <v>4.7E-2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42</v>
      </c>
      <c r="P152" s="142">
        <f>O152*H152</f>
        <v>0</v>
      </c>
      <c r="Q152" s="142">
        <v>1.9539999999999998E-2</v>
      </c>
      <c r="R152" s="142">
        <f>Q152*H152</f>
        <v>9.1837999999999989E-4</v>
      </c>
      <c r="S152" s="142">
        <v>0</v>
      </c>
      <c r="T152" s="143">
        <f>S152*H152</f>
        <v>0</v>
      </c>
      <c r="AR152" s="144" t="s">
        <v>140</v>
      </c>
      <c r="AT152" s="144" t="s">
        <v>136</v>
      </c>
      <c r="AU152" s="144" t="s">
        <v>87</v>
      </c>
      <c r="AY152" s="16" t="s">
        <v>133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85</v>
      </c>
      <c r="BK152" s="145">
        <f>ROUND(I152*H152,2)</f>
        <v>0</v>
      </c>
      <c r="BL152" s="16" t="s">
        <v>140</v>
      </c>
      <c r="BM152" s="144" t="s">
        <v>189</v>
      </c>
    </row>
    <row r="153" spans="2:65" s="12" customFormat="1">
      <c r="B153" s="146"/>
      <c r="D153" s="147" t="s">
        <v>149</v>
      </c>
      <c r="E153" s="148" t="s">
        <v>1</v>
      </c>
      <c r="F153" s="149" t="s">
        <v>150</v>
      </c>
      <c r="H153" s="148" t="s">
        <v>1</v>
      </c>
      <c r="I153" s="150"/>
      <c r="L153" s="146"/>
      <c r="M153" s="151"/>
      <c r="T153" s="152"/>
      <c r="AT153" s="148" t="s">
        <v>149</v>
      </c>
      <c r="AU153" s="148" t="s">
        <v>87</v>
      </c>
      <c r="AV153" s="12" t="s">
        <v>85</v>
      </c>
      <c r="AW153" s="12" t="s">
        <v>33</v>
      </c>
      <c r="AX153" s="12" t="s">
        <v>77</v>
      </c>
      <c r="AY153" s="148" t="s">
        <v>133</v>
      </c>
    </row>
    <row r="154" spans="2:65" s="13" customFormat="1">
      <c r="B154" s="153"/>
      <c r="D154" s="147" t="s">
        <v>149</v>
      </c>
      <c r="E154" s="154" t="s">
        <v>1</v>
      </c>
      <c r="F154" s="155" t="s">
        <v>190</v>
      </c>
      <c r="H154" s="156">
        <v>4.7E-2</v>
      </c>
      <c r="I154" s="157"/>
      <c r="L154" s="153"/>
      <c r="M154" s="158"/>
      <c r="T154" s="159"/>
      <c r="AT154" s="154" t="s">
        <v>149</v>
      </c>
      <c r="AU154" s="154" t="s">
        <v>87</v>
      </c>
      <c r="AV154" s="13" t="s">
        <v>87</v>
      </c>
      <c r="AW154" s="13" t="s">
        <v>33</v>
      </c>
      <c r="AX154" s="13" t="s">
        <v>85</v>
      </c>
      <c r="AY154" s="154" t="s">
        <v>133</v>
      </c>
    </row>
    <row r="155" spans="2:65" s="1" customFormat="1" ht="24.2" customHeight="1">
      <c r="B155" s="31"/>
      <c r="C155" s="167" t="s">
        <v>191</v>
      </c>
      <c r="D155" s="167" t="s">
        <v>192</v>
      </c>
      <c r="E155" s="168" t="s">
        <v>193</v>
      </c>
      <c r="F155" s="169" t="s">
        <v>194</v>
      </c>
      <c r="G155" s="170" t="s">
        <v>188</v>
      </c>
      <c r="H155" s="171">
        <v>4.7E-2</v>
      </c>
      <c r="I155" s="172"/>
      <c r="J155" s="173">
        <f>ROUND(I155*H155,2)</f>
        <v>0</v>
      </c>
      <c r="K155" s="174"/>
      <c r="L155" s="175"/>
      <c r="M155" s="176" t="s">
        <v>1</v>
      </c>
      <c r="N155" s="177" t="s">
        <v>42</v>
      </c>
      <c r="P155" s="142">
        <f>O155*H155</f>
        <v>0</v>
      </c>
      <c r="Q155" s="142">
        <v>1</v>
      </c>
      <c r="R155" s="142">
        <f>Q155*H155</f>
        <v>4.7E-2</v>
      </c>
      <c r="S155" s="142">
        <v>0</v>
      </c>
      <c r="T155" s="143">
        <f>S155*H155</f>
        <v>0</v>
      </c>
      <c r="AR155" s="144" t="s">
        <v>180</v>
      </c>
      <c r="AT155" s="144" t="s">
        <v>192</v>
      </c>
      <c r="AU155" s="144" t="s">
        <v>87</v>
      </c>
      <c r="AY155" s="16" t="s">
        <v>133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85</v>
      </c>
      <c r="BK155" s="145">
        <f>ROUND(I155*H155,2)</f>
        <v>0</v>
      </c>
      <c r="BL155" s="16" t="s">
        <v>140</v>
      </c>
      <c r="BM155" s="144" t="s">
        <v>195</v>
      </c>
    </row>
    <row r="156" spans="2:65" s="1" customFormat="1" ht="37.9" customHeight="1">
      <c r="B156" s="31"/>
      <c r="C156" s="132" t="s">
        <v>196</v>
      </c>
      <c r="D156" s="132" t="s">
        <v>136</v>
      </c>
      <c r="E156" s="133" t="s">
        <v>197</v>
      </c>
      <c r="F156" s="134" t="s">
        <v>198</v>
      </c>
      <c r="G156" s="135" t="s">
        <v>188</v>
      </c>
      <c r="H156" s="136">
        <v>0.24399999999999999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42</v>
      </c>
      <c r="P156" s="142">
        <f>O156*H156</f>
        <v>0</v>
      </c>
      <c r="Q156" s="142">
        <v>1.7090000000000001E-2</v>
      </c>
      <c r="R156" s="142">
        <f>Q156*H156</f>
        <v>4.1699600000000003E-3</v>
      </c>
      <c r="S156" s="142">
        <v>0</v>
      </c>
      <c r="T156" s="143">
        <f>S156*H156</f>
        <v>0</v>
      </c>
      <c r="AR156" s="144" t="s">
        <v>140</v>
      </c>
      <c r="AT156" s="144" t="s">
        <v>136</v>
      </c>
      <c r="AU156" s="144" t="s">
        <v>87</v>
      </c>
      <c r="AY156" s="16" t="s">
        <v>133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85</v>
      </c>
      <c r="BK156" s="145">
        <f>ROUND(I156*H156,2)</f>
        <v>0</v>
      </c>
      <c r="BL156" s="16" t="s">
        <v>140</v>
      </c>
      <c r="BM156" s="144" t="s">
        <v>199</v>
      </c>
    </row>
    <row r="157" spans="2:65" s="12" customFormat="1">
      <c r="B157" s="146"/>
      <c r="D157" s="147" t="s">
        <v>149</v>
      </c>
      <c r="E157" s="148" t="s">
        <v>1</v>
      </c>
      <c r="F157" s="149" t="s">
        <v>152</v>
      </c>
      <c r="H157" s="148" t="s">
        <v>1</v>
      </c>
      <c r="I157" s="150"/>
      <c r="L157" s="146"/>
      <c r="M157" s="151"/>
      <c r="T157" s="152"/>
      <c r="AT157" s="148" t="s">
        <v>149</v>
      </c>
      <c r="AU157" s="148" t="s">
        <v>87</v>
      </c>
      <c r="AV157" s="12" t="s">
        <v>85</v>
      </c>
      <c r="AW157" s="12" t="s">
        <v>33</v>
      </c>
      <c r="AX157" s="12" t="s">
        <v>77</v>
      </c>
      <c r="AY157" s="148" t="s">
        <v>133</v>
      </c>
    </row>
    <row r="158" spans="2:65" s="13" customFormat="1">
      <c r="B158" s="153"/>
      <c r="D158" s="147" t="s">
        <v>149</v>
      </c>
      <c r="E158" s="154" t="s">
        <v>1</v>
      </c>
      <c r="F158" s="155" t="s">
        <v>200</v>
      </c>
      <c r="H158" s="156">
        <v>0.158</v>
      </c>
      <c r="I158" s="157"/>
      <c r="L158" s="153"/>
      <c r="M158" s="158"/>
      <c r="T158" s="159"/>
      <c r="AT158" s="154" t="s">
        <v>149</v>
      </c>
      <c r="AU158" s="154" t="s">
        <v>87</v>
      </c>
      <c r="AV158" s="13" t="s">
        <v>87</v>
      </c>
      <c r="AW158" s="13" t="s">
        <v>33</v>
      </c>
      <c r="AX158" s="13" t="s">
        <v>77</v>
      </c>
      <c r="AY158" s="154" t="s">
        <v>133</v>
      </c>
    </row>
    <row r="159" spans="2:65" s="12" customFormat="1">
      <c r="B159" s="146"/>
      <c r="D159" s="147" t="s">
        <v>149</v>
      </c>
      <c r="E159" s="148" t="s">
        <v>1</v>
      </c>
      <c r="F159" s="149" t="s">
        <v>154</v>
      </c>
      <c r="H159" s="148" t="s">
        <v>1</v>
      </c>
      <c r="I159" s="150"/>
      <c r="L159" s="146"/>
      <c r="M159" s="151"/>
      <c r="T159" s="152"/>
      <c r="AT159" s="148" t="s">
        <v>149</v>
      </c>
      <c r="AU159" s="148" t="s">
        <v>87</v>
      </c>
      <c r="AV159" s="12" t="s">
        <v>85</v>
      </c>
      <c r="AW159" s="12" t="s">
        <v>33</v>
      </c>
      <c r="AX159" s="12" t="s">
        <v>77</v>
      </c>
      <c r="AY159" s="148" t="s">
        <v>133</v>
      </c>
    </row>
    <row r="160" spans="2:65" s="13" customFormat="1">
      <c r="B160" s="153"/>
      <c r="D160" s="147" t="s">
        <v>149</v>
      </c>
      <c r="E160" s="154" t="s">
        <v>1</v>
      </c>
      <c r="F160" s="155" t="s">
        <v>201</v>
      </c>
      <c r="H160" s="156">
        <v>8.5999999999999993E-2</v>
      </c>
      <c r="I160" s="157"/>
      <c r="L160" s="153"/>
      <c r="M160" s="158"/>
      <c r="T160" s="159"/>
      <c r="AT160" s="154" t="s">
        <v>149</v>
      </c>
      <c r="AU160" s="154" t="s">
        <v>87</v>
      </c>
      <c r="AV160" s="13" t="s">
        <v>87</v>
      </c>
      <c r="AW160" s="13" t="s">
        <v>33</v>
      </c>
      <c r="AX160" s="13" t="s">
        <v>77</v>
      </c>
      <c r="AY160" s="154" t="s">
        <v>133</v>
      </c>
    </row>
    <row r="161" spans="2:65" s="14" customFormat="1">
      <c r="B161" s="160"/>
      <c r="D161" s="147" t="s">
        <v>149</v>
      </c>
      <c r="E161" s="161" t="s">
        <v>1</v>
      </c>
      <c r="F161" s="162" t="s">
        <v>156</v>
      </c>
      <c r="H161" s="163">
        <v>0.24399999999999999</v>
      </c>
      <c r="I161" s="164"/>
      <c r="L161" s="160"/>
      <c r="M161" s="165"/>
      <c r="T161" s="166"/>
      <c r="AT161" s="161" t="s">
        <v>149</v>
      </c>
      <c r="AU161" s="161" t="s">
        <v>87</v>
      </c>
      <c r="AV161" s="14" t="s">
        <v>140</v>
      </c>
      <c r="AW161" s="14" t="s">
        <v>33</v>
      </c>
      <c r="AX161" s="14" t="s">
        <v>85</v>
      </c>
      <c r="AY161" s="161" t="s">
        <v>133</v>
      </c>
    </row>
    <row r="162" spans="2:65" s="1" customFormat="1" ht="24.2" customHeight="1">
      <c r="B162" s="31"/>
      <c r="C162" s="167" t="s">
        <v>8</v>
      </c>
      <c r="D162" s="167" t="s">
        <v>192</v>
      </c>
      <c r="E162" s="168" t="s">
        <v>202</v>
      </c>
      <c r="F162" s="169" t="s">
        <v>203</v>
      </c>
      <c r="G162" s="170" t="s">
        <v>188</v>
      </c>
      <c r="H162" s="171">
        <v>0.24399999999999999</v>
      </c>
      <c r="I162" s="172"/>
      <c r="J162" s="173">
        <f>ROUND(I162*H162,2)</f>
        <v>0</v>
      </c>
      <c r="K162" s="174"/>
      <c r="L162" s="175"/>
      <c r="M162" s="176" t="s">
        <v>1</v>
      </c>
      <c r="N162" s="177" t="s">
        <v>42</v>
      </c>
      <c r="P162" s="142">
        <f>O162*H162</f>
        <v>0</v>
      </c>
      <c r="Q162" s="142">
        <v>1</v>
      </c>
      <c r="R162" s="142">
        <f>Q162*H162</f>
        <v>0.24399999999999999</v>
      </c>
      <c r="S162" s="142">
        <v>0</v>
      </c>
      <c r="T162" s="143">
        <f>S162*H162</f>
        <v>0</v>
      </c>
      <c r="AR162" s="144" t="s">
        <v>180</v>
      </c>
      <c r="AT162" s="144" t="s">
        <v>192</v>
      </c>
      <c r="AU162" s="144" t="s">
        <v>87</v>
      </c>
      <c r="AY162" s="16" t="s">
        <v>133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85</v>
      </c>
      <c r="BK162" s="145">
        <f>ROUND(I162*H162,2)</f>
        <v>0</v>
      </c>
      <c r="BL162" s="16" t="s">
        <v>140</v>
      </c>
      <c r="BM162" s="144" t="s">
        <v>204</v>
      </c>
    </row>
    <row r="163" spans="2:65" s="1" customFormat="1" ht="33" customHeight="1">
      <c r="B163" s="31"/>
      <c r="C163" s="132" t="s">
        <v>205</v>
      </c>
      <c r="D163" s="132" t="s">
        <v>136</v>
      </c>
      <c r="E163" s="133" t="s">
        <v>206</v>
      </c>
      <c r="F163" s="134" t="s">
        <v>207</v>
      </c>
      <c r="G163" s="135" t="s">
        <v>188</v>
      </c>
      <c r="H163" s="136">
        <v>0.307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42</v>
      </c>
      <c r="P163" s="142">
        <f>O163*H163</f>
        <v>0</v>
      </c>
      <c r="Q163" s="142">
        <v>1.221E-2</v>
      </c>
      <c r="R163" s="142">
        <f>Q163*H163</f>
        <v>3.7484699999999998E-3</v>
      </c>
      <c r="S163" s="142">
        <v>0</v>
      </c>
      <c r="T163" s="143">
        <f>S163*H163</f>
        <v>0</v>
      </c>
      <c r="AR163" s="144" t="s">
        <v>140</v>
      </c>
      <c r="AT163" s="144" t="s">
        <v>136</v>
      </c>
      <c r="AU163" s="144" t="s">
        <v>87</v>
      </c>
      <c r="AY163" s="16" t="s">
        <v>133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85</v>
      </c>
      <c r="BK163" s="145">
        <f>ROUND(I163*H163,2)</f>
        <v>0</v>
      </c>
      <c r="BL163" s="16" t="s">
        <v>140</v>
      </c>
      <c r="BM163" s="144" t="s">
        <v>208</v>
      </c>
    </row>
    <row r="164" spans="2:65" s="12" customFormat="1">
      <c r="B164" s="146"/>
      <c r="D164" s="147" t="s">
        <v>149</v>
      </c>
      <c r="E164" s="148" t="s">
        <v>1</v>
      </c>
      <c r="F164" s="149" t="s">
        <v>209</v>
      </c>
      <c r="H164" s="148" t="s">
        <v>1</v>
      </c>
      <c r="I164" s="150"/>
      <c r="L164" s="146"/>
      <c r="M164" s="151"/>
      <c r="T164" s="152"/>
      <c r="AT164" s="148" t="s">
        <v>149</v>
      </c>
      <c r="AU164" s="148" t="s">
        <v>87</v>
      </c>
      <c r="AV164" s="12" t="s">
        <v>85</v>
      </c>
      <c r="AW164" s="12" t="s">
        <v>33</v>
      </c>
      <c r="AX164" s="12" t="s">
        <v>77</v>
      </c>
      <c r="AY164" s="148" t="s">
        <v>133</v>
      </c>
    </row>
    <row r="165" spans="2:65" s="13" customFormat="1">
      <c r="B165" s="153"/>
      <c r="D165" s="147" t="s">
        <v>149</v>
      </c>
      <c r="E165" s="154" t="s">
        <v>1</v>
      </c>
      <c r="F165" s="155" t="s">
        <v>210</v>
      </c>
      <c r="H165" s="156">
        <v>0.307</v>
      </c>
      <c r="I165" s="157"/>
      <c r="L165" s="153"/>
      <c r="M165" s="158"/>
      <c r="T165" s="159"/>
      <c r="AT165" s="154" t="s">
        <v>149</v>
      </c>
      <c r="AU165" s="154" t="s">
        <v>87</v>
      </c>
      <c r="AV165" s="13" t="s">
        <v>87</v>
      </c>
      <c r="AW165" s="13" t="s">
        <v>33</v>
      </c>
      <c r="AX165" s="13" t="s">
        <v>85</v>
      </c>
      <c r="AY165" s="154" t="s">
        <v>133</v>
      </c>
    </row>
    <row r="166" spans="2:65" s="1" customFormat="1" ht="21.75" customHeight="1">
      <c r="B166" s="31"/>
      <c r="C166" s="167" t="s">
        <v>211</v>
      </c>
      <c r="D166" s="167" t="s">
        <v>192</v>
      </c>
      <c r="E166" s="168" t="s">
        <v>212</v>
      </c>
      <c r="F166" s="169" t="s">
        <v>213</v>
      </c>
      <c r="G166" s="170" t="s">
        <v>188</v>
      </c>
      <c r="H166" s="171">
        <v>0.307</v>
      </c>
      <c r="I166" s="172"/>
      <c r="J166" s="173">
        <f>ROUND(I166*H166,2)</f>
        <v>0</v>
      </c>
      <c r="K166" s="174"/>
      <c r="L166" s="175"/>
      <c r="M166" s="176" t="s">
        <v>1</v>
      </c>
      <c r="N166" s="177" t="s">
        <v>42</v>
      </c>
      <c r="P166" s="142">
        <f>O166*H166</f>
        <v>0</v>
      </c>
      <c r="Q166" s="142">
        <v>1</v>
      </c>
      <c r="R166" s="142">
        <f>Q166*H166</f>
        <v>0.307</v>
      </c>
      <c r="S166" s="142">
        <v>0</v>
      </c>
      <c r="T166" s="143">
        <f>S166*H166</f>
        <v>0</v>
      </c>
      <c r="AR166" s="144" t="s">
        <v>180</v>
      </c>
      <c r="AT166" s="144" t="s">
        <v>192</v>
      </c>
      <c r="AU166" s="144" t="s">
        <v>87</v>
      </c>
      <c r="AY166" s="16" t="s">
        <v>133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85</v>
      </c>
      <c r="BK166" s="145">
        <f>ROUND(I166*H166,2)</f>
        <v>0</v>
      </c>
      <c r="BL166" s="16" t="s">
        <v>140</v>
      </c>
      <c r="BM166" s="144" t="s">
        <v>214</v>
      </c>
    </row>
    <row r="167" spans="2:65" s="11" customFormat="1" ht="22.9" customHeight="1">
      <c r="B167" s="120"/>
      <c r="D167" s="121" t="s">
        <v>76</v>
      </c>
      <c r="E167" s="130" t="s">
        <v>166</v>
      </c>
      <c r="F167" s="130" t="s">
        <v>215</v>
      </c>
      <c r="I167" s="123"/>
      <c r="J167" s="131">
        <f>BK167</f>
        <v>0</v>
      </c>
      <c r="L167" s="120"/>
      <c r="M167" s="125"/>
      <c r="P167" s="126">
        <f>SUM(P168:P195)</f>
        <v>0</v>
      </c>
      <c r="R167" s="126">
        <f>SUM(R168:R195)</f>
        <v>18.932548176200001</v>
      </c>
      <c r="T167" s="127">
        <f>SUM(T168:T195)</f>
        <v>0</v>
      </c>
      <c r="AR167" s="121" t="s">
        <v>85</v>
      </c>
      <c r="AT167" s="128" t="s">
        <v>76</v>
      </c>
      <c r="AU167" s="128" t="s">
        <v>85</v>
      </c>
      <c r="AY167" s="121" t="s">
        <v>133</v>
      </c>
      <c r="BK167" s="129">
        <f>SUM(BK168:BK195)</f>
        <v>0</v>
      </c>
    </row>
    <row r="168" spans="2:65" s="1" customFormat="1" ht="16.5" customHeight="1">
      <c r="B168" s="31"/>
      <c r="C168" s="132" t="s">
        <v>216</v>
      </c>
      <c r="D168" s="132" t="s">
        <v>136</v>
      </c>
      <c r="E168" s="133" t="s">
        <v>217</v>
      </c>
      <c r="F168" s="134" t="s">
        <v>218</v>
      </c>
      <c r="G168" s="135" t="s">
        <v>159</v>
      </c>
      <c r="H168" s="136">
        <v>337.9</v>
      </c>
      <c r="I168" s="137"/>
      <c r="J168" s="138">
        <f>ROUND(I168*H168,2)</f>
        <v>0</v>
      </c>
      <c r="K168" s="139"/>
      <c r="L168" s="31"/>
      <c r="M168" s="140" t="s">
        <v>1</v>
      </c>
      <c r="N168" s="141" t="s">
        <v>42</v>
      </c>
      <c r="P168" s="142">
        <f>O168*H168</f>
        <v>0</v>
      </c>
      <c r="Q168" s="142">
        <v>6.4999999999999997E-3</v>
      </c>
      <c r="R168" s="142">
        <f>Q168*H168</f>
        <v>2.1963499999999998</v>
      </c>
      <c r="S168" s="142">
        <v>0</v>
      </c>
      <c r="T168" s="143">
        <f>S168*H168</f>
        <v>0</v>
      </c>
      <c r="AR168" s="144" t="s">
        <v>140</v>
      </c>
      <c r="AT168" s="144" t="s">
        <v>136</v>
      </c>
      <c r="AU168" s="144" t="s">
        <v>87</v>
      </c>
      <c r="AY168" s="16" t="s">
        <v>133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85</v>
      </c>
      <c r="BK168" s="145">
        <f>ROUND(I168*H168,2)</f>
        <v>0</v>
      </c>
      <c r="BL168" s="16" t="s">
        <v>140</v>
      </c>
      <c r="BM168" s="144" t="s">
        <v>219</v>
      </c>
    </row>
    <row r="169" spans="2:65" s="1" customFormat="1" ht="24.2" customHeight="1">
      <c r="B169" s="31"/>
      <c r="C169" s="132" t="s">
        <v>220</v>
      </c>
      <c r="D169" s="132" t="s">
        <v>136</v>
      </c>
      <c r="E169" s="133" t="s">
        <v>221</v>
      </c>
      <c r="F169" s="134" t="s">
        <v>222</v>
      </c>
      <c r="G169" s="135" t="s">
        <v>159</v>
      </c>
      <c r="H169" s="136">
        <v>410.3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42</v>
      </c>
      <c r="P169" s="142">
        <f>O169*H169</f>
        <v>0</v>
      </c>
      <c r="Q169" s="142">
        <v>2.63E-4</v>
      </c>
      <c r="R169" s="142">
        <f>Q169*H169</f>
        <v>0.1079089</v>
      </c>
      <c r="S169" s="142">
        <v>0</v>
      </c>
      <c r="T169" s="143">
        <f>S169*H169</f>
        <v>0</v>
      </c>
      <c r="AR169" s="144" t="s">
        <v>140</v>
      </c>
      <c r="AT169" s="144" t="s">
        <v>136</v>
      </c>
      <c r="AU169" s="144" t="s">
        <v>87</v>
      </c>
      <c r="AY169" s="16" t="s">
        <v>133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85</v>
      </c>
      <c r="BK169" s="145">
        <f>ROUND(I169*H169,2)</f>
        <v>0</v>
      </c>
      <c r="BL169" s="16" t="s">
        <v>140</v>
      </c>
      <c r="BM169" s="144" t="s">
        <v>223</v>
      </c>
    </row>
    <row r="170" spans="2:65" s="13" customFormat="1">
      <c r="B170" s="153"/>
      <c r="D170" s="147" t="s">
        <v>149</v>
      </c>
      <c r="E170" s="154" t="s">
        <v>1</v>
      </c>
      <c r="F170" s="155" t="s">
        <v>224</v>
      </c>
      <c r="H170" s="156">
        <v>410.3</v>
      </c>
      <c r="I170" s="157"/>
      <c r="L170" s="153"/>
      <c r="M170" s="158"/>
      <c r="T170" s="159"/>
      <c r="AT170" s="154" t="s">
        <v>149</v>
      </c>
      <c r="AU170" s="154" t="s">
        <v>87</v>
      </c>
      <c r="AV170" s="13" t="s">
        <v>87</v>
      </c>
      <c r="AW170" s="13" t="s">
        <v>33</v>
      </c>
      <c r="AX170" s="13" t="s">
        <v>85</v>
      </c>
      <c r="AY170" s="154" t="s">
        <v>133</v>
      </c>
    </row>
    <row r="171" spans="2:65" s="1" customFormat="1" ht="21.75" customHeight="1">
      <c r="B171" s="31"/>
      <c r="C171" s="132" t="s">
        <v>225</v>
      </c>
      <c r="D171" s="132" t="s">
        <v>136</v>
      </c>
      <c r="E171" s="133" t="s">
        <v>226</v>
      </c>
      <c r="F171" s="134" t="s">
        <v>227</v>
      </c>
      <c r="G171" s="135" t="s">
        <v>159</v>
      </c>
      <c r="H171" s="136">
        <v>36.200000000000003</v>
      </c>
      <c r="I171" s="137"/>
      <c r="J171" s="138">
        <f>ROUND(I171*H171,2)</f>
        <v>0</v>
      </c>
      <c r="K171" s="139"/>
      <c r="L171" s="31"/>
      <c r="M171" s="140" t="s">
        <v>1</v>
      </c>
      <c r="N171" s="141" t="s">
        <v>42</v>
      </c>
      <c r="P171" s="142">
        <f>O171*H171</f>
        <v>0</v>
      </c>
      <c r="Q171" s="142">
        <v>4.3800000000000002E-3</v>
      </c>
      <c r="R171" s="142">
        <f>Q171*H171</f>
        <v>0.15855600000000003</v>
      </c>
      <c r="S171" s="142">
        <v>0</v>
      </c>
      <c r="T171" s="143">
        <f>S171*H171</f>
        <v>0</v>
      </c>
      <c r="AR171" s="144" t="s">
        <v>140</v>
      </c>
      <c r="AT171" s="144" t="s">
        <v>136</v>
      </c>
      <c r="AU171" s="144" t="s">
        <v>87</v>
      </c>
      <c r="AY171" s="16" t="s">
        <v>133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85</v>
      </c>
      <c r="BK171" s="145">
        <f>ROUND(I171*H171,2)</f>
        <v>0</v>
      </c>
      <c r="BL171" s="16" t="s">
        <v>140</v>
      </c>
      <c r="BM171" s="144" t="s">
        <v>228</v>
      </c>
    </row>
    <row r="172" spans="2:65" s="13" customFormat="1">
      <c r="B172" s="153"/>
      <c r="D172" s="147" t="s">
        <v>149</v>
      </c>
      <c r="E172" s="154" t="s">
        <v>1</v>
      </c>
      <c r="F172" s="155" t="s">
        <v>229</v>
      </c>
      <c r="H172" s="156">
        <v>32.4</v>
      </c>
      <c r="I172" s="157"/>
      <c r="L172" s="153"/>
      <c r="M172" s="158"/>
      <c r="T172" s="159"/>
      <c r="AT172" s="154" t="s">
        <v>149</v>
      </c>
      <c r="AU172" s="154" t="s">
        <v>87</v>
      </c>
      <c r="AV172" s="13" t="s">
        <v>87</v>
      </c>
      <c r="AW172" s="13" t="s">
        <v>33</v>
      </c>
      <c r="AX172" s="13" t="s">
        <v>77</v>
      </c>
      <c r="AY172" s="154" t="s">
        <v>133</v>
      </c>
    </row>
    <row r="173" spans="2:65" s="13" customFormat="1">
      <c r="B173" s="153"/>
      <c r="D173" s="147" t="s">
        <v>149</v>
      </c>
      <c r="E173" s="154" t="s">
        <v>1</v>
      </c>
      <c r="F173" s="155" t="s">
        <v>230</v>
      </c>
      <c r="H173" s="156">
        <v>3.8</v>
      </c>
      <c r="I173" s="157"/>
      <c r="L173" s="153"/>
      <c r="M173" s="158"/>
      <c r="T173" s="159"/>
      <c r="AT173" s="154" t="s">
        <v>149</v>
      </c>
      <c r="AU173" s="154" t="s">
        <v>87</v>
      </c>
      <c r="AV173" s="13" t="s">
        <v>87</v>
      </c>
      <c r="AW173" s="13" t="s">
        <v>33</v>
      </c>
      <c r="AX173" s="13" t="s">
        <v>77</v>
      </c>
      <c r="AY173" s="154" t="s">
        <v>133</v>
      </c>
    </row>
    <row r="174" spans="2:65" s="14" customFormat="1">
      <c r="B174" s="160"/>
      <c r="D174" s="147" t="s">
        <v>149</v>
      </c>
      <c r="E174" s="161" t="s">
        <v>1</v>
      </c>
      <c r="F174" s="162" t="s">
        <v>156</v>
      </c>
      <c r="H174" s="163">
        <v>36.200000000000003</v>
      </c>
      <c r="I174" s="164"/>
      <c r="L174" s="160"/>
      <c r="M174" s="165"/>
      <c r="T174" s="166"/>
      <c r="AT174" s="161" t="s">
        <v>149</v>
      </c>
      <c r="AU174" s="161" t="s">
        <v>87</v>
      </c>
      <c r="AV174" s="14" t="s">
        <v>140</v>
      </c>
      <c r="AW174" s="14" t="s">
        <v>33</v>
      </c>
      <c r="AX174" s="14" t="s">
        <v>85</v>
      </c>
      <c r="AY174" s="161" t="s">
        <v>133</v>
      </c>
    </row>
    <row r="175" spans="2:65" s="1" customFormat="1" ht="21.75" customHeight="1">
      <c r="B175" s="31"/>
      <c r="C175" s="132" t="s">
        <v>231</v>
      </c>
      <c r="D175" s="132" t="s">
        <v>136</v>
      </c>
      <c r="E175" s="133" t="s">
        <v>232</v>
      </c>
      <c r="F175" s="134" t="s">
        <v>233</v>
      </c>
      <c r="G175" s="135" t="s">
        <v>159</v>
      </c>
      <c r="H175" s="136">
        <v>36.200000000000003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42</v>
      </c>
      <c r="P175" s="142">
        <f>O175*H175</f>
        <v>0</v>
      </c>
      <c r="Q175" s="142">
        <v>3.0000000000000001E-3</v>
      </c>
      <c r="R175" s="142">
        <f>Q175*H175</f>
        <v>0.10860000000000002</v>
      </c>
      <c r="S175" s="142">
        <v>0</v>
      </c>
      <c r="T175" s="143">
        <f>S175*H175</f>
        <v>0</v>
      </c>
      <c r="AR175" s="144" t="s">
        <v>140</v>
      </c>
      <c r="AT175" s="144" t="s">
        <v>136</v>
      </c>
      <c r="AU175" s="144" t="s">
        <v>87</v>
      </c>
      <c r="AY175" s="16" t="s">
        <v>133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85</v>
      </c>
      <c r="BK175" s="145">
        <f>ROUND(I175*H175,2)</f>
        <v>0</v>
      </c>
      <c r="BL175" s="16" t="s">
        <v>140</v>
      </c>
      <c r="BM175" s="144" t="s">
        <v>234</v>
      </c>
    </row>
    <row r="176" spans="2:65" s="1" customFormat="1" ht="24.2" customHeight="1">
      <c r="B176" s="31"/>
      <c r="C176" s="132" t="s">
        <v>235</v>
      </c>
      <c r="D176" s="132" t="s">
        <v>136</v>
      </c>
      <c r="E176" s="133" t="s">
        <v>236</v>
      </c>
      <c r="F176" s="134" t="s">
        <v>237</v>
      </c>
      <c r="G176" s="135" t="s">
        <v>159</v>
      </c>
      <c r="H176" s="136">
        <v>337.9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42</v>
      </c>
      <c r="P176" s="142">
        <f>O176*H176</f>
        <v>0</v>
      </c>
      <c r="Q176" s="142">
        <v>1.6279999999999999E-2</v>
      </c>
      <c r="R176" s="142">
        <f>Q176*H176</f>
        <v>5.5010119999999993</v>
      </c>
      <c r="S176" s="142">
        <v>0</v>
      </c>
      <c r="T176" s="143">
        <f>S176*H176</f>
        <v>0</v>
      </c>
      <c r="AR176" s="144" t="s">
        <v>140</v>
      </c>
      <c r="AT176" s="144" t="s">
        <v>136</v>
      </c>
      <c r="AU176" s="144" t="s">
        <v>87</v>
      </c>
      <c r="AY176" s="16" t="s">
        <v>133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85</v>
      </c>
      <c r="BK176" s="145">
        <f>ROUND(I176*H176,2)</f>
        <v>0</v>
      </c>
      <c r="BL176" s="16" t="s">
        <v>140</v>
      </c>
      <c r="BM176" s="144" t="s">
        <v>238</v>
      </c>
    </row>
    <row r="177" spans="2:65" s="1" customFormat="1" ht="24.2" customHeight="1">
      <c r="B177" s="31"/>
      <c r="C177" s="132" t="s">
        <v>239</v>
      </c>
      <c r="D177" s="132" t="s">
        <v>136</v>
      </c>
      <c r="E177" s="133" t="s">
        <v>240</v>
      </c>
      <c r="F177" s="134" t="s">
        <v>241</v>
      </c>
      <c r="G177" s="135" t="s">
        <v>164</v>
      </c>
      <c r="H177" s="136">
        <v>98.25</v>
      </c>
      <c r="I177" s="137"/>
      <c r="J177" s="138">
        <f>ROUND(I177*H177,2)</f>
        <v>0</v>
      </c>
      <c r="K177" s="139"/>
      <c r="L177" s="31"/>
      <c r="M177" s="140" t="s">
        <v>1</v>
      </c>
      <c r="N177" s="141" t="s">
        <v>42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140</v>
      </c>
      <c r="AT177" s="144" t="s">
        <v>136</v>
      </c>
      <c r="AU177" s="144" t="s">
        <v>87</v>
      </c>
      <c r="AY177" s="16" t="s">
        <v>133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85</v>
      </c>
      <c r="BK177" s="145">
        <f>ROUND(I177*H177,2)</f>
        <v>0</v>
      </c>
      <c r="BL177" s="16" t="s">
        <v>140</v>
      </c>
      <c r="BM177" s="144" t="s">
        <v>242</v>
      </c>
    </row>
    <row r="178" spans="2:65" s="1" customFormat="1" ht="21.75" customHeight="1">
      <c r="B178" s="31"/>
      <c r="C178" s="167" t="s">
        <v>7</v>
      </c>
      <c r="D178" s="167" t="s">
        <v>192</v>
      </c>
      <c r="E178" s="168" t="s">
        <v>243</v>
      </c>
      <c r="F178" s="169" t="s">
        <v>244</v>
      </c>
      <c r="G178" s="170" t="s">
        <v>164</v>
      </c>
      <c r="H178" s="171">
        <v>111.023</v>
      </c>
      <c r="I178" s="172"/>
      <c r="J178" s="173">
        <f>ROUND(I178*H178,2)</f>
        <v>0</v>
      </c>
      <c r="K178" s="174"/>
      <c r="L178" s="175"/>
      <c r="M178" s="176" t="s">
        <v>1</v>
      </c>
      <c r="N178" s="177" t="s">
        <v>42</v>
      </c>
      <c r="P178" s="142">
        <f>O178*H178</f>
        <v>0</v>
      </c>
      <c r="Q178" s="142">
        <v>1.1E-4</v>
      </c>
      <c r="R178" s="142">
        <f>Q178*H178</f>
        <v>1.2212529999999999E-2</v>
      </c>
      <c r="S178" s="142">
        <v>0</v>
      </c>
      <c r="T178" s="143">
        <f>S178*H178</f>
        <v>0</v>
      </c>
      <c r="AR178" s="144" t="s">
        <v>180</v>
      </c>
      <c r="AT178" s="144" t="s">
        <v>192</v>
      </c>
      <c r="AU178" s="144" t="s">
        <v>87</v>
      </c>
      <c r="AY178" s="16" t="s">
        <v>133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85</v>
      </c>
      <c r="BK178" s="145">
        <f>ROUND(I178*H178,2)</f>
        <v>0</v>
      </c>
      <c r="BL178" s="16" t="s">
        <v>140</v>
      </c>
      <c r="BM178" s="144" t="s">
        <v>245</v>
      </c>
    </row>
    <row r="179" spans="2:65" s="13" customFormat="1">
      <c r="B179" s="153"/>
      <c r="D179" s="147" t="s">
        <v>149</v>
      </c>
      <c r="F179" s="155" t="s">
        <v>246</v>
      </c>
      <c r="H179" s="156">
        <v>111.023</v>
      </c>
      <c r="I179" s="157"/>
      <c r="L179" s="153"/>
      <c r="M179" s="158"/>
      <c r="T179" s="159"/>
      <c r="AT179" s="154" t="s">
        <v>149</v>
      </c>
      <c r="AU179" s="154" t="s">
        <v>87</v>
      </c>
      <c r="AV179" s="13" t="s">
        <v>87</v>
      </c>
      <c r="AW179" s="13" t="s">
        <v>4</v>
      </c>
      <c r="AX179" s="13" t="s">
        <v>85</v>
      </c>
      <c r="AY179" s="154" t="s">
        <v>133</v>
      </c>
    </row>
    <row r="180" spans="2:65" s="1" customFormat="1" ht="24.2" customHeight="1">
      <c r="B180" s="31"/>
      <c r="C180" s="132" t="s">
        <v>247</v>
      </c>
      <c r="D180" s="132" t="s">
        <v>136</v>
      </c>
      <c r="E180" s="133" t="s">
        <v>248</v>
      </c>
      <c r="F180" s="134" t="s">
        <v>249</v>
      </c>
      <c r="G180" s="135" t="s">
        <v>164</v>
      </c>
      <c r="H180" s="136">
        <v>46.65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42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140</v>
      </c>
      <c r="AT180" s="144" t="s">
        <v>136</v>
      </c>
      <c r="AU180" s="144" t="s">
        <v>87</v>
      </c>
      <c r="AY180" s="16" t="s">
        <v>133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85</v>
      </c>
      <c r="BK180" s="145">
        <f>ROUND(I180*H180,2)</f>
        <v>0</v>
      </c>
      <c r="BL180" s="16" t="s">
        <v>140</v>
      </c>
      <c r="BM180" s="144" t="s">
        <v>250</v>
      </c>
    </row>
    <row r="181" spans="2:65" s="1" customFormat="1" ht="24.2" customHeight="1">
      <c r="B181" s="31"/>
      <c r="C181" s="167" t="s">
        <v>251</v>
      </c>
      <c r="D181" s="167" t="s">
        <v>192</v>
      </c>
      <c r="E181" s="168" t="s">
        <v>252</v>
      </c>
      <c r="F181" s="169" t="s">
        <v>253</v>
      </c>
      <c r="G181" s="170" t="s">
        <v>164</v>
      </c>
      <c r="H181" s="171">
        <v>55.046999999999997</v>
      </c>
      <c r="I181" s="172"/>
      <c r="J181" s="173">
        <f>ROUND(I181*H181,2)</f>
        <v>0</v>
      </c>
      <c r="K181" s="174"/>
      <c r="L181" s="175"/>
      <c r="M181" s="176" t="s">
        <v>1</v>
      </c>
      <c r="N181" s="177" t="s">
        <v>42</v>
      </c>
      <c r="P181" s="142">
        <f>O181*H181</f>
        <v>0</v>
      </c>
      <c r="Q181" s="142">
        <v>4.0000000000000003E-5</v>
      </c>
      <c r="R181" s="142">
        <f>Q181*H181</f>
        <v>2.2018800000000002E-3</v>
      </c>
      <c r="S181" s="142">
        <v>0</v>
      </c>
      <c r="T181" s="143">
        <f>S181*H181</f>
        <v>0</v>
      </c>
      <c r="AR181" s="144" t="s">
        <v>180</v>
      </c>
      <c r="AT181" s="144" t="s">
        <v>192</v>
      </c>
      <c r="AU181" s="144" t="s">
        <v>87</v>
      </c>
      <c r="AY181" s="16" t="s">
        <v>133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85</v>
      </c>
      <c r="BK181" s="145">
        <f>ROUND(I181*H181,2)</f>
        <v>0</v>
      </c>
      <c r="BL181" s="16" t="s">
        <v>140</v>
      </c>
      <c r="BM181" s="144" t="s">
        <v>254</v>
      </c>
    </row>
    <row r="182" spans="2:65" s="13" customFormat="1">
      <c r="B182" s="153"/>
      <c r="D182" s="147" t="s">
        <v>149</v>
      </c>
      <c r="F182" s="155" t="s">
        <v>255</v>
      </c>
      <c r="H182" s="156">
        <v>55.046999999999997</v>
      </c>
      <c r="I182" s="157"/>
      <c r="L182" s="153"/>
      <c r="M182" s="158"/>
      <c r="T182" s="159"/>
      <c r="AT182" s="154" t="s">
        <v>149</v>
      </c>
      <c r="AU182" s="154" t="s">
        <v>87</v>
      </c>
      <c r="AV182" s="13" t="s">
        <v>87</v>
      </c>
      <c r="AW182" s="13" t="s">
        <v>4</v>
      </c>
      <c r="AX182" s="13" t="s">
        <v>85</v>
      </c>
      <c r="AY182" s="154" t="s">
        <v>133</v>
      </c>
    </row>
    <row r="183" spans="2:65" s="1" customFormat="1" ht="33" customHeight="1">
      <c r="B183" s="31"/>
      <c r="C183" s="132" t="s">
        <v>256</v>
      </c>
      <c r="D183" s="132" t="s">
        <v>136</v>
      </c>
      <c r="E183" s="133" t="s">
        <v>257</v>
      </c>
      <c r="F183" s="134" t="s">
        <v>258</v>
      </c>
      <c r="G183" s="135" t="s">
        <v>139</v>
      </c>
      <c r="H183" s="136">
        <v>4.4000000000000004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42</v>
      </c>
      <c r="P183" s="142">
        <f>O183*H183</f>
        <v>0</v>
      </c>
      <c r="Q183" s="142">
        <v>2.3010199999999998</v>
      </c>
      <c r="R183" s="142">
        <f>Q183*H183</f>
        <v>10.124487999999999</v>
      </c>
      <c r="S183" s="142">
        <v>0</v>
      </c>
      <c r="T183" s="143">
        <f>S183*H183</f>
        <v>0</v>
      </c>
      <c r="AR183" s="144" t="s">
        <v>140</v>
      </c>
      <c r="AT183" s="144" t="s">
        <v>136</v>
      </c>
      <c r="AU183" s="144" t="s">
        <v>87</v>
      </c>
      <c r="AY183" s="16" t="s">
        <v>133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85</v>
      </c>
      <c r="BK183" s="145">
        <f>ROUND(I183*H183,2)</f>
        <v>0</v>
      </c>
      <c r="BL183" s="16" t="s">
        <v>140</v>
      </c>
      <c r="BM183" s="144" t="s">
        <v>259</v>
      </c>
    </row>
    <row r="184" spans="2:65" s="1" customFormat="1" ht="24.2" customHeight="1">
      <c r="B184" s="31"/>
      <c r="C184" s="132" t="s">
        <v>260</v>
      </c>
      <c r="D184" s="132" t="s">
        <v>136</v>
      </c>
      <c r="E184" s="133" t="s">
        <v>261</v>
      </c>
      <c r="F184" s="134" t="s">
        <v>262</v>
      </c>
      <c r="G184" s="135" t="s">
        <v>139</v>
      </c>
      <c r="H184" s="136">
        <v>4.4000000000000004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42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140</v>
      </c>
      <c r="AT184" s="144" t="s">
        <v>136</v>
      </c>
      <c r="AU184" s="144" t="s">
        <v>87</v>
      </c>
      <c r="AY184" s="16" t="s">
        <v>133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85</v>
      </c>
      <c r="BK184" s="145">
        <f>ROUND(I184*H184,2)</f>
        <v>0</v>
      </c>
      <c r="BL184" s="16" t="s">
        <v>140</v>
      </c>
      <c r="BM184" s="144" t="s">
        <v>263</v>
      </c>
    </row>
    <row r="185" spans="2:65" s="1" customFormat="1" ht="33" customHeight="1">
      <c r="B185" s="31"/>
      <c r="C185" s="132" t="s">
        <v>264</v>
      </c>
      <c r="D185" s="132" t="s">
        <v>136</v>
      </c>
      <c r="E185" s="133" t="s">
        <v>265</v>
      </c>
      <c r="F185" s="134" t="s">
        <v>266</v>
      </c>
      <c r="G185" s="135" t="s">
        <v>139</v>
      </c>
      <c r="H185" s="136">
        <v>4.4000000000000004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42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140</v>
      </c>
      <c r="AT185" s="144" t="s">
        <v>136</v>
      </c>
      <c r="AU185" s="144" t="s">
        <v>87</v>
      </c>
      <c r="AY185" s="16" t="s">
        <v>133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85</v>
      </c>
      <c r="BK185" s="145">
        <f>ROUND(I185*H185,2)</f>
        <v>0</v>
      </c>
      <c r="BL185" s="16" t="s">
        <v>140</v>
      </c>
      <c r="BM185" s="144" t="s">
        <v>267</v>
      </c>
    </row>
    <row r="186" spans="2:65" s="1" customFormat="1" ht="16.5" customHeight="1">
      <c r="B186" s="31"/>
      <c r="C186" s="132" t="s">
        <v>268</v>
      </c>
      <c r="D186" s="132" t="s">
        <v>136</v>
      </c>
      <c r="E186" s="133" t="s">
        <v>269</v>
      </c>
      <c r="F186" s="134" t="s">
        <v>270</v>
      </c>
      <c r="G186" s="135" t="s">
        <v>188</v>
      </c>
      <c r="H186" s="136">
        <v>0.52800000000000002</v>
      </c>
      <c r="I186" s="137"/>
      <c r="J186" s="138">
        <f>ROUND(I186*H186,2)</f>
        <v>0</v>
      </c>
      <c r="K186" s="139"/>
      <c r="L186" s="31"/>
      <c r="M186" s="140" t="s">
        <v>1</v>
      </c>
      <c r="N186" s="141" t="s">
        <v>42</v>
      </c>
      <c r="P186" s="142">
        <f>O186*H186</f>
        <v>0</v>
      </c>
      <c r="Q186" s="142">
        <v>1.06277</v>
      </c>
      <c r="R186" s="142">
        <f>Q186*H186</f>
        <v>0.56114256000000007</v>
      </c>
      <c r="S186" s="142">
        <v>0</v>
      </c>
      <c r="T186" s="143">
        <f>S186*H186</f>
        <v>0</v>
      </c>
      <c r="AR186" s="144" t="s">
        <v>140</v>
      </c>
      <c r="AT186" s="144" t="s">
        <v>136</v>
      </c>
      <c r="AU186" s="144" t="s">
        <v>87</v>
      </c>
      <c r="AY186" s="16" t="s">
        <v>133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85</v>
      </c>
      <c r="BK186" s="145">
        <f>ROUND(I186*H186,2)</f>
        <v>0</v>
      </c>
      <c r="BL186" s="16" t="s">
        <v>140</v>
      </c>
      <c r="BM186" s="144" t="s">
        <v>271</v>
      </c>
    </row>
    <row r="187" spans="2:65" s="13" customFormat="1">
      <c r="B187" s="153"/>
      <c r="D187" s="147" t="s">
        <v>149</v>
      </c>
      <c r="E187" s="154" t="s">
        <v>1</v>
      </c>
      <c r="F187" s="155" t="s">
        <v>272</v>
      </c>
      <c r="H187" s="156">
        <v>0.52800000000000002</v>
      </c>
      <c r="I187" s="157"/>
      <c r="L187" s="153"/>
      <c r="M187" s="158"/>
      <c r="T187" s="159"/>
      <c r="AT187" s="154" t="s">
        <v>149</v>
      </c>
      <c r="AU187" s="154" t="s">
        <v>87</v>
      </c>
      <c r="AV187" s="13" t="s">
        <v>87</v>
      </c>
      <c r="AW187" s="13" t="s">
        <v>33</v>
      </c>
      <c r="AX187" s="13" t="s">
        <v>85</v>
      </c>
      <c r="AY187" s="154" t="s">
        <v>133</v>
      </c>
    </row>
    <row r="188" spans="2:65" s="1" customFormat="1" ht="16.5" customHeight="1">
      <c r="B188" s="31"/>
      <c r="C188" s="132" t="s">
        <v>273</v>
      </c>
      <c r="D188" s="132" t="s">
        <v>136</v>
      </c>
      <c r="E188" s="133" t="s">
        <v>274</v>
      </c>
      <c r="F188" s="134" t="s">
        <v>275</v>
      </c>
      <c r="G188" s="135" t="s">
        <v>159</v>
      </c>
      <c r="H188" s="136">
        <v>102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42</v>
      </c>
      <c r="P188" s="142">
        <f>O188*H188</f>
        <v>0</v>
      </c>
      <c r="Q188" s="142">
        <v>1.3200000000000001E-4</v>
      </c>
      <c r="R188" s="142">
        <f>Q188*H188</f>
        <v>1.3464E-2</v>
      </c>
      <c r="S188" s="142">
        <v>0</v>
      </c>
      <c r="T188" s="143">
        <f>S188*H188</f>
        <v>0</v>
      </c>
      <c r="AR188" s="144" t="s">
        <v>140</v>
      </c>
      <c r="AT188" s="144" t="s">
        <v>136</v>
      </c>
      <c r="AU188" s="144" t="s">
        <v>87</v>
      </c>
      <c r="AY188" s="16" t="s">
        <v>133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85</v>
      </c>
      <c r="BK188" s="145">
        <f>ROUND(I188*H188,2)</f>
        <v>0</v>
      </c>
      <c r="BL188" s="16" t="s">
        <v>140</v>
      </c>
      <c r="BM188" s="144" t="s">
        <v>276</v>
      </c>
    </row>
    <row r="189" spans="2:65" s="12" customFormat="1">
      <c r="B189" s="146"/>
      <c r="D189" s="147" t="s">
        <v>149</v>
      </c>
      <c r="E189" s="148" t="s">
        <v>1</v>
      </c>
      <c r="F189" s="149" t="s">
        <v>277</v>
      </c>
      <c r="H189" s="148" t="s">
        <v>1</v>
      </c>
      <c r="I189" s="150"/>
      <c r="L189" s="146"/>
      <c r="M189" s="151"/>
      <c r="T189" s="152"/>
      <c r="AT189" s="148" t="s">
        <v>149</v>
      </c>
      <c r="AU189" s="148" t="s">
        <v>87</v>
      </c>
      <c r="AV189" s="12" t="s">
        <v>85</v>
      </c>
      <c r="AW189" s="12" t="s">
        <v>33</v>
      </c>
      <c r="AX189" s="12" t="s">
        <v>77</v>
      </c>
      <c r="AY189" s="148" t="s">
        <v>133</v>
      </c>
    </row>
    <row r="190" spans="2:65" s="13" customFormat="1">
      <c r="B190" s="153"/>
      <c r="D190" s="147" t="s">
        <v>149</v>
      </c>
      <c r="E190" s="154" t="s">
        <v>1</v>
      </c>
      <c r="F190" s="155" t="s">
        <v>278</v>
      </c>
      <c r="H190" s="156">
        <v>102</v>
      </c>
      <c r="I190" s="157"/>
      <c r="L190" s="153"/>
      <c r="M190" s="158"/>
      <c r="T190" s="159"/>
      <c r="AT190" s="154" t="s">
        <v>149</v>
      </c>
      <c r="AU190" s="154" t="s">
        <v>87</v>
      </c>
      <c r="AV190" s="13" t="s">
        <v>87</v>
      </c>
      <c r="AW190" s="13" t="s">
        <v>33</v>
      </c>
      <c r="AX190" s="13" t="s">
        <v>85</v>
      </c>
      <c r="AY190" s="154" t="s">
        <v>133</v>
      </c>
    </row>
    <row r="191" spans="2:65" s="1" customFormat="1" ht="16.5" customHeight="1">
      <c r="B191" s="31"/>
      <c r="C191" s="132" t="s">
        <v>279</v>
      </c>
      <c r="D191" s="132" t="s">
        <v>136</v>
      </c>
      <c r="E191" s="133" t="s">
        <v>280</v>
      </c>
      <c r="F191" s="134" t="s">
        <v>281</v>
      </c>
      <c r="G191" s="135" t="s">
        <v>159</v>
      </c>
      <c r="H191" s="136">
        <v>88</v>
      </c>
      <c r="I191" s="137"/>
      <c r="J191" s="138">
        <f>ROUND(I191*H191,2)</f>
        <v>0</v>
      </c>
      <c r="K191" s="139"/>
      <c r="L191" s="31"/>
      <c r="M191" s="140" t="s">
        <v>1</v>
      </c>
      <c r="N191" s="141" t="s">
        <v>42</v>
      </c>
      <c r="P191" s="142">
        <f>O191*H191</f>
        <v>0</v>
      </c>
      <c r="Q191" s="142">
        <v>2.2000000000000001E-4</v>
      </c>
      <c r="R191" s="142">
        <f>Q191*H191</f>
        <v>1.9360000000000002E-2</v>
      </c>
      <c r="S191" s="142">
        <v>0</v>
      </c>
      <c r="T191" s="143">
        <f>S191*H191</f>
        <v>0</v>
      </c>
      <c r="AR191" s="144" t="s">
        <v>140</v>
      </c>
      <c r="AT191" s="144" t="s">
        <v>136</v>
      </c>
      <c r="AU191" s="144" t="s">
        <v>87</v>
      </c>
      <c r="AY191" s="16" t="s">
        <v>133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85</v>
      </c>
      <c r="BK191" s="145">
        <f>ROUND(I191*H191,2)</f>
        <v>0</v>
      </c>
      <c r="BL191" s="16" t="s">
        <v>140</v>
      </c>
      <c r="BM191" s="144" t="s">
        <v>282</v>
      </c>
    </row>
    <row r="192" spans="2:65" s="1" customFormat="1" ht="24.2" customHeight="1">
      <c r="B192" s="31"/>
      <c r="C192" s="132" t="s">
        <v>283</v>
      </c>
      <c r="D192" s="132" t="s">
        <v>136</v>
      </c>
      <c r="E192" s="133" t="s">
        <v>284</v>
      </c>
      <c r="F192" s="134" t="s">
        <v>285</v>
      </c>
      <c r="G192" s="135" t="s">
        <v>164</v>
      </c>
      <c r="H192" s="136">
        <v>90</v>
      </c>
      <c r="I192" s="137"/>
      <c r="J192" s="138">
        <f>ROUND(I192*H192,2)</f>
        <v>0</v>
      </c>
      <c r="K192" s="139"/>
      <c r="L192" s="31"/>
      <c r="M192" s="140" t="s">
        <v>1</v>
      </c>
      <c r="N192" s="141" t="s">
        <v>42</v>
      </c>
      <c r="P192" s="142">
        <f>O192*H192</f>
        <v>0</v>
      </c>
      <c r="Q192" s="142">
        <v>4.0949999999999998E-4</v>
      </c>
      <c r="R192" s="142">
        <f>Q192*H192</f>
        <v>3.6854999999999999E-2</v>
      </c>
      <c r="S192" s="142">
        <v>0</v>
      </c>
      <c r="T192" s="143">
        <f>S192*H192</f>
        <v>0</v>
      </c>
      <c r="AR192" s="144" t="s">
        <v>140</v>
      </c>
      <c r="AT192" s="144" t="s">
        <v>136</v>
      </c>
      <c r="AU192" s="144" t="s">
        <v>87</v>
      </c>
      <c r="AY192" s="16" t="s">
        <v>133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85</v>
      </c>
      <c r="BK192" s="145">
        <f>ROUND(I192*H192,2)</f>
        <v>0</v>
      </c>
      <c r="BL192" s="16" t="s">
        <v>140</v>
      </c>
      <c r="BM192" s="144" t="s">
        <v>286</v>
      </c>
    </row>
    <row r="193" spans="2:65" s="1" customFormat="1" ht="24.2" customHeight="1">
      <c r="B193" s="31"/>
      <c r="C193" s="132" t="s">
        <v>287</v>
      </c>
      <c r="D193" s="132" t="s">
        <v>136</v>
      </c>
      <c r="E193" s="133" t="s">
        <v>288</v>
      </c>
      <c r="F193" s="134" t="s">
        <v>289</v>
      </c>
      <c r="G193" s="135" t="s">
        <v>164</v>
      </c>
      <c r="H193" s="136">
        <v>5</v>
      </c>
      <c r="I193" s="137"/>
      <c r="J193" s="138">
        <f>ROUND(I193*H193,2)</f>
        <v>0</v>
      </c>
      <c r="K193" s="139"/>
      <c r="L193" s="31"/>
      <c r="M193" s="140" t="s">
        <v>1</v>
      </c>
      <c r="N193" s="141" t="s">
        <v>42</v>
      </c>
      <c r="P193" s="142">
        <f>O193*H193</f>
        <v>0</v>
      </c>
      <c r="Q193" s="142">
        <v>5.5199999999999997E-6</v>
      </c>
      <c r="R193" s="142">
        <f>Q193*H193</f>
        <v>2.76E-5</v>
      </c>
      <c r="S193" s="142">
        <v>0</v>
      </c>
      <c r="T193" s="143">
        <f>S193*H193</f>
        <v>0</v>
      </c>
      <c r="AR193" s="144" t="s">
        <v>140</v>
      </c>
      <c r="AT193" s="144" t="s">
        <v>136</v>
      </c>
      <c r="AU193" s="144" t="s">
        <v>87</v>
      </c>
      <c r="AY193" s="16" t="s">
        <v>133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85</v>
      </c>
      <c r="BK193" s="145">
        <f>ROUND(I193*H193,2)</f>
        <v>0</v>
      </c>
      <c r="BL193" s="16" t="s">
        <v>140</v>
      </c>
      <c r="BM193" s="144" t="s">
        <v>290</v>
      </c>
    </row>
    <row r="194" spans="2:65" s="1" customFormat="1" ht="24.2" customHeight="1">
      <c r="B194" s="31"/>
      <c r="C194" s="132" t="s">
        <v>291</v>
      </c>
      <c r="D194" s="132" t="s">
        <v>136</v>
      </c>
      <c r="E194" s="133" t="s">
        <v>292</v>
      </c>
      <c r="F194" s="134" t="s">
        <v>293</v>
      </c>
      <c r="G194" s="135" t="s">
        <v>144</v>
      </c>
      <c r="H194" s="136">
        <v>6</v>
      </c>
      <c r="I194" s="137"/>
      <c r="J194" s="138">
        <f>ROUND(I194*H194,2)</f>
        <v>0</v>
      </c>
      <c r="K194" s="139"/>
      <c r="L194" s="31"/>
      <c r="M194" s="140" t="s">
        <v>1</v>
      </c>
      <c r="N194" s="141" t="s">
        <v>42</v>
      </c>
      <c r="P194" s="142">
        <f>O194*H194</f>
        <v>0</v>
      </c>
      <c r="Q194" s="142">
        <v>4.8161770000000002E-4</v>
      </c>
      <c r="R194" s="142">
        <f>Q194*H194</f>
        <v>2.8897062000000002E-3</v>
      </c>
      <c r="S194" s="142">
        <v>0</v>
      </c>
      <c r="T194" s="143">
        <f>S194*H194</f>
        <v>0</v>
      </c>
      <c r="AR194" s="144" t="s">
        <v>140</v>
      </c>
      <c r="AT194" s="144" t="s">
        <v>136</v>
      </c>
      <c r="AU194" s="144" t="s">
        <v>87</v>
      </c>
      <c r="AY194" s="16" t="s">
        <v>133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85</v>
      </c>
      <c r="BK194" s="145">
        <f>ROUND(I194*H194,2)</f>
        <v>0</v>
      </c>
      <c r="BL194" s="16" t="s">
        <v>140</v>
      </c>
      <c r="BM194" s="144" t="s">
        <v>294</v>
      </c>
    </row>
    <row r="195" spans="2:65" s="1" customFormat="1" ht="37.9" customHeight="1">
      <c r="B195" s="31"/>
      <c r="C195" s="167" t="s">
        <v>295</v>
      </c>
      <c r="D195" s="167" t="s">
        <v>192</v>
      </c>
      <c r="E195" s="168" t="s">
        <v>296</v>
      </c>
      <c r="F195" s="169" t="s">
        <v>297</v>
      </c>
      <c r="G195" s="170" t="s">
        <v>144</v>
      </c>
      <c r="H195" s="171">
        <v>6</v>
      </c>
      <c r="I195" s="172"/>
      <c r="J195" s="173">
        <f>ROUND(I195*H195,2)</f>
        <v>0</v>
      </c>
      <c r="K195" s="174"/>
      <c r="L195" s="175"/>
      <c r="M195" s="176" t="s">
        <v>1</v>
      </c>
      <c r="N195" s="177" t="s">
        <v>42</v>
      </c>
      <c r="P195" s="142">
        <f>O195*H195</f>
        <v>0</v>
      </c>
      <c r="Q195" s="142">
        <v>1.4579999999999999E-2</v>
      </c>
      <c r="R195" s="142">
        <f>Q195*H195</f>
        <v>8.7480000000000002E-2</v>
      </c>
      <c r="S195" s="142">
        <v>0</v>
      </c>
      <c r="T195" s="143">
        <f>S195*H195</f>
        <v>0</v>
      </c>
      <c r="AR195" s="144" t="s">
        <v>180</v>
      </c>
      <c r="AT195" s="144" t="s">
        <v>192</v>
      </c>
      <c r="AU195" s="144" t="s">
        <v>87</v>
      </c>
      <c r="AY195" s="16" t="s">
        <v>133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85</v>
      </c>
      <c r="BK195" s="145">
        <f>ROUND(I195*H195,2)</f>
        <v>0</v>
      </c>
      <c r="BL195" s="16" t="s">
        <v>140</v>
      </c>
      <c r="BM195" s="144" t="s">
        <v>298</v>
      </c>
    </row>
    <row r="196" spans="2:65" s="11" customFormat="1" ht="22.9" customHeight="1">
      <c r="B196" s="120"/>
      <c r="D196" s="121" t="s">
        <v>76</v>
      </c>
      <c r="E196" s="130" t="s">
        <v>185</v>
      </c>
      <c r="F196" s="130" t="s">
        <v>299</v>
      </c>
      <c r="I196" s="123"/>
      <c r="J196" s="131">
        <f>BK196</f>
        <v>0</v>
      </c>
      <c r="L196" s="120"/>
      <c r="M196" s="125"/>
      <c r="P196" s="126">
        <f>SUM(P197:P235)</f>
        <v>0</v>
      </c>
      <c r="R196" s="126">
        <f>SUM(R197:R235)</f>
        <v>1.4519999999999998E-2</v>
      </c>
      <c r="T196" s="127">
        <f>SUM(T197:T235)</f>
        <v>38.427800000000005</v>
      </c>
      <c r="AR196" s="121" t="s">
        <v>85</v>
      </c>
      <c r="AT196" s="128" t="s">
        <v>76</v>
      </c>
      <c r="AU196" s="128" t="s">
        <v>85</v>
      </c>
      <c r="AY196" s="121" t="s">
        <v>133</v>
      </c>
      <c r="BK196" s="129">
        <f>SUM(BK197:BK235)</f>
        <v>0</v>
      </c>
    </row>
    <row r="197" spans="2:65" s="1" customFormat="1" ht="33" customHeight="1">
      <c r="B197" s="31"/>
      <c r="C197" s="132" t="s">
        <v>300</v>
      </c>
      <c r="D197" s="132" t="s">
        <v>136</v>
      </c>
      <c r="E197" s="133" t="s">
        <v>301</v>
      </c>
      <c r="F197" s="134" t="s">
        <v>302</v>
      </c>
      <c r="G197" s="135" t="s">
        <v>159</v>
      </c>
      <c r="H197" s="136">
        <v>335</v>
      </c>
      <c r="I197" s="137"/>
      <c r="J197" s="138">
        <f>ROUND(I197*H197,2)</f>
        <v>0</v>
      </c>
      <c r="K197" s="139"/>
      <c r="L197" s="31"/>
      <c r="M197" s="140" t="s">
        <v>1</v>
      </c>
      <c r="N197" s="141" t="s">
        <v>42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140</v>
      </c>
      <c r="AT197" s="144" t="s">
        <v>136</v>
      </c>
      <c r="AU197" s="144" t="s">
        <v>87</v>
      </c>
      <c r="AY197" s="16" t="s">
        <v>133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85</v>
      </c>
      <c r="BK197" s="145">
        <f>ROUND(I197*H197,2)</f>
        <v>0</v>
      </c>
      <c r="BL197" s="16" t="s">
        <v>140</v>
      </c>
      <c r="BM197" s="144" t="s">
        <v>303</v>
      </c>
    </row>
    <row r="198" spans="2:65" s="1" customFormat="1" ht="37.9" customHeight="1">
      <c r="B198" s="31"/>
      <c r="C198" s="132" t="s">
        <v>304</v>
      </c>
      <c r="D198" s="132" t="s">
        <v>136</v>
      </c>
      <c r="E198" s="133" t="s">
        <v>305</v>
      </c>
      <c r="F198" s="134" t="s">
        <v>306</v>
      </c>
      <c r="G198" s="135" t="s">
        <v>159</v>
      </c>
      <c r="H198" s="136">
        <v>10050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42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140</v>
      </c>
      <c r="AT198" s="144" t="s">
        <v>136</v>
      </c>
      <c r="AU198" s="144" t="s">
        <v>87</v>
      </c>
      <c r="AY198" s="16" t="s">
        <v>133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85</v>
      </c>
      <c r="BK198" s="145">
        <f>ROUND(I198*H198,2)</f>
        <v>0</v>
      </c>
      <c r="BL198" s="16" t="s">
        <v>140</v>
      </c>
      <c r="BM198" s="144" t="s">
        <v>307</v>
      </c>
    </row>
    <row r="199" spans="2:65" s="13" customFormat="1">
      <c r="B199" s="153"/>
      <c r="D199" s="147" t="s">
        <v>149</v>
      </c>
      <c r="F199" s="155" t="s">
        <v>308</v>
      </c>
      <c r="H199" s="156">
        <v>10050</v>
      </c>
      <c r="I199" s="157"/>
      <c r="L199" s="153"/>
      <c r="M199" s="158"/>
      <c r="T199" s="159"/>
      <c r="AT199" s="154" t="s">
        <v>149</v>
      </c>
      <c r="AU199" s="154" t="s">
        <v>87</v>
      </c>
      <c r="AV199" s="13" t="s">
        <v>87</v>
      </c>
      <c r="AW199" s="13" t="s">
        <v>4</v>
      </c>
      <c r="AX199" s="13" t="s">
        <v>85</v>
      </c>
      <c r="AY199" s="154" t="s">
        <v>133</v>
      </c>
    </row>
    <row r="200" spans="2:65" s="1" customFormat="1" ht="33" customHeight="1">
      <c r="B200" s="31"/>
      <c r="C200" s="132" t="s">
        <v>309</v>
      </c>
      <c r="D200" s="132" t="s">
        <v>136</v>
      </c>
      <c r="E200" s="133" t="s">
        <v>310</v>
      </c>
      <c r="F200" s="134" t="s">
        <v>311</v>
      </c>
      <c r="G200" s="135" t="s">
        <v>159</v>
      </c>
      <c r="H200" s="136">
        <v>335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42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140</v>
      </c>
      <c r="AT200" s="144" t="s">
        <v>136</v>
      </c>
      <c r="AU200" s="144" t="s">
        <v>87</v>
      </c>
      <c r="AY200" s="16" t="s">
        <v>133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85</v>
      </c>
      <c r="BK200" s="145">
        <f>ROUND(I200*H200,2)</f>
        <v>0</v>
      </c>
      <c r="BL200" s="16" t="s">
        <v>140</v>
      </c>
      <c r="BM200" s="144" t="s">
        <v>312</v>
      </c>
    </row>
    <row r="201" spans="2:65" s="1" customFormat="1" ht="24.2" customHeight="1">
      <c r="B201" s="31"/>
      <c r="C201" s="132" t="s">
        <v>313</v>
      </c>
      <c r="D201" s="132" t="s">
        <v>136</v>
      </c>
      <c r="E201" s="133" t="s">
        <v>314</v>
      </c>
      <c r="F201" s="134" t="s">
        <v>315</v>
      </c>
      <c r="G201" s="135" t="s">
        <v>159</v>
      </c>
      <c r="H201" s="136">
        <v>7.34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42</v>
      </c>
      <c r="P201" s="142">
        <f>O201*H201</f>
        <v>0</v>
      </c>
      <c r="Q201" s="142">
        <v>0</v>
      </c>
      <c r="R201" s="142">
        <f>Q201*H201</f>
        <v>0</v>
      </c>
      <c r="S201" s="142">
        <v>5.5E-2</v>
      </c>
      <c r="T201" s="143">
        <f>S201*H201</f>
        <v>0.4037</v>
      </c>
      <c r="AR201" s="144" t="s">
        <v>140</v>
      </c>
      <c r="AT201" s="144" t="s">
        <v>136</v>
      </c>
      <c r="AU201" s="144" t="s">
        <v>87</v>
      </c>
      <c r="AY201" s="16" t="s">
        <v>133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85</v>
      </c>
      <c r="BK201" s="145">
        <f>ROUND(I201*H201,2)</f>
        <v>0</v>
      </c>
      <c r="BL201" s="16" t="s">
        <v>140</v>
      </c>
      <c r="BM201" s="144" t="s">
        <v>316</v>
      </c>
    </row>
    <row r="202" spans="2:65" s="12" customFormat="1">
      <c r="B202" s="146"/>
      <c r="D202" s="147" t="s">
        <v>149</v>
      </c>
      <c r="E202" s="148" t="s">
        <v>1</v>
      </c>
      <c r="F202" s="149" t="s">
        <v>150</v>
      </c>
      <c r="H202" s="148" t="s">
        <v>1</v>
      </c>
      <c r="I202" s="150"/>
      <c r="L202" s="146"/>
      <c r="M202" s="151"/>
      <c r="T202" s="152"/>
      <c r="AT202" s="148" t="s">
        <v>149</v>
      </c>
      <c r="AU202" s="148" t="s">
        <v>87</v>
      </c>
      <c r="AV202" s="12" t="s">
        <v>85</v>
      </c>
      <c r="AW202" s="12" t="s">
        <v>33</v>
      </c>
      <c r="AX202" s="12" t="s">
        <v>77</v>
      </c>
      <c r="AY202" s="148" t="s">
        <v>133</v>
      </c>
    </row>
    <row r="203" spans="2:65" s="13" customFormat="1">
      <c r="B203" s="153"/>
      <c r="D203" s="147" t="s">
        <v>149</v>
      </c>
      <c r="E203" s="154" t="s">
        <v>1</v>
      </c>
      <c r="F203" s="155" t="s">
        <v>317</v>
      </c>
      <c r="H203" s="156">
        <v>1.47</v>
      </c>
      <c r="I203" s="157"/>
      <c r="L203" s="153"/>
      <c r="M203" s="158"/>
      <c r="T203" s="159"/>
      <c r="AT203" s="154" t="s">
        <v>149</v>
      </c>
      <c r="AU203" s="154" t="s">
        <v>87</v>
      </c>
      <c r="AV203" s="13" t="s">
        <v>87</v>
      </c>
      <c r="AW203" s="13" t="s">
        <v>33</v>
      </c>
      <c r="AX203" s="13" t="s">
        <v>77</v>
      </c>
      <c r="AY203" s="154" t="s">
        <v>133</v>
      </c>
    </row>
    <row r="204" spans="2:65" s="12" customFormat="1">
      <c r="B204" s="146"/>
      <c r="D204" s="147" t="s">
        <v>149</v>
      </c>
      <c r="E204" s="148" t="s">
        <v>1</v>
      </c>
      <c r="F204" s="149" t="s">
        <v>152</v>
      </c>
      <c r="H204" s="148" t="s">
        <v>1</v>
      </c>
      <c r="I204" s="150"/>
      <c r="L204" s="146"/>
      <c r="M204" s="151"/>
      <c r="T204" s="152"/>
      <c r="AT204" s="148" t="s">
        <v>149</v>
      </c>
      <c r="AU204" s="148" t="s">
        <v>87</v>
      </c>
      <c r="AV204" s="12" t="s">
        <v>85</v>
      </c>
      <c r="AW204" s="12" t="s">
        <v>33</v>
      </c>
      <c r="AX204" s="12" t="s">
        <v>77</v>
      </c>
      <c r="AY204" s="148" t="s">
        <v>133</v>
      </c>
    </row>
    <row r="205" spans="2:65" s="13" customFormat="1">
      <c r="B205" s="153"/>
      <c r="D205" s="147" t="s">
        <v>149</v>
      </c>
      <c r="E205" s="154" t="s">
        <v>1</v>
      </c>
      <c r="F205" s="155" t="s">
        <v>318</v>
      </c>
      <c r="H205" s="156">
        <v>2.1</v>
      </c>
      <c r="I205" s="157"/>
      <c r="L205" s="153"/>
      <c r="M205" s="158"/>
      <c r="T205" s="159"/>
      <c r="AT205" s="154" t="s">
        <v>149</v>
      </c>
      <c r="AU205" s="154" t="s">
        <v>87</v>
      </c>
      <c r="AV205" s="13" t="s">
        <v>87</v>
      </c>
      <c r="AW205" s="13" t="s">
        <v>33</v>
      </c>
      <c r="AX205" s="13" t="s">
        <v>77</v>
      </c>
      <c r="AY205" s="154" t="s">
        <v>133</v>
      </c>
    </row>
    <row r="206" spans="2:65" s="12" customFormat="1">
      <c r="B206" s="146"/>
      <c r="D206" s="147" t="s">
        <v>149</v>
      </c>
      <c r="E206" s="148" t="s">
        <v>1</v>
      </c>
      <c r="F206" s="149" t="s">
        <v>154</v>
      </c>
      <c r="H206" s="148" t="s">
        <v>1</v>
      </c>
      <c r="I206" s="150"/>
      <c r="L206" s="146"/>
      <c r="M206" s="151"/>
      <c r="T206" s="152"/>
      <c r="AT206" s="148" t="s">
        <v>149</v>
      </c>
      <c r="AU206" s="148" t="s">
        <v>87</v>
      </c>
      <c r="AV206" s="12" t="s">
        <v>85</v>
      </c>
      <c r="AW206" s="12" t="s">
        <v>33</v>
      </c>
      <c r="AX206" s="12" t="s">
        <v>77</v>
      </c>
      <c r="AY206" s="148" t="s">
        <v>133</v>
      </c>
    </row>
    <row r="207" spans="2:65" s="13" customFormat="1">
      <c r="B207" s="153"/>
      <c r="D207" s="147" t="s">
        <v>149</v>
      </c>
      <c r="E207" s="154" t="s">
        <v>1</v>
      </c>
      <c r="F207" s="155" t="s">
        <v>319</v>
      </c>
      <c r="H207" s="156">
        <v>1.47</v>
      </c>
      <c r="I207" s="157"/>
      <c r="L207" s="153"/>
      <c r="M207" s="158"/>
      <c r="T207" s="159"/>
      <c r="AT207" s="154" t="s">
        <v>149</v>
      </c>
      <c r="AU207" s="154" t="s">
        <v>87</v>
      </c>
      <c r="AV207" s="13" t="s">
        <v>87</v>
      </c>
      <c r="AW207" s="13" t="s">
        <v>33</v>
      </c>
      <c r="AX207" s="13" t="s">
        <v>77</v>
      </c>
      <c r="AY207" s="154" t="s">
        <v>133</v>
      </c>
    </row>
    <row r="208" spans="2:65" s="12" customFormat="1">
      <c r="B208" s="146"/>
      <c r="D208" s="147" t="s">
        <v>149</v>
      </c>
      <c r="E208" s="148" t="s">
        <v>1</v>
      </c>
      <c r="F208" s="149" t="s">
        <v>209</v>
      </c>
      <c r="H208" s="148" t="s">
        <v>1</v>
      </c>
      <c r="I208" s="150"/>
      <c r="L208" s="146"/>
      <c r="M208" s="151"/>
      <c r="T208" s="152"/>
      <c r="AT208" s="148" t="s">
        <v>149</v>
      </c>
      <c r="AU208" s="148" t="s">
        <v>87</v>
      </c>
      <c r="AV208" s="12" t="s">
        <v>85</v>
      </c>
      <c r="AW208" s="12" t="s">
        <v>33</v>
      </c>
      <c r="AX208" s="12" t="s">
        <v>77</v>
      </c>
      <c r="AY208" s="148" t="s">
        <v>133</v>
      </c>
    </row>
    <row r="209" spans="2:65" s="13" customFormat="1">
      <c r="B209" s="153"/>
      <c r="D209" s="147" t="s">
        <v>149</v>
      </c>
      <c r="E209" s="154" t="s">
        <v>1</v>
      </c>
      <c r="F209" s="155" t="s">
        <v>320</v>
      </c>
      <c r="H209" s="156">
        <v>2.2999999999999998</v>
      </c>
      <c r="I209" s="157"/>
      <c r="L209" s="153"/>
      <c r="M209" s="158"/>
      <c r="T209" s="159"/>
      <c r="AT209" s="154" t="s">
        <v>149</v>
      </c>
      <c r="AU209" s="154" t="s">
        <v>87</v>
      </c>
      <c r="AV209" s="13" t="s">
        <v>87</v>
      </c>
      <c r="AW209" s="13" t="s">
        <v>33</v>
      </c>
      <c r="AX209" s="13" t="s">
        <v>77</v>
      </c>
      <c r="AY209" s="154" t="s">
        <v>133</v>
      </c>
    </row>
    <row r="210" spans="2:65" s="14" customFormat="1">
      <c r="B210" s="160"/>
      <c r="D210" s="147" t="s">
        <v>149</v>
      </c>
      <c r="E210" s="161" t="s">
        <v>1</v>
      </c>
      <c r="F210" s="162" t="s">
        <v>156</v>
      </c>
      <c r="H210" s="163">
        <v>7.34</v>
      </c>
      <c r="I210" s="164"/>
      <c r="L210" s="160"/>
      <c r="M210" s="165"/>
      <c r="T210" s="166"/>
      <c r="AT210" s="161" t="s">
        <v>149</v>
      </c>
      <c r="AU210" s="161" t="s">
        <v>87</v>
      </c>
      <c r="AV210" s="14" t="s">
        <v>140</v>
      </c>
      <c r="AW210" s="14" t="s">
        <v>33</v>
      </c>
      <c r="AX210" s="14" t="s">
        <v>85</v>
      </c>
      <c r="AY210" s="161" t="s">
        <v>133</v>
      </c>
    </row>
    <row r="211" spans="2:65" s="1" customFormat="1" ht="24.2" customHeight="1">
      <c r="B211" s="31"/>
      <c r="C211" s="132" t="s">
        <v>321</v>
      </c>
      <c r="D211" s="132" t="s">
        <v>136</v>
      </c>
      <c r="E211" s="133" t="s">
        <v>322</v>
      </c>
      <c r="F211" s="134" t="s">
        <v>323</v>
      </c>
      <c r="G211" s="135" t="s">
        <v>139</v>
      </c>
      <c r="H211" s="136">
        <v>2.5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42</v>
      </c>
      <c r="P211" s="142">
        <f>O211*H211</f>
        <v>0</v>
      </c>
      <c r="Q211" s="142">
        <v>0</v>
      </c>
      <c r="R211" s="142">
        <f>Q211*H211</f>
        <v>0</v>
      </c>
      <c r="S211" s="142">
        <v>2</v>
      </c>
      <c r="T211" s="143">
        <f>S211*H211</f>
        <v>5</v>
      </c>
      <c r="AR211" s="144" t="s">
        <v>140</v>
      </c>
      <c r="AT211" s="144" t="s">
        <v>136</v>
      </c>
      <c r="AU211" s="144" t="s">
        <v>87</v>
      </c>
      <c r="AY211" s="16" t="s">
        <v>133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85</v>
      </c>
      <c r="BK211" s="145">
        <f>ROUND(I211*H211,2)</f>
        <v>0</v>
      </c>
      <c r="BL211" s="16" t="s">
        <v>140</v>
      </c>
      <c r="BM211" s="144" t="s">
        <v>324</v>
      </c>
    </row>
    <row r="212" spans="2:65" s="12" customFormat="1">
      <c r="B212" s="146"/>
      <c r="D212" s="147" t="s">
        <v>149</v>
      </c>
      <c r="E212" s="148" t="s">
        <v>1</v>
      </c>
      <c r="F212" s="149" t="s">
        <v>325</v>
      </c>
      <c r="H212" s="148" t="s">
        <v>1</v>
      </c>
      <c r="I212" s="150"/>
      <c r="L212" s="146"/>
      <c r="M212" s="151"/>
      <c r="T212" s="152"/>
      <c r="AT212" s="148" t="s">
        <v>149</v>
      </c>
      <c r="AU212" s="148" t="s">
        <v>87</v>
      </c>
      <c r="AV212" s="12" t="s">
        <v>85</v>
      </c>
      <c r="AW212" s="12" t="s">
        <v>33</v>
      </c>
      <c r="AX212" s="12" t="s">
        <v>77</v>
      </c>
      <c r="AY212" s="148" t="s">
        <v>133</v>
      </c>
    </row>
    <row r="213" spans="2:65" s="13" customFormat="1">
      <c r="B213" s="153"/>
      <c r="D213" s="147" t="s">
        <v>149</v>
      </c>
      <c r="E213" s="154" t="s">
        <v>1</v>
      </c>
      <c r="F213" s="155" t="s">
        <v>326</v>
      </c>
      <c r="H213" s="156">
        <v>2.5</v>
      </c>
      <c r="I213" s="157"/>
      <c r="L213" s="153"/>
      <c r="M213" s="158"/>
      <c r="T213" s="159"/>
      <c r="AT213" s="154" t="s">
        <v>149</v>
      </c>
      <c r="AU213" s="154" t="s">
        <v>87</v>
      </c>
      <c r="AV213" s="13" t="s">
        <v>87</v>
      </c>
      <c r="AW213" s="13" t="s">
        <v>33</v>
      </c>
      <c r="AX213" s="13" t="s">
        <v>85</v>
      </c>
      <c r="AY213" s="154" t="s">
        <v>133</v>
      </c>
    </row>
    <row r="214" spans="2:65" s="1" customFormat="1" ht="24.2" customHeight="1">
      <c r="B214" s="31"/>
      <c r="C214" s="132" t="s">
        <v>327</v>
      </c>
      <c r="D214" s="132" t="s">
        <v>136</v>
      </c>
      <c r="E214" s="133" t="s">
        <v>328</v>
      </c>
      <c r="F214" s="134" t="s">
        <v>329</v>
      </c>
      <c r="G214" s="135" t="s">
        <v>164</v>
      </c>
      <c r="H214" s="136">
        <v>30.4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42</v>
      </c>
      <c r="P214" s="142">
        <f>O214*H214</f>
        <v>0</v>
      </c>
      <c r="Q214" s="142">
        <v>0</v>
      </c>
      <c r="R214" s="142">
        <f>Q214*H214</f>
        <v>0</v>
      </c>
      <c r="S214" s="142">
        <v>6.5000000000000002E-2</v>
      </c>
      <c r="T214" s="143">
        <f>S214*H214</f>
        <v>1.976</v>
      </c>
      <c r="AR214" s="144" t="s">
        <v>140</v>
      </c>
      <c r="AT214" s="144" t="s">
        <v>136</v>
      </c>
      <c r="AU214" s="144" t="s">
        <v>87</v>
      </c>
      <c r="AY214" s="16" t="s">
        <v>133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85</v>
      </c>
      <c r="BK214" s="145">
        <f>ROUND(I214*H214,2)</f>
        <v>0</v>
      </c>
      <c r="BL214" s="16" t="s">
        <v>140</v>
      </c>
      <c r="BM214" s="144" t="s">
        <v>330</v>
      </c>
    </row>
    <row r="215" spans="2:65" s="12" customFormat="1">
      <c r="B215" s="146"/>
      <c r="D215" s="147" t="s">
        <v>149</v>
      </c>
      <c r="E215" s="148" t="s">
        <v>1</v>
      </c>
      <c r="F215" s="149" t="s">
        <v>150</v>
      </c>
      <c r="H215" s="148" t="s">
        <v>1</v>
      </c>
      <c r="I215" s="150"/>
      <c r="L215" s="146"/>
      <c r="M215" s="151"/>
      <c r="T215" s="152"/>
      <c r="AT215" s="148" t="s">
        <v>149</v>
      </c>
      <c r="AU215" s="148" t="s">
        <v>87</v>
      </c>
      <c r="AV215" s="12" t="s">
        <v>85</v>
      </c>
      <c r="AW215" s="12" t="s">
        <v>33</v>
      </c>
      <c r="AX215" s="12" t="s">
        <v>77</v>
      </c>
      <c r="AY215" s="148" t="s">
        <v>133</v>
      </c>
    </row>
    <row r="216" spans="2:65" s="13" customFormat="1">
      <c r="B216" s="153"/>
      <c r="D216" s="147" t="s">
        <v>149</v>
      </c>
      <c r="E216" s="154" t="s">
        <v>1</v>
      </c>
      <c r="F216" s="155" t="s">
        <v>331</v>
      </c>
      <c r="H216" s="156">
        <v>4.5</v>
      </c>
      <c r="I216" s="157"/>
      <c r="L216" s="153"/>
      <c r="M216" s="158"/>
      <c r="T216" s="159"/>
      <c r="AT216" s="154" t="s">
        <v>149</v>
      </c>
      <c r="AU216" s="154" t="s">
        <v>87</v>
      </c>
      <c r="AV216" s="13" t="s">
        <v>87</v>
      </c>
      <c r="AW216" s="13" t="s">
        <v>33</v>
      </c>
      <c r="AX216" s="13" t="s">
        <v>77</v>
      </c>
      <c r="AY216" s="154" t="s">
        <v>133</v>
      </c>
    </row>
    <row r="217" spans="2:65" s="12" customFormat="1">
      <c r="B217" s="146"/>
      <c r="D217" s="147" t="s">
        <v>149</v>
      </c>
      <c r="E217" s="148" t="s">
        <v>1</v>
      </c>
      <c r="F217" s="149" t="s">
        <v>152</v>
      </c>
      <c r="H217" s="148" t="s">
        <v>1</v>
      </c>
      <c r="I217" s="150"/>
      <c r="L217" s="146"/>
      <c r="M217" s="151"/>
      <c r="T217" s="152"/>
      <c r="AT217" s="148" t="s">
        <v>149</v>
      </c>
      <c r="AU217" s="148" t="s">
        <v>87</v>
      </c>
      <c r="AV217" s="12" t="s">
        <v>85</v>
      </c>
      <c r="AW217" s="12" t="s">
        <v>33</v>
      </c>
      <c r="AX217" s="12" t="s">
        <v>77</v>
      </c>
      <c r="AY217" s="148" t="s">
        <v>133</v>
      </c>
    </row>
    <row r="218" spans="2:65" s="13" customFormat="1">
      <c r="B218" s="153"/>
      <c r="D218" s="147" t="s">
        <v>149</v>
      </c>
      <c r="E218" s="154" t="s">
        <v>1</v>
      </c>
      <c r="F218" s="155" t="s">
        <v>332</v>
      </c>
      <c r="H218" s="156">
        <v>9.1999999999999993</v>
      </c>
      <c r="I218" s="157"/>
      <c r="L218" s="153"/>
      <c r="M218" s="158"/>
      <c r="T218" s="159"/>
      <c r="AT218" s="154" t="s">
        <v>149</v>
      </c>
      <c r="AU218" s="154" t="s">
        <v>87</v>
      </c>
      <c r="AV218" s="13" t="s">
        <v>87</v>
      </c>
      <c r="AW218" s="13" t="s">
        <v>33</v>
      </c>
      <c r="AX218" s="13" t="s">
        <v>77</v>
      </c>
      <c r="AY218" s="154" t="s">
        <v>133</v>
      </c>
    </row>
    <row r="219" spans="2:65" s="12" customFormat="1">
      <c r="B219" s="146"/>
      <c r="D219" s="147" t="s">
        <v>149</v>
      </c>
      <c r="E219" s="148" t="s">
        <v>1</v>
      </c>
      <c r="F219" s="149" t="s">
        <v>154</v>
      </c>
      <c r="H219" s="148" t="s">
        <v>1</v>
      </c>
      <c r="I219" s="150"/>
      <c r="L219" s="146"/>
      <c r="M219" s="151"/>
      <c r="T219" s="152"/>
      <c r="AT219" s="148" t="s">
        <v>149</v>
      </c>
      <c r="AU219" s="148" t="s">
        <v>87</v>
      </c>
      <c r="AV219" s="12" t="s">
        <v>85</v>
      </c>
      <c r="AW219" s="12" t="s">
        <v>33</v>
      </c>
      <c r="AX219" s="12" t="s">
        <v>77</v>
      </c>
      <c r="AY219" s="148" t="s">
        <v>133</v>
      </c>
    </row>
    <row r="220" spans="2:65" s="13" customFormat="1">
      <c r="B220" s="153"/>
      <c r="D220" s="147" t="s">
        <v>149</v>
      </c>
      <c r="E220" s="154" t="s">
        <v>1</v>
      </c>
      <c r="F220" s="155" t="s">
        <v>333</v>
      </c>
      <c r="H220" s="156">
        <v>6.3</v>
      </c>
      <c r="I220" s="157"/>
      <c r="L220" s="153"/>
      <c r="M220" s="158"/>
      <c r="T220" s="159"/>
      <c r="AT220" s="154" t="s">
        <v>149</v>
      </c>
      <c r="AU220" s="154" t="s">
        <v>87</v>
      </c>
      <c r="AV220" s="13" t="s">
        <v>87</v>
      </c>
      <c r="AW220" s="13" t="s">
        <v>33</v>
      </c>
      <c r="AX220" s="13" t="s">
        <v>77</v>
      </c>
      <c r="AY220" s="154" t="s">
        <v>133</v>
      </c>
    </row>
    <row r="221" spans="2:65" s="12" customFormat="1">
      <c r="B221" s="146"/>
      <c r="D221" s="147" t="s">
        <v>149</v>
      </c>
      <c r="E221" s="148" t="s">
        <v>1</v>
      </c>
      <c r="F221" s="149" t="s">
        <v>209</v>
      </c>
      <c r="H221" s="148" t="s">
        <v>1</v>
      </c>
      <c r="I221" s="150"/>
      <c r="L221" s="146"/>
      <c r="M221" s="151"/>
      <c r="T221" s="152"/>
      <c r="AT221" s="148" t="s">
        <v>149</v>
      </c>
      <c r="AU221" s="148" t="s">
        <v>87</v>
      </c>
      <c r="AV221" s="12" t="s">
        <v>85</v>
      </c>
      <c r="AW221" s="12" t="s">
        <v>33</v>
      </c>
      <c r="AX221" s="12" t="s">
        <v>77</v>
      </c>
      <c r="AY221" s="148" t="s">
        <v>133</v>
      </c>
    </row>
    <row r="222" spans="2:65" s="13" customFormat="1">
      <c r="B222" s="153"/>
      <c r="D222" s="147" t="s">
        <v>149</v>
      </c>
      <c r="E222" s="154" t="s">
        <v>1</v>
      </c>
      <c r="F222" s="155" t="s">
        <v>334</v>
      </c>
      <c r="H222" s="156">
        <v>10.4</v>
      </c>
      <c r="I222" s="157"/>
      <c r="L222" s="153"/>
      <c r="M222" s="158"/>
      <c r="T222" s="159"/>
      <c r="AT222" s="154" t="s">
        <v>149</v>
      </c>
      <c r="AU222" s="154" t="s">
        <v>87</v>
      </c>
      <c r="AV222" s="13" t="s">
        <v>87</v>
      </c>
      <c r="AW222" s="13" t="s">
        <v>33</v>
      </c>
      <c r="AX222" s="13" t="s">
        <v>77</v>
      </c>
      <c r="AY222" s="154" t="s">
        <v>133</v>
      </c>
    </row>
    <row r="223" spans="2:65" s="14" customFormat="1">
      <c r="B223" s="160"/>
      <c r="D223" s="147" t="s">
        <v>149</v>
      </c>
      <c r="E223" s="161" t="s">
        <v>1</v>
      </c>
      <c r="F223" s="162" t="s">
        <v>156</v>
      </c>
      <c r="H223" s="163">
        <v>30.4</v>
      </c>
      <c r="I223" s="164"/>
      <c r="L223" s="160"/>
      <c r="M223" s="165"/>
      <c r="T223" s="166"/>
      <c r="AT223" s="161" t="s">
        <v>149</v>
      </c>
      <c r="AU223" s="161" t="s">
        <v>87</v>
      </c>
      <c r="AV223" s="14" t="s">
        <v>140</v>
      </c>
      <c r="AW223" s="14" t="s">
        <v>33</v>
      </c>
      <c r="AX223" s="14" t="s">
        <v>85</v>
      </c>
      <c r="AY223" s="161" t="s">
        <v>133</v>
      </c>
    </row>
    <row r="224" spans="2:65" s="1" customFormat="1" ht="24.2" customHeight="1">
      <c r="B224" s="31"/>
      <c r="C224" s="132" t="s">
        <v>335</v>
      </c>
      <c r="D224" s="132" t="s">
        <v>136</v>
      </c>
      <c r="E224" s="133" t="s">
        <v>336</v>
      </c>
      <c r="F224" s="134" t="s">
        <v>337</v>
      </c>
      <c r="G224" s="135" t="s">
        <v>159</v>
      </c>
      <c r="H224" s="136">
        <v>335</v>
      </c>
      <c r="I224" s="137"/>
      <c r="J224" s="138">
        <f>ROUND(I224*H224,2)</f>
        <v>0</v>
      </c>
      <c r="K224" s="139"/>
      <c r="L224" s="31"/>
      <c r="M224" s="140" t="s">
        <v>1</v>
      </c>
      <c r="N224" s="141" t="s">
        <v>42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140</v>
      </c>
      <c r="AT224" s="144" t="s">
        <v>136</v>
      </c>
      <c r="AU224" s="144" t="s">
        <v>87</v>
      </c>
      <c r="AY224" s="16" t="s">
        <v>133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85</v>
      </c>
      <c r="BK224" s="145">
        <f>ROUND(I224*H224,2)</f>
        <v>0</v>
      </c>
      <c r="BL224" s="16" t="s">
        <v>140</v>
      </c>
      <c r="BM224" s="144" t="s">
        <v>338</v>
      </c>
    </row>
    <row r="225" spans="2:65" s="1" customFormat="1" ht="33" customHeight="1">
      <c r="B225" s="31"/>
      <c r="C225" s="132" t="s">
        <v>339</v>
      </c>
      <c r="D225" s="132" t="s">
        <v>136</v>
      </c>
      <c r="E225" s="133" t="s">
        <v>340</v>
      </c>
      <c r="F225" s="134" t="s">
        <v>341</v>
      </c>
      <c r="G225" s="135" t="s">
        <v>159</v>
      </c>
      <c r="H225" s="136">
        <v>88</v>
      </c>
      <c r="I225" s="137"/>
      <c r="J225" s="138">
        <f>ROUND(I225*H225,2)</f>
        <v>0</v>
      </c>
      <c r="K225" s="139"/>
      <c r="L225" s="31"/>
      <c r="M225" s="140" t="s">
        <v>1</v>
      </c>
      <c r="N225" s="141" t="s">
        <v>42</v>
      </c>
      <c r="P225" s="142">
        <f>O225*H225</f>
        <v>0</v>
      </c>
      <c r="Q225" s="142">
        <v>1.2999999999999999E-4</v>
      </c>
      <c r="R225" s="142">
        <f>Q225*H225</f>
        <v>1.1439999999999999E-2</v>
      </c>
      <c r="S225" s="142">
        <v>0</v>
      </c>
      <c r="T225" s="143">
        <f>S225*H225</f>
        <v>0</v>
      </c>
      <c r="AR225" s="144" t="s">
        <v>140</v>
      </c>
      <c r="AT225" s="144" t="s">
        <v>136</v>
      </c>
      <c r="AU225" s="144" t="s">
        <v>87</v>
      </c>
      <c r="AY225" s="16" t="s">
        <v>133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85</v>
      </c>
      <c r="BK225" s="145">
        <f>ROUND(I225*H225,2)</f>
        <v>0</v>
      </c>
      <c r="BL225" s="16" t="s">
        <v>140</v>
      </c>
      <c r="BM225" s="144" t="s">
        <v>342</v>
      </c>
    </row>
    <row r="226" spans="2:65" s="1" customFormat="1" ht="24.2" customHeight="1">
      <c r="B226" s="31"/>
      <c r="C226" s="132" t="s">
        <v>343</v>
      </c>
      <c r="D226" s="132" t="s">
        <v>136</v>
      </c>
      <c r="E226" s="133" t="s">
        <v>344</v>
      </c>
      <c r="F226" s="134" t="s">
        <v>345</v>
      </c>
      <c r="G226" s="135" t="s">
        <v>159</v>
      </c>
      <c r="H226" s="136">
        <v>88</v>
      </c>
      <c r="I226" s="137"/>
      <c r="J226" s="138">
        <f>ROUND(I226*H226,2)</f>
        <v>0</v>
      </c>
      <c r="K226" s="139"/>
      <c r="L226" s="31"/>
      <c r="M226" s="140" t="s">
        <v>1</v>
      </c>
      <c r="N226" s="141" t="s">
        <v>42</v>
      </c>
      <c r="P226" s="142">
        <f>O226*H226</f>
        <v>0</v>
      </c>
      <c r="Q226" s="142">
        <v>3.4999999999999997E-5</v>
      </c>
      <c r="R226" s="142">
        <f>Q226*H226</f>
        <v>3.0799999999999998E-3</v>
      </c>
      <c r="S226" s="142">
        <v>0</v>
      </c>
      <c r="T226" s="143">
        <f>S226*H226</f>
        <v>0</v>
      </c>
      <c r="AR226" s="144" t="s">
        <v>140</v>
      </c>
      <c r="AT226" s="144" t="s">
        <v>136</v>
      </c>
      <c r="AU226" s="144" t="s">
        <v>87</v>
      </c>
      <c r="AY226" s="16" t="s">
        <v>133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85</v>
      </c>
      <c r="BK226" s="145">
        <f>ROUND(I226*H226,2)</f>
        <v>0</v>
      </c>
      <c r="BL226" s="16" t="s">
        <v>140</v>
      </c>
      <c r="BM226" s="144" t="s">
        <v>346</v>
      </c>
    </row>
    <row r="227" spans="2:65" s="1" customFormat="1" ht="16.5" customHeight="1">
      <c r="B227" s="31"/>
      <c r="C227" s="132" t="s">
        <v>347</v>
      </c>
      <c r="D227" s="132" t="s">
        <v>136</v>
      </c>
      <c r="E227" s="133" t="s">
        <v>348</v>
      </c>
      <c r="F227" s="134" t="s">
        <v>349</v>
      </c>
      <c r="G227" s="135" t="s">
        <v>159</v>
      </c>
      <c r="H227" s="136">
        <v>880</v>
      </c>
      <c r="I227" s="137"/>
      <c r="J227" s="138">
        <f>ROUND(I227*H227,2)</f>
        <v>0</v>
      </c>
      <c r="K227" s="139"/>
      <c r="L227" s="31"/>
      <c r="M227" s="140" t="s">
        <v>1</v>
      </c>
      <c r="N227" s="141" t="s">
        <v>42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140</v>
      </c>
      <c r="AT227" s="144" t="s">
        <v>136</v>
      </c>
      <c r="AU227" s="144" t="s">
        <v>87</v>
      </c>
      <c r="AY227" s="16" t="s">
        <v>133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85</v>
      </c>
      <c r="BK227" s="145">
        <f>ROUND(I227*H227,2)</f>
        <v>0</v>
      </c>
      <c r="BL227" s="16" t="s">
        <v>140</v>
      </c>
      <c r="BM227" s="144" t="s">
        <v>350</v>
      </c>
    </row>
    <row r="228" spans="2:65" s="13" customFormat="1">
      <c r="B228" s="153"/>
      <c r="D228" s="147" t="s">
        <v>149</v>
      </c>
      <c r="E228" s="154" t="s">
        <v>1</v>
      </c>
      <c r="F228" s="155" t="s">
        <v>351</v>
      </c>
      <c r="H228" s="156">
        <v>880</v>
      </c>
      <c r="I228" s="157"/>
      <c r="L228" s="153"/>
      <c r="M228" s="158"/>
      <c r="T228" s="159"/>
      <c r="AT228" s="154" t="s">
        <v>149</v>
      </c>
      <c r="AU228" s="154" t="s">
        <v>87</v>
      </c>
      <c r="AV228" s="13" t="s">
        <v>87</v>
      </c>
      <c r="AW228" s="13" t="s">
        <v>33</v>
      </c>
      <c r="AX228" s="13" t="s">
        <v>85</v>
      </c>
      <c r="AY228" s="154" t="s">
        <v>133</v>
      </c>
    </row>
    <row r="229" spans="2:65" s="1" customFormat="1" ht="24.2" customHeight="1">
      <c r="B229" s="31"/>
      <c r="C229" s="132" t="s">
        <v>352</v>
      </c>
      <c r="D229" s="132" t="s">
        <v>136</v>
      </c>
      <c r="E229" s="133" t="s">
        <v>353</v>
      </c>
      <c r="F229" s="134" t="s">
        <v>354</v>
      </c>
      <c r="G229" s="135" t="s">
        <v>139</v>
      </c>
      <c r="H229" s="136">
        <v>13.5</v>
      </c>
      <c r="I229" s="137"/>
      <c r="J229" s="138">
        <f>ROUND(I229*H229,2)</f>
        <v>0</v>
      </c>
      <c r="K229" s="139"/>
      <c r="L229" s="31"/>
      <c r="M229" s="140" t="s">
        <v>1</v>
      </c>
      <c r="N229" s="141" t="s">
        <v>42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140</v>
      </c>
      <c r="AT229" s="144" t="s">
        <v>136</v>
      </c>
      <c r="AU229" s="144" t="s">
        <v>87</v>
      </c>
      <c r="AY229" s="16" t="s">
        <v>133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85</v>
      </c>
      <c r="BK229" s="145">
        <f>ROUND(I229*H229,2)</f>
        <v>0</v>
      </c>
      <c r="BL229" s="16" t="s">
        <v>140</v>
      </c>
      <c r="BM229" s="144" t="s">
        <v>355</v>
      </c>
    </row>
    <row r="230" spans="2:65" s="1" customFormat="1" ht="16.5" customHeight="1">
      <c r="B230" s="31"/>
      <c r="C230" s="132" t="s">
        <v>356</v>
      </c>
      <c r="D230" s="132" t="s">
        <v>136</v>
      </c>
      <c r="E230" s="133" t="s">
        <v>357</v>
      </c>
      <c r="F230" s="134" t="s">
        <v>358</v>
      </c>
      <c r="G230" s="135" t="s">
        <v>159</v>
      </c>
      <c r="H230" s="136">
        <v>87.27</v>
      </c>
      <c r="I230" s="137"/>
      <c r="J230" s="138">
        <f>ROUND(I230*H230,2)</f>
        <v>0</v>
      </c>
      <c r="K230" s="139"/>
      <c r="L230" s="31"/>
      <c r="M230" s="140" t="s">
        <v>1</v>
      </c>
      <c r="N230" s="141" t="s">
        <v>42</v>
      </c>
      <c r="P230" s="142">
        <f>O230*H230</f>
        <v>0</v>
      </c>
      <c r="Q230" s="142">
        <v>0</v>
      </c>
      <c r="R230" s="142">
        <f>Q230*H230</f>
        <v>0</v>
      </c>
      <c r="S230" s="142">
        <v>4.4999999999999998E-2</v>
      </c>
      <c r="T230" s="143">
        <f>S230*H230</f>
        <v>3.9271499999999997</v>
      </c>
      <c r="AR230" s="144" t="s">
        <v>140</v>
      </c>
      <c r="AT230" s="144" t="s">
        <v>136</v>
      </c>
      <c r="AU230" s="144" t="s">
        <v>87</v>
      </c>
      <c r="AY230" s="16" t="s">
        <v>133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85</v>
      </c>
      <c r="BK230" s="145">
        <f>ROUND(I230*H230,2)</f>
        <v>0</v>
      </c>
      <c r="BL230" s="16" t="s">
        <v>140</v>
      </c>
      <c r="BM230" s="144" t="s">
        <v>359</v>
      </c>
    </row>
    <row r="231" spans="2:65" s="1" customFormat="1" ht="24.2" customHeight="1">
      <c r="B231" s="31"/>
      <c r="C231" s="132" t="s">
        <v>360</v>
      </c>
      <c r="D231" s="132" t="s">
        <v>136</v>
      </c>
      <c r="E231" s="133" t="s">
        <v>361</v>
      </c>
      <c r="F231" s="134" t="s">
        <v>362</v>
      </c>
      <c r="G231" s="135" t="s">
        <v>159</v>
      </c>
      <c r="H231" s="136">
        <v>21.25</v>
      </c>
      <c r="I231" s="137"/>
      <c r="J231" s="138">
        <f>ROUND(I231*H231,2)</f>
        <v>0</v>
      </c>
      <c r="K231" s="139"/>
      <c r="L231" s="31"/>
      <c r="M231" s="140" t="s">
        <v>1</v>
      </c>
      <c r="N231" s="141" t="s">
        <v>42</v>
      </c>
      <c r="P231" s="142">
        <f>O231*H231</f>
        <v>0</v>
      </c>
      <c r="Q231" s="142">
        <v>0</v>
      </c>
      <c r="R231" s="142">
        <f>Q231*H231</f>
        <v>0</v>
      </c>
      <c r="S231" s="142">
        <v>5.2999999999999999E-2</v>
      </c>
      <c r="T231" s="143">
        <f>S231*H231</f>
        <v>1.12625</v>
      </c>
      <c r="AR231" s="144" t="s">
        <v>140</v>
      </c>
      <c r="AT231" s="144" t="s">
        <v>136</v>
      </c>
      <c r="AU231" s="144" t="s">
        <v>87</v>
      </c>
      <c r="AY231" s="16" t="s">
        <v>133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85</v>
      </c>
      <c r="BK231" s="145">
        <f>ROUND(I231*H231,2)</f>
        <v>0</v>
      </c>
      <c r="BL231" s="16" t="s">
        <v>140</v>
      </c>
      <c r="BM231" s="144" t="s">
        <v>363</v>
      </c>
    </row>
    <row r="232" spans="2:65" s="1" customFormat="1" ht="21.75" customHeight="1">
      <c r="B232" s="31"/>
      <c r="C232" s="132" t="s">
        <v>364</v>
      </c>
      <c r="D232" s="132" t="s">
        <v>136</v>
      </c>
      <c r="E232" s="133" t="s">
        <v>365</v>
      </c>
      <c r="F232" s="134" t="s">
        <v>366</v>
      </c>
      <c r="G232" s="135" t="s">
        <v>159</v>
      </c>
      <c r="H232" s="136">
        <v>14.4</v>
      </c>
      <c r="I232" s="137"/>
      <c r="J232" s="138">
        <f>ROUND(I232*H232,2)</f>
        <v>0</v>
      </c>
      <c r="K232" s="139"/>
      <c r="L232" s="31"/>
      <c r="M232" s="140" t="s">
        <v>1</v>
      </c>
      <c r="N232" s="141" t="s">
        <v>42</v>
      </c>
      <c r="P232" s="142">
        <f>O232*H232</f>
        <v>0</v>
      </c>
      <c r="Q232" s="142">
        <v>0</v>
      </c>
      <c r="R232" s="142">
        <f>Q232*H232</f>
        <v>0</v>
      </c>
      <c r="S232" s="142">
        <v>6.3E-2</v>
      </c>
      <c r="T232" s="143">
        <f>S232*H232</f>
        <v>0.90720000000000001</v>
      </c>
      <c r="AR232" s="144" t="s">
        <v>140</v>
      </c>
      <c r="AT232" s="144" t="s">
        <v>136</v>
      </c>
      <c r="AU232" s="144" t="s">
        <v>87</v>
      </c>
      <c r="AY232" s="16" t="s">
        <v>133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85</v>
      </c>
      <c r="BK232" s="145">
        <f>ROUND(I232*H232,2)</f>
        <v>0</v>
      </c>
      <c r="BL232" s="16" t="s">
        <v>140</v>
      </c>
      <c r="BM232" s="144" t="s">
        <v>367</v>
      </c>
    </row>
    <row r="233" spans="2:65" s="1" customFormat="1" ht="24.2" customHeight="1">
      <c r="B233" s="31"/>
      <c r="C233" s="132" t="s">
        <v>368</v>
      </c>
      <c r="D233" s="132" t="s">
        <v>136</v>
      </c>
      <c r="E233" s="133" t="s">
        <v>369</v>
      </c>
      <c r="F233" s="134" t="s">
        <v>370</v>
      </c>
      <c r="G233" s="135" t="s">
        <v>164</v>
      </c>
      <c r="H233" s="136">
        <v>100</v>
      </c>
      <c r="I233" s="137"/>
      <c r="J233" s="138">
        <f>ROUND(I233*H233,2)</f>
        <v>0</v>
      </c>
      <c r="K233" s="139"/>
      <c r="L233" s="31"/>
      <c r="M233" s="140" t="s">
        <v>1</v>
      </c>
      <c r="N233" s="141" t="s">
        <v>42</v>
      </c>
      <c r="P233" s="142">
        <f>O233*H233</f>
        <v>0</v>
      </c>
      <c r="Q233" s="142">
        <v>0</v>
      </c>
      <c r="R233" s="142">
        <f>Q233*H233</f>
        <v>0</v>
      </c>
      <c r="S233" s="142">
        <v>2E-3</v>
      </c>
      <c r="T233" s="143">
        <f>S233*H233</f>
        <v>0.2</v>
      </c>
      <c r="AR233" s="144" t="s">
        <v>140</v>
      </c>
      <c r="AT233" s="144" t="s">
        <v>136</v>
      </c>
      <c r="AU233" s="144" t="s">
        <v>87</v>
      </c>
      <c r="AY233" s="16" t="s">
        <v>133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6" t="s">
        <v>85</v>
      </c>
      <c r="BK233" s="145">
        <f>ROUND(I233*H233,2)</f>
        <v>0</v>
      </c>
      <c r="BL233" s="16" t="s">
        <v>140</v>
      </c>
      <c r="BM233" s="144" t="s">
        <v>371</v>
      </c>
    </row>
    <row r="234" spans="2:65" s="1" customFormat="1" ht="33" customHeight="1">
      <c r="B234" s="31"/>
      <c r="C234" s="132" t="s">
        <v>372</v>
      </c>
      <c r="D234" s="132" t="s">
        <v>136</v>
      </c>
      <c r="E234" s="133" t="s">
        <v>373</v>
      </c>
      <c r="F234" s="134" t="s">
        <v>374</v>
      </c>
      <c r="G234" s="135" t="s">
        <v>139</v>
      </c>
      <c r="H234" s="136">
        <v>45.25</v>
      </c>
      <c r="I234" s="137"/>
      <c r="J234" s="138">
        <f>ROUND(I234*H234,2)</f>
        <v>0</v>
      </c>
      <c r="K234" s="139"/>
      <c r="L234" s="31"/>
      <c r="M234" s="140" t="s">
        <v>1</v>
      </c>
      <c r="N234" s="141" t="s">
        <v>42</v>
      </c>
      <c r="P234" s="142">
        <f>O234*H234</f>
        <v>0</v>
      </c>
      <c r="Q234" s="142">
        <v>0</v>
      </c>
      <c r="R234" s="142">
        <f>Q234*H234</f>
        <v>0</v>
      </c>
      <c r="S234" s="142">
        <v>0.55000000000000004</v>
      </c>
      <c r="T234" s="143">
        <f>S234*H234</f>
        <v>24.887500000000003</v>
      </c>
      <c r="AR234" s="144" t="s">
        <v>140</v>
      </c>
      <c r="AT234" s="144" t="s">
        <v>136</v>
      </c>
      <c r="AU234" s="144" t="s">
        <v>87</v>
      </c>
      <c r="AY234" s="16" t="s">
        <v>133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85</v>
      </c>
      <c r="BK234" s="145">
        <f>ROUND(I234*H234,2)</f>
        <v>0</v>
      </c>
      <c r="BL234" s="16" t="s">
        <v>140</v>
      </c>
      <c r="BM234" s="144" t="s">
        <v>375</v>
      </c>
    </row>
    <row r="235" spans="2:65" s="1" customFormat="1" ht="16.5" customHeight="1">
      <c r="B235" s="31"/>
      <c r="C235" s="132" t="s">
        <v>376</v>
      </c>
      <c r="D235" s="132" t="s">
        <v>136</v>
      </c>
      <c r="E235" s="133" t="s">
        <v>377</v>
      </c>
      <c r="F235" s="134" t="s">
        <v>378</v>
      </c>
      <c r="G235" s="135" t="s">
        <v>139</v>
      </c>
      <c r="H235" s="136">
        <v>13.5</v>
      </c>
      <c r="I235" s="137"/>
      <c r="J235" s="138">
        <f>ROUND(I235*H235,2)</f>
        <v>0</v>
      </c>
      <c r="K235" s="139"/>
      <c r="L235" s="31"/>
      <c r="M235" s="140" t="s">
        <v>1</v>
      </c>
      <c r="N235" s="141" t="s">
        <v>42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140</v>
      </c>
      <c r="AT235" s="144" t="s">
        <v>136</v>
      </c>
      <c r="AU235" s="144" t="s">
        <v>87</v>
      </c>
      <c r="AY235" s="16" t="s">
        <v>133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85</v>
      </c>
      <c r="BK235" s="145">
        <f>ROUND(I235*H235,2)</f>
        <v>0</v>
      </c>
      <c r="BL235" s="16" t="s">
        <v>140</v>
      </c>
      <c r="BM235" s="144" t="s">
        <v>379</v>
      </c>
    </row>
    <row r="236" spans="2:65" s="11" customFormat="1" ht="22.9" customHeight="1">
      <c r="B236" s="120"/>
      <c r="D236" s="121" t="s">
        <v>76</v>
      </c>
      <c r="E236" s="130" t="s">
        <v>380</v>
      </c>
      <c r="F236" s="130" t="s">
        <v>381</v>
      </c>
      <c r="I236" s="123"/>
      <c r="J236" s="131">
        <f>BK236</f>
        <v>0</v>
      </c>
      <c r="L236" s="120"/>
      <c r="M236" s="125"/>
      <c r="P236" s="126">
        <f>SUM(P237:P240)</f>
        <v>0</v>
      </c>
      <c r="R236" s="126">
        <f>SUM(R237:R240)</f>
        <v>0</v>
      </c>
      <c r="T236" s="127">
        <f>SUM(T237:T240)</f>
        <v>0</v>
      </c>
      <c r="AR236" s="121" t="s">
        <v>85</v>
      </c>
      <c r="AT236" s="128" t="s">
        <v>76</v>
      </c>
      <c r="AU236" s="128" t="s">
        <v>85</v>
      </c>
      <c r="AY236" s="121" t="s">
        <v>133</v>
      </c>
      <c r="BK236" s="129">
        <f>SUM(BK237:BK240)</f>
        <v>0</v>
      </c>
    </row>
    <row r="237" spans="2:65" s="1" customFormat="1" ht="33" customHeight="1">
      <c r="B237" s="31"/>
      <c r="C237" s="132" t="s">
        <v>382</v>
      </c>
      <c r="D237" s="132" t="s">
        <v>136</v>
      </c>
      <c r="E237" s="133" t="s">
        <v>383</v>
      </c>
      <c r="F237" s="134" t="s">
        <v>384</v>
      </c>
      <c r="G237" s="135" t="s">
        <v>188</v>
      </c>
      <c r="H237" s="136">
        <v>38.427999999999997</v>
      </c>
      <c r="I237" s="137"/>
      <c r="J237" s="138">
        <f>ROUND(I237*H237,2)</f>
        <v>0</v>
      </c>
      <c r="K237" s="139"/>
      <c r="L237" s="31"/>
      <c r="M237" s="140" t="s">
        <v>1</v>
      </c>
      <c r="N237" s="141" t="s">
        <v>42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140</v>
      </c>
      <c r="AT237" s="144" t="s">
        <v>136</v>
      </c>
      <c r="AU237" s="144" t="s">
        <v>87</v>
      </c>
      <c r="AY237" s="16" t="s">
        <v>133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6" t="s">
        <v>85</v>
      </c>
      <c r="BK237" s="145">
        <f>ROUND(I237*H237,2)</f>
        <v>0</v>
      </c>
      <c r="BL237" s="16" t="s">
        <v>140</v>
      </c>
      <c r="BM237" s="144" t="s">
        <v>385</v>
      </c>
    </row>
    <row r="238" spans="2:65" s="1" customFormat="1" ht="24.2" customHeight="1">
      <c r="B238" s="31"/>
      <c r="C238" s="132" t="s">
        <v>386</v>
      </c>
      <c r="D238" s="132" t="s">
        <v>136</v>
      </c>
      <c r="E238" s="133" t="s">
        <v>387</v>
      </c>
      <c r="F238" s="134" t="s">
        <v>388</v>
      </c>
      <c r="G238" s="135" t="s">
        <v>188</v>
      </c>
      <c r="H238" s="136">
        <v>38.427999999999997</v>
      </c>
      <c r="I238" s="137"/>
      <c r="J238" s="138">
        <f>ROUND(I238*H238,2)</f>
        <v>0</v>
      </c>
      <c r="K238" s="139"/>
      <c r="L238" s="31"/>
      <c r="M238" s="140" t="s">
        <v>1</v>
      </c>
      <c r="N238" s="141" t="s">
        <v>42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140</v>
      </c>
      <c r="AT238" s="144" t="s">
        <v>136</v>
      </c>
      <c r="AU238" s="144" t="s">
        <v>87</v>
      </c>
      <c r="AY238" s="16" t="s">
        <v>133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85</v>
      </c>
      <c r="BK238" s="145">
        <f>ROUND(I238*H238,2)</f>
        <v>0</v>
      </c>
      <c r="BL238" s="16" t="s">
        <v>140</v>
      </c>
      <c r="BM238" s="144" t="s">
        <v>389</v>
      </c>
    </row>
    <row r="239" spans="2:65" s="1" customFormat="1" ht="24.2" customHeight="1">
      <c r="B239" s="31"/>
      <c r="C239" s="132" t="s">
        <v>390</v>
      </c>
      <c r="D239" s="132" t="s">
        <v>136</v>
      </c>
      <c r="E239" s="133" t="s">
        <v>391</v>
      </c>
      <c r="F239" s="134" t="s">
        <v>392</v>
      </c>
      <c r="G239" s="135" t="s">
        <v>188</v>
      </c>
      <c r="H239" s="136">
        <v>38.427999999999997</v>
      </c>
      <c r="I239" s="137"/>
      <c r="J239" s="138">
        <f>ROUND(I239*H239,2)</f>
        <v>0</v>
      </c>
      <c r="K239" s="139"/>
      <c r="L239" s="31"/>
      <c r="M239" s="140" t="s">
        <v>1</v>
      </c>
      <c r="N239" s="141" t="s">
        <v>42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140</v>
      </c>
      <c r="AT239" s="144" t="s">
        <v>136</v>
      </c>
      <c r="AU239" s="144" t="s">
        <v>87</v>
      </c>
      <c r="AY239" s="16" t="s">
        <v>133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85</v>
      </c>
      <c r="BK239" s="145">
        <f>ROUND(I239*H239,2)</f>
        <v>0</v>
      </c>
      <c r="BL239" s="16" t="s">
        <v>140</v>
      </c>
      <c r="BM239" s="144" t="s">
        <v>393</v>
      </c>
    </row>
    <row r="240" spans="2:65" s="1" customFormat="1" ht="37.9" customHeight="1">
      <c r="B240" s="31"/>
      <c r="C240" s="132" t="s">
        <v>394</v>
      </c>
      <c r="D240" s="132" t="s">
        <v>136</v>
      </c>
      <c r="E240" s="133" t="s">
        <v>395</v>
      </c>
      <c r="F240" s="134" t="s">
        <v>396</v>
      </c>
      <c r="G240" s="135" t="s">
        <v>188</v>
      </c>
      <c r="H240" s="136">
        <v>38.427999999999997</v>
      </c>
      <c r="I240" s="137"/>
      <c r="J240" s="138">
        <f>ROUND(I240*H240,2)</f>
        <v>0</v>
      </c>
      <c r="K240" s="139"/>
      <c r="L240" s="31"/>
      <c r="M240" s="140" t="s">
        <v>1</v>
      </c>
      <c r="N240" s="141" t="s">
        <v>42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140</v>
      </c>
      <c r="AT240" s="144" t="s">
        <v>136</v>
      </c>
      <c r="AU240" s="144" t="s">
        <v>87</v>
      </c>
      <c r="AY240" s="16" t="s">
        <v>133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85</v>
      </c>
      <c r="BK240" s="145">
        <f>ROUND(I240*H240,2)</f>
        <v>0</v>
      </c>
      <c r="BL240" s="16" t="s">
        <v>140</v>
      </c>
      <c r="BM240" s="144" t="s">
        <v>397</v>
      </c>
    </row>
    <row r="241" spans="2:65" s="11" customFormat="1" ht="22.9" customHeight="1">
      <c r="B241" s="120"/>
      <c r="D241" s="121" t="s">
        <v>76</v>
      </c>
      <c r="E241" s="130" t="s">
        <v>398</v>
      </c>
      <c r="F241" s="130" t="s">
        <v>399</v>
      </c>
      <c r="I241" s="123"/>
      <c r="J241" s="131">
        <f>BK241</f>
        <v>0</v>
      </c>
      <c r="L241" s="120"/>
      <c r="M241" s="125"/>
      <c r="P241" s="126">
        <f>P242</f>
        <v>0</v>
      </c>
      <c r="R241" s="126">
        <f>R242</f>
        <v>0</v>
      </c>
      <c r="T241" s="127">
        <f>T242</f>
        <v>0</v>
      </c>
      <c r="AR241" s="121" t="s">
        <v>85</v>
      </c>
      <c r="AT241" s="128" t="s">
        <v>76</v>
      </c>
      <c r="AU241" s="128" t="s">
        <v>85</v>
      </c>
      <c r="AY241" s="121" t="s">
        <v>133</v>
      </c>
      <c r="BK241" s="129">
        <f>BK242</f>
        <v>0</v>
      </c>
    </row>
    <row r="242" spans="2:65" s="1" customFormat="1" ht="24.2" customHeight="1">
      <c r="B242" s="31"/>
      <c r="C242" s="132" t="s">
        <v>400</v>
      </c>
      <c r="D242" s="132" t="s">
        <v>136</v>
      </c>
      <c r="E242" s="133" t="s">
        <v>401</v>
      </c>
      <c r="F242" s="134" t="s">
        <v>402</v>
      </c>
      <c r="G242" s="135" t="s">
        <v>188</v>
      </c>
      <c r="H242" s="136">
        <v>47.087000000000003</v>
      </c>
      <c r="I242" s="137"/>
      <c r="J242" s="138">
        <f>ROUND(I242*H242,2)</f>
        <v>0</v>
      </c>
      <c r="K242" s="139"/>
      <c r="L242" s="31"/>
      <c r="M242" s="178" t="s">
        <v>1</v>
      </c>
      <c r="N242" s="179" t="s">
        <v>42</v>
      </c>
      <c r="O242" s="180"/>
      <c r="P242" s="181">
        <f>O242*H242</f>
        <v>0</v>
      </c>
      <c r="Q242" s="181">
        <v>0</v>
      </c>
      <c r="R242" s="181">
        <f>Q242*H242</f>
        <v>0</v>
      </c>
      <c r="S242" s="181">
        <v>0</v>
      </c>
      <c r="T242" s="182">
        <f>S242*H242</f>
        <v>0</v>
      </c>
      <c r="AR242" s="144" t="s">
        <v>140</v>
      </c>
      <c r="AT242" s="144" t="s">
        <v>136</v>
      </c>
      <c r="AU242" s="144" t="s">
        <v>87</v>
      </c>
      <c r="AY242" s="16" t="s">
        <v>133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85</v>
      </c>
      <c r="BK242" s="145">
        <f>ROUND(I242*H242,2)</f>
        <v>0</v>
      </c>
      <c r="BL242" s="16" t="s">
        <v>140</v>
      </c>
      <c r="BM242" s="144" t="s">
        <v>403</v>
      </c>
    </row>
    <row r="243" spans="2:65" s="1" customFormat="1" ht="6.95" customHeight="1">
      <c r="B243" s="43"/>
      <c r="C243" s="44"/>
      <c r="D243" s="44"/>
      <c r="E243" s="44"/>
      <c r="F243" s="44"/>
      <c r="G243" s="44"/>
      <c r="H243" s="44"/>
      <c r="I243" s="44"/>
      <c r="J243" s="44"/>
      <c r="K243" s="44"/>
      <c r="L243" s="31"/>
    </row>
  </sheetData>
  <sheetProtection algorithmName="SHA-512" hashValue="g+QLuFncnKojq8EsHC6oAvjlJg5FQlR7E7wYLwnOMeVeiFkB2wrK/p4W0VPFQwkaSwVtMxKGAFwL2eH0iofxrQ==" saltValue="6iTGyt0fGETigqU1MOQDZ+g0PMeX2folKb9YsBM9U4yVyk/mFIyTgQrTxb4zt4xhJXtMqNsv49Wd9N8+npUOYQ==" spinCount="100000" sheet="1" objects="1" scenarios="1" formatColumns="0" formatRows="0" autoFilter="0"/>
  <autoFilter ref="C122:K24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103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0" t="str">
        <f>'Rekapitulace stavby'!K6</f>
        <v>Stavební úpravy objektu na st.p.č.179</v>
      </c>
      <c r="F7" s="221"/>
      <c r="G7" s="221"/>
      <c r="H7" s="221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183" t="s">
        <v>404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8. 9. 2024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3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9" t="s">
        <v>1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ROUND(J130,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ROUND((SUM(BE130:BE269)),  2)</f>
        <v>0</v>
      </c>
      <c r="I33" s="91">
        <v>0.21</v>
      </c>
      <c r="J33" s="90">
        <f>ROUND(((SUM(BE130:BE269))*I33),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ROUND((SUM(BF130:BF269)),  2)</f>
        <v>0</v>
      </c>
      <c r="I34" s="91">
        <v>0.12</v>
      </c>
      <c r="J34" s="90">
        <f>ROUND(((SUM(BF130:BF269))*I34),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ROUND((SUM(BG130:BG269)),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ROUND((SUM(BH130:BH269)),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ROUND((SUM(BI130:BI269)),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0" t="str">
        <f>E7</f>
        <v>Stavební úpravy objektu na st.p.č.179</v>
      </c>
      <c r="F85" s="221"/>
      <c r="G85" s="221"/>
      <c r="H85" s="221"/>
      <c r="L85" s="31"/>
    </row>
    <row r="86" spans="2:47" s="1" customFormat="1" ht="12" customHeight="1">
      <c r="B86" s="31"/>
      <c r="C86" s="26" t="s">
        <v>104</v>
      </c>
      <c r="L86" s="31"/>
    </row>
    <row r="87" spans="2:47" s="1" customFormat="1" ht="16.5" customHeight="1">
      <c r="B87" s="31"/>
      <c r="E87" s="183" t="str">
        <f>E9</f>
        <v>S_PSV - Stavební část - PSV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Vrchlabí, Krkonošská 230</v>
      </c>
      <c r="I89" s="26" t="s">
        <v>22</v>
      </c>
      <c r="J89" s="51" t="str">
        <f>IF(J12="","",J12)</f>
        <v>8. 9. 2024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ZŠ a MŠ Vrchlabí, Krkonošská 230</v>
      </c>
      <c r="I91" s="26" t="s">
        <v>31</v>
      </c>
      <c r="J91" s="29" t="str">
        <f>E21</f>
        <v>Tomáš Limberský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J130</f>
        <v>0</v>
      </c>
      <c r="L96" s="31"/>
      <c r="AU96" s="16" t="s">
        <v>110</v>
      </c>
    </row>
    <row r="97" spans="2:12" s="8" customFormat="1" ht="24.95" customHeight="1">
      <c r="B97" s="103"/>
      <c r="D97" s="104" t="s">
        <v>111</v>
      </c>
      <c r="E97" s="105"/>
      <c r="F97" s="105"/>
      <c r="G97" s="105"/>
      <c r="H97" s="105"/>
      <c r="I97" s="105"/>
      <c r="J97" s="106">
        <f>J131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J132</f>
        <v>0</v>
      </c>
      <c r="L98" s="107"/>
    </row>
    <row r="99" spans="2:12" s="9" customFormat="1" ht="19.899999999999999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J158</f>
        <v>0</v>
      </c>
      <c r="L99" s="107"/>
    </row>
    <row r="100" spans="2:12" s="8" customFormat="1" ht="24.95" customHeight="1">
      <c r="B100" s="103"/>
      <c r="D100" s="104" t="s">
        <v>405</v>
      </c>
      <c r="E100" s="105"/>
      <c r="F100" s="105"/>
      <c r="G100" s="105"/>
      <c r="H100" s="105"/>
      <c r="I100" s="105"/>
      <c r="J100" s="106">
        <f>J160</f>
        <v>0</v>
      </c>
      <c r="L100" s="103"/>
    </row>
    <row r="101" spans="2:12" s="9" customFormat="1" ht="19.899999999999999" customHeight="1">
      <c r="B101" s="107"/>
      <c r="D101" s="108" t="s">
        <v>406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9" customFormat="1" ht="19.899999999999999" customHeight="1">
      <c r="B102" s="107"/>
      <c r="D102" s="108" t="s">
        <v>407</v>
      </c>
      <c r="E102" s="109"/>
      <c r="F102" s="109"/>
      <c r="G102" s="109"/>
      <c r="H102" s="109"/>
      <c r="I102" s="109"/>
      <c r="J102" s="110">
        <f>J174</f>
        <v>0</v>
      </c>
      <c r="L102" s="107"/>
    </row>
    <row r="103" spans="2:12" s="9" customFormat="1" ht="19.899999999999999" customHeight="1">
      <c r="B103" s="107"/>
      <c r="D103" s="108" t="s">
        <v>408</v>
      </c>
      <c r="E103" s="109"/>
      <c r="F103" s="109"/>
      <c r="G103" s="109"/>
      <c r="H103" s="109"/>
      <c r="I103" s="109"/>
      <c r="J103" s="110">
        <f>J190</f>
        <v>0</v>
      </c>
      <c r="L103" s="107"/>
    </row>
    <row r="104" spans="2:12" s="9" customFormat="1" ht="19.899999999999999" customHeight="1">
      <c r="B104" s="107"/>
      <c r="D104" s="108" t="s">
        <v>409</v>
      </c>
      <c r="E104" s="109"/>
      <c r="F104" s="109"/>
      <c r="G104" s="109"/>
      <c r="H104" s="109"/>
      <c r="I104" s="109"/>
      <c r="J104" s="110">
        <f>J200</f>
        <v>0</v>
      </c>
      <c r="L104" s="107"/>
    </row>
    <row r="105" spans="2:12" s="9" customFormat="1" ht="19.899999999999999" customHeight="1">
      <c r="B105" s="107"/>
      <c r="D105" s="108" t="s">
        <v>410</v>
      </c>
      <c r="E105" s="109"/>
      <c r="F105" s="109"/>
      <c r="G105" s="109"/>
      <c r="H105" s="109"/>
      <c r="I105" s="109"/>
      <c r="J105" s="110">
        <f>J206</f>
        <v>0</v>
      </c>
      <c r="L105" s="107"/>
    </row>
    <row r="106" spans="2:12" s="9" customFormat="1" ht="19.899999999999999" customHeight="1">
      <c r="B106" s="107"/>
      <c r="D106" s="108" t="s">
        <v>411</v>
      </c>
      <c r="E106" s="109"/>
      <c r="F106" s="109"/>
      <c r="G106" s="109"/>
      <c r="H106" s="109"/>
      <c r="I106" s="109"/>
      <c r="J106" s="110">
        <f>J215</f>
        <v>0</v>
      </c>
      <c r="L106" s="107"/>
    </row>
    <row r="107" spans="2:12" s="9" customFormat="1" ht="19.899999999999999" customHeight="1">
      <c r="B107" s="107"/>
      <c r="D107" s="108" t="s">
        <v>412</v>
      </c>
      <c r="E107" s="109"/>
      <c r="F107" s="109"/>
      <c r="G107" s="109"/>
      <c r="H107" s="109"/>
      <c r="I107" s="109"/>
      <c r="J107" s="110">
        <f>J230</f>
        <v>0</v>
      </c>
      <c r="L107" s="107"/>
    </row>
    <row r="108" spans="2:12" s="9" customFormat="1" ht="19.899999999999999" customHeight="1">
      <c r="B108" s="107"/>
      <c r="D108" s="108" t="s">
        <v>413</v>
      </c>
      <c r="E108" s="109"/>
      <c r="F108" s="109"/>
      <c r="G108" s="109"/>
      <c r="H108" s="109"/>
      <c r="I108" s="109"/>
      <c r="J108" s="110">
        <f>J244</f>
        <v>0</v>
      </c>
      <c r="L108" s="107"/>
    </row>
    <row r="109" spans="2:12" s="9" customFormat="1" ht="19.899999999999999" customHeight="1">
      <c r="B109" s="107"/>
      <c r="D109" s="108" t="s">
        <v>414</v>
      </c>
      <c r="E109" s="109"/>
      <c r="F109" s="109"/>
      <c r="G109" s="109"/>
      <c r="H109" s="109"/>
      <c r="I109" s="109"/>
      <c r="J109" s="110">
        <f>J256</f>
        <v>0</v>
      </c>
      <c r="L109" s="107"/>
    </row>
    <row r="110" spans="2:12" s="9" customFormat="1" ht="19.899999999999999" customHeight="1">
      <c r="B110" s="107"/>
      <c r="D110" s="108" t="s">
        <v>415</v>
      </c>
      <c r="E110" s="109"/>
      <c r="F110" s="109"/>
      <c r="G110" s="109"/>
      <c r="H110" s="109"/>
      <c r="I110" s="109"/>
      <c r="J110" s="110">
        <f>J266</f>
        <v>0</v>
      </c>
      <c r="L110" s="107"/>
    </row>
    <row r="111" spans="2:12" s="1" customFormat="1" ht="21.75" customHeight="1">
      <c r="B111" s="31"/>
      <c r="L111" s="31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12" s="1" customFormat="1" ht="24.95" customHeight="1">
      <c r="B117" s="31"/>
      <c r="C117" s="20" t="s">
        <v>118</v>
      </c>
      <c r="L117" s="31"/>
    </row>
    <row r="118" spans="2:12" s="1" customFormat="1" ht="6.95" customHeight="1">
      <c r="B118" s="31"/>
      <c r="L118" s="31"/>
    </row>
    <row r="119" spans="2:12" s="1" customFormat="1" ht="12" customHeight="1">
      <c r="B119" s="31"/>
      <c r="C119" s="26" t="s">
        <v>16</v>
      </c>
      <c r="L119" s="31"/>
    </row>
    <row r="120" spans="2:12" s="1" customFormat="1" ht="16.5" customHeight="1">
      <c r="B120" s="31"/>
      <c r="E120" s="220" t="str">
        <f>E7</f>
        <v>Stavební úpravy objektu na st.p.č.179</v>
      </c>
      <c r="F120" s="221"/>
      <c r="G120" s="221"/>
      <c r="H120" s="221"/>
      <c r="L120" s="31"/>
    </row>
    <row r="121" spans="2:12" s="1" customFormat="1" ht="12" customHeight="1">
      <c r="B121" s="31"/>
      <c r="C121" s="26" t="s">
        <v>104</v>
      </c>
      <c r="L121" s="31"/>
    </row>
    <row r="122" spans="2:12" s="1" customFormat="1" ht="16.5" customHeight="1">
      <c r="B122" s="31"/>
      <c r="E122" s="183" t="str">
        <f>E9</f>
        <v>S_PSV - Stavební část - PSV</v>
      </c>
      <c r="F122" s="222"/>
      <c r="G122" s="222"/>
      <c r="H122" s="222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F12</f>
        <v>Vrchlabí, Krkonošská 230</v>
      </c>
      <c r="I124" s="26" t="s">
        <v>22</v>
      </c>
      <c r="J124" s="51" t="str">
        <f>IF(J12="","",J12)</f>
        <v>8. 9. 2024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24</v>
      </c>
      <c r="F126" s="24" t="str">
        <f>E15</f>
        <v>ZŠ a MŠ Vrchlabí, Krkonošská 230</v>
      </c>
      <c r="I126" s="26" t="s">
        <v>31</v>
      </c>
      <c r="J126" s="29" t="str">
        <f>E21</f>
        <v>Tomáš Limberský</v>
      </c>
      <c r="L126" s="31"/>
    </row>
    <row r="127" spans="2:12" s="1" customFormat="1" ht="15.2" customHeight="1">
      <c r="B127" s="31"/>
      <c r="C127" s="26" t="s">
        <v>29</v>
      </c>
      <c r="F127" s="24" t="str">
        <f>IF(E18="","",E18)</f>
        <v>Vyplň údaj</v>
      </c>
      <c r="I127" s="26" t="s">
        <v>34</v>
      </c>
      <c r="J127" s="29" t="str">
        <f>E24</f>
        <v xml:space="preserve"> 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1"/>
      <c r="C129" s="112" t="s">
        <v>119</v>
      </c>
      <c r="D129" s="113" t="s">
        <v>62</v>
      </c>
      <c r="E129" s="113" t="s">
        <v>58</v>
      </c>
      <c r="F129" s="113" t="s">
        <v>59</v>
      </c>
      <c r="G129" s="113" t="s">
        <v>120</v>
      </c>
      <c r="H129" s="113" t="s">
        <v>121</v>
      </c>
      <c r="I129" s="113" t="s">
        <v>122</v>
      </c>
      <c r="J129" s="114" t="s">
        <v>108</v>
      </c>
      <c r="K129" s="115" t="s">
        <v>123</v>
      </c>
      <c r="L129" s="111"/>
      <c r="M129" s="58" t="s">
        <v>1</v>
      </c>
      <c r="N129" s="59" t="s">
        <v>41</v>
      </c>
      <c r="O129" s="59" t="s">
        <v>124</v>
      </c>
      <c r="P129" s="59" t="s">
        <v>125</v>
      </c>
      <c r="Q129" s="59" t="s">
        <v>126</v>
      </c>
      <c r="R129" s="59" t="s">
        <v>127</v>
      </c>
      <c r="S129" s="59" t="s">
        <v>128</v>
      </c>
      <c r="T129" s="60" t="s">
        <v>129</v>
      </c>
    </row>
    <row r="130" spans="2:65" s="1" customFormat="1" ht="22.9" customHeight="1">
      <c r="B130" s="31"/>
      <c r="C130" s="63" t="s">
        <v>130</v>
      </c>
      <c r="J130" s="116">
        <f>BK130</f>
        <v>0</v>
      </c>
      <c r="L130" s="31"/>
      <c r="M130" s="61"/>
      <c r="N130" s="52"/>
      <c r="O130" s="52"/>
      <c r="P130" s="117">
        <f>P131+P160</f>
        <v>0</v>
      </c>
      <c r="Q130" s="52"/>
      <c r="R130" s="117">
        <f>R131+R160</f>
        <v>13.600829829200002</v>
      </c>
      <c r="S130" s="52"/>
      <c r="T130" s="118">
        <f>T131+T160</f>
        <v>4.2430049999999997E-2</v>
      </c>
      <c r="AT130" s="16" t="s">
        <v>76</v>
      </c>
      <c r="AU130" s="16" t="s">
        <v>110</v>
      </c>
      <c r="BK130" s="119">
        <f>BK131+BK160</f>
        <v>0</v>
      </c>
    </row>
    <row r="131" spans="2:65" s="11" customFormat="1" ht="25.9" customHeight="1">
      <c r="B131" s="120"/>
      <c r="D131" s="121" t="s">
        <v>76</v>
      </c>
      <c r="E131" s="122" t="s">
        <v>131</v>
      </c>
      <c r="F131" s="122" t="s">
        <v>132</v>
      </c>
      <c r="I131" s="123"/>
      <c r="J131" s="124">
        <f>BK131</f>
        <v>0</v>
      </c>
      <c r="L131" s="120"/>
      <c r="M131" s="125"/>
      <c r="P131" s="126">
        <f>P132+P158</f>
        <v>0</v>
      </c>
      <c r="R131" s="126">
        <f>R132+R158</f>
        <v>3.8682676400000005</v>
      </c>
      <c r="T131" s="127">
        <f>T132+T158</f>
        <v>2.04E-4</v>
      </c>
      <c r="AR131" s="121" t="s">
        <v>85</v>
      </c>
      <c r="AT131" s="128" t="s">
        <v>76</v>
      </c>
      <c r="AU131" s="128" t="s">
        <v>77</v>
      </c>
      <c r="AY131" s="121" t="s">
        <v>133</v>
      </c>
      <c r="BK131" s="129">
        <f>BK132+BK158</f>
        <v>0</v>
      </c>
    </row>
    <row r="132" spans="2:65" s="11" customFormat="1" ht="22.9" customHeight="1">
      <c r="B132" s="120"/>
      <c r="D132" s="121" t="s">
        <v>76</v>
      </c>
      <c r="E132" s="130" t="s">
        <v>166</v>
      </c>
      <c r="F132" s="130" t="s">
        <v>215</v>
      </c>
      <c r="I132" s="123"/>
      <c r="J132" s="131">
        <f>BK132</f>
        <v>0</v>
      </c>
      <c r="L132" s="120"/>
      <c r="M132" s="125"/>
      <c r="P132" s="126">
        <f>SUM(P133:P157)</f>
        <v>0</v>
      </c>
      <c r="R132" s="126">
        <f>SUM(R133:R157)</f>
        <v>3.8682676400000005</v>
      </c>
      <c r="T132" s="127">
        <f>SUM(T133:T157)</f>
        <v>2.04E-4</v>
      </c>
      <c r="AR132" s="121" t="s">
        <v>85</v>
      </c>
      <c r="AT132" s="128" t="s">
        <v>76</v>
      </c>
      <c r="AU132" s="128" t="s">
        <v>85</v>
      </c>
      <c r="AY132" s="121" t="s">
        <v>133</v>
      </c>
      <c r="BK132" s="129">
        <f>SUM(BK133:BK157)</f>
        <v>0</v>
      </c>
    </row>
    <row r="133" spans="2:65" s="1" customFormat="1" ht="37.9" customHeight="1">
      <c r="B133" s="31"/>
      <c r="C133" s="132" t="s">
        <v>85</v>
      </c>
      <c r="D133" s="132" t="s">
        <v>136</v>
      </c>
      <c r="E133" s="133" t="s">
        <v>416</v>
      </c>
      <c r="F133" s="134" t="s">
        <v>417</v>
      </c>
      <c r="G133" s="135" t="s">
        <v>159</v>
      </c>
      <c r="H133" s="136">
        <v>215.18</v>
      </c>
      <c r="I133" s="137"/>
      <c r="J133" s="138">
        <f>ROUND(I133*H133,2)</f>
        <v>0</v>
      </c>
      <c r="K133" s="139"/>
      <c r="L133" s="31"/>
      <c r="M133" s="140" t="s">
        <v>1</v>
      </c>
      <c r="N133" s="141" t="s">
        <v>42</v>
      </c>
      <c r="P133" s="142">
        <f>O133*H133</f>
        <v>0</v>
      </c>
      <c r="Q133" s="142">
        <v>9.0900000000000009E-3</v>
      </c>
      <c r="R133" s="142">
        <f>Q133*H133</f>
        <v>1.9559862000000003</v>
      </c>
      <c r="S133" s="142">
        <v>0</v>
      </c>
      <c r="T133" s="143">
        <f>S133*H133</f>
        <v>0</v>
      </c>
      <c r="AR133" s="144" t="s">
        <v>140</v>
      </c>
      <c r="AT133" s="144" t="s">
        <v>136</v>
      </c>
      <c r="AU133" s="144" t="s">
        <v>87</v>
      </c>
      <c r="AY133" s="16" t="s">
        <v>133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85</v>
      </c>
      <c r="BK133" s="145">
        <f>ROUND(I133*H133,2)</f>
        <v>0</v>
      </c>
      <c r="BL133" s="16" t="s">
        <v>140</v>
      </c>
      <c r="BM133" s="144" t="s">
        <v>418</v>
      </c>
    </row>
    <row r="134" spans="2:65" s="1" customFormat="1" ht="16.5" customHeight="1">
      <c r="B134" s="31"/>
      <c r="C134" s="167" t="s">
        <v>87</v>
      </c>
      <c r="D134" s="167" t="s">
        <v>192</v>
      </c>
      <c r="E134" s="168" t="s">
        <v>419</v>
      </c>
      <c r="F134" s="169" t="s">
        <v>420</v>
      </c>
      <c r="G134" s="170" t="s">
        <v>159</v>
      </c>
      <c r="H134" s="171">
        <v>225.93899999999999</v>
      </c>
      <c r="I134" s="172"/>
      <c r="J134" s="173">
        <f>ROUND(I134*H134,2)</f>
        <v>0</v>
      </c>
      <c r="K134" s="174"/>
      <c r="L134" s="175"/>
      <c r="M134" s="176" t="s">
        <v>1</v>
      </c>
      <c r="N134" s="177" t="s">
        <v>42</v>
      </c>
      <c r="P134" s="142">
        <f>O134*H134</f>
        <v>0</v>
      </c>
      <c r="Q134" s="142">
        <v>3.3600000000000001E-3</v>
      </c>
      <c r="R134" s="142">
        <f>Q134*H134</f>
        <v>0.75915504</v>
      </c>
      <c r="S134" s="142">
        <v>0</v>
      </c>
      <c r="T134" s="143">
        <f>S134*H134</f>
        <v>0</v>
      </c>
      <c r="AR134" s="144" t="s">
        <v>180</v>
      </c>
      <c r="AT134" s="144" t="s">
        <v>192</v>
      </c>
      <c r="AU134" s="144" t="s">
        <v>87</v>
      </c>
      <c r="AY134" s="16" t="s">
        <v>133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85</v>
      </c>
      <c r="BK134" s="145">
        <f>ROUND(I134*H134,2)</f>
        <v>0</v>
      </c>
      <c r="BL134" s="16" t="s">
        <v>140</v>
      </c>
      <c r="BM134" s="144" t="s">
        <v>421</v>
      </c>
    </row>
    <row r="135" spans="2:65" s="13" customFormat="1">
      <c r="B135" s="153"/>
      <c r="D135" s="147" t="s">
        <v>149</v>
      </c>
      <c r="F135" s="155" t="s">
        <v>422</v>
      </c>
      <c r="H135" s="156">
        <v>225.93899999999999</v>
      </c>
      <c r="I135" s="157"/>
      <c r="L135" s="153"/>
      <c r="M135" s="158"/>
      <c r="T135" s="159"/>
      <c r="AT135" s="154" t="s">
        <v>149</v>
      </c>
      <c r="AU135" s="154" t="s">
        <v>87</v>
      </c>
      <c r="AV135" s="13" t="s">
        <v>87</v>
      </c>
      <c r="AW135" s="13" t="s">
        <v>4</v>
      </c>
      <c r="AX135" s="13" t="s">
        <v>85</v>
      </c>
      <c r="AY135" s="154" t="s">
        <v>133</v>
      </c>
    </row>
    <row r="136" spans="2:65" s="1" customFormat="1" ht="37.9" customHeight="1">
      <c r="B136" s="31"/>
      <c r="C136" s="132" t="s">
        <v>134</v>
      </c>
      <c r="D136" s="132" t="s">
        <v>136</v>
      </c>
      <c r="E136" s="133" t="s">
        <v>423</v>
      </c>
      <c r="F136" s="134" t="s">
        <v>424</v>
      </c>
      <c r="G136" s="135" t="s">
        <v>164</v>
      </c>
      <c r="H136" s="136">
        <v>43.3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42</v>
      </c>
      <c r="P136" s="142">
        <f>O136*H136</f>
        <v>0</v>
      </c>
      <c r="Q136" s="142">
        <v>1.7600000000000001E-3</v>
      </c>
      <c r="R136" s="142">
        <f>Q136*H136</f>
        <v>7.6207999999999998E-2</v>
      </c>
      <c r="S136" s="142">
        <v>0</v>
      </c>
      <c r="T136" s="143">
        <f>S136*H136</f>
        <v>0</v>
      </c>
      <c r="AR136" s="144" t="s">
        <v>140</v>
      </c>
      <c r="AT136" s="144" t="s">
        <v>136</v>
      </c>
      <c r="AU136" s="144" t="s">
        <v>87</v>
      </c>
      <c r="AY136" s="16" t="s">
        <v>133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85</v>
      </c>
      <c r="BK136" s="145">
        <f>ROUND(I136*H136,2)</f>
        <v>0</v>
      </c>
      <c r="BL136" s="16" t="s">
        <v>140</v>
      </c>
      <c r="BM136" s="144" t="s">
        <v>425</v>
      </c>
    </row>
    <row r="137" spans="2:65" s="1" customFormat="1" ht="16.5" customHeight="1">
      <c r="B137" s="31"/>
      <c r="C137" s="167" t="s">
        <v>140</v>
      </c>
      <c r="D137" s="167" t="s">
        <v>192</v>
      </c>
      <c r="E137" s="168" t="s">
        <v>426</v>
      </c>
      <c r="F137" s="169" t="s">
        <v>427</v>
      </c>
      <c r="G137" s="170" t="s">
        <v>159</v>
      </c>
      <c r="H137" s="171">
        <v>10</v>
      </c>
      <c r="I137" s="172"/>
      <c r="J137" s="173">
        <f>ROUND(I137*H137,2)</f>
        <v>0</v>
      </c>
      <c r="K137" s="174"/>
      <c r="L137" s="175"/>
      <c r="M137" s="176" t="s">
        <v>1</v>
      </c>
      <c r="N137" s="177" t="s">
        <v>42</v>
      </c>
      <c r="P137" s="142">
        <f>O137*H137</f>
        <v>0</v>
      </c>
      <c r="Q137" s="142">
        <v>4.2000000000000002E-4</v>
      </c>
      <c r="R137" s="142">
        <f>Q137*H137</f>
        <v>4.2000000000000006E-3</v>
      </c>
      <c r="S137" s="142">
        <v>0</v>
      </c>
      <c r="T137" s="143">
        <f>S137*H137</f>
        <v>0</v>
      </c>
      <c r="AR137" s="144" t="s">
        <v>180</v>
      </c>
      <c r="AT137" s="144" t="s">
        <v>192</v>
      </c>
      <c r="AU137" s="144" t="s">
        <v>87</v>
      </c>
      <c r="AY137" s="16" t="s">
        <v>133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85</v>
      </c>
      <c r="BK137" s="145">
        <f>ROUND(I137*H137,2)</f>
        <v>0</v>
      </c>
      <c r="BL137" s="16" t="s">
        <v>140</v>
      </c>
      <c r="BM137" s="144" t="s">
        <v>428</v>
      </c>
    </row>
    <row r="138" spans="2:65" s="1" customFormat="1" ht="24.2" customHeight="1">
      <c r="B138" s="31"/>
      <c r="C138" s="132" t="s">
        <v>161</v>
      </c>
      <c r="D138" s="132" t="s">
        <v>136</v>
      </c>
      <c r="E138" s="133" t="s">
        <v>429</v>
      </c>
      <c r="F138" s="134" t="s">
        <v>430</v>
      </c>
      <c r="G138" s="135" t="s">
        <v>164</v>
      </c>
      <c r="H138" s="136">
        <v>62.25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42</v>
      </c>
      <c r="P138" s="142">
        <f>O138*H138</f>
        <v>0</v>
      </c>
      <c r="Q138" s="142">
        <v>5.0000000000000002E-5</v>
      </c>
      <c r="R138" s="142">
        <f>Q138*H138</f>
        <v>3.1125000000000002E-3</v>
      </c>
      <c r="S138" s="142">
        <v>0</v>
      </c>
      <c r="T138" s="143">
        <f>S138*H138</f>
        <v>0</v>
      </c>
      <c r="AR138" s="144" t="s">
        <v>140</v>
      </c>
      <c r="AT138" s="144" t="s">
        <v>136</v>
      </c>
      <c r="AU138" s="144" t="s">
        <v>87</v>
      </c>
      <c r="AY138" s="16" t="s">
        <v>133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85</v>
      </c>
      <c r="BK138" s="145">
        <f>ROUND(I138*H138,2)</f>
        <v>0</v>
      </c>
      <c r="BL138" s="16" t="s">
        <v>140</v>
      </c>
      <c r="BM138" s="144" t="s">
        <v>431</v>
      </c>
    </row>
    <row r="139" spans="2:65" s="1" customFormat="1" ht="24.2" customHeight="1">
      <c r="B139" s="31"/>
      <c r="C139" s="167" t="s">
        <v>166</v>
      </c>
      <c r="D139" s="167" t="s">
        <v>192</v>
      </c>
      <c r="E139" s="168" t="s">
        <v>432</v>
      </c>
      <c r="F139" s="169" t="s">
        <v>433</v>
      </c>
      <c r="G139" s="170" t="s">
        <v>164</v>
      </c>
      <c r="H139" s="171">
        <v>65.363</v>
      </c>
      <c r="I139" s="172"/>
      <c r="J139" s="173">
        <f>ROUND(I139*H139,2)</f>
        <v>0</v>
      </c>
      <c r="K139" s="174"/>
      <c r="L139" s="175"/>
      <c r="M139" s="176" t="s">
        <v>1</v>
      </c>
      <c r="N139" s="177" t="s">
        <v>42</v>
      </c>
      <c r="P139" s="142">
        <f>O139*H139</f>
        <v>0</v>
      </c>
      <c r="Q139" s="142">
        <v>2.0000000000000001E-4</v>
      </c>
      <c r="R139" s="142">
        <f>Q139*H139</f>
        <v>1.30726E-2</v>
      </c>
      <c r="S139" s="142">
        <v>0</v>
      </c>
      <c r="T139" s="143">
        <f>S139*H139</f>
        <v>0</v>
      </c>
      <c r="AR139" s="144" t="s">
        <v>180</v>
      </c>
      <c r="AT139" s="144" t="s">
        <v>192</v>
      </c>
      <c r="AU139" s="144" t="s">
        <v>87</v>
      </c>
      <c r="AY139" s="16" t="s">
        <v>133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85</v>
      </c>
      <c r="BK139" s="145">
        <f>ROUND(I139*H139,2)</f>
        <v>0</v>
      </c>
      <c r="BL139" s="16" t="s">
        <v>140</v>
      </c>
      <c r="BM139" s="144" t="s">
        <v>434</v>
      </c>
    </row>
    <row r="140" spans="2:65" s="13" customFormat="1">
      <c r="B140" s="153"/>
      <c r="D140" s="147" t="s">
        <v>149</v>
      </c>
      <c r="F140" s="155" t="s">
        <v>435</v>
      </c>
      <c r="H140" s="156">
        <v>65.363</v>
      </c>
      <c r="I140" s="157"/>
      <c r="L140" s="153"/>
      <c r="M140" s="158"/>
      <c r="T140" s="159"/>
      <c r="AT140" s="154" t="s">
        <v>149</v>
      </c>
      <c r="AU140" s="154" t="s">
        <v>87</v>
      </c>
      <c r="AV140" s="13" t="s">
        <v>87</v>
      </c>
      <c r="AW140" s="13" t="s">
        <v>4</v>
      </c>
      <c r="AX140" s="13" t="s">
        <v>85</v>
      </c>
      <c r="AY140" s="154" t="s">
        <v>133</v>
      </c>
    </row>
    <row r="141" spans="2:65" s="1" customFormat="1" ht="24.2" customHeight="1">
      <c r="B141" s="31"/>
      <c r="C141" s="167" t="s">
        <v>171</v>
      </c>
      <c r="D141" s="167" t="s">
        <v>192</v>
      </c>
      <c r="E141" s="168" t="s">
        <v>436</v>
      </c>
      <c r="F141" s="169" t="s">
        <v>437</v>
      </c>
      <c r="G141" s="170" t="s">
        <v>164</v>
      </c>
      <c r="H141" s="171">
        <v>62.25</v>
      </c>
      <c r="I141" s="172"/>
      <c r="J141" s="173">
        <f>ROUND(I141*H141,2)</f>
        <v>0</v>
      </c>
      <c r="K141" s="174"/>
      <c r="L141" s="175"/>
      <c r="M141" s="176" t="s">
        <v>1</v>
      </c>
      <c r="N141" s="177" t="s">
        <v>42</v>
      </c>
      <c r="P141" s="142">
        <f>O141*H141</f>
        <v>0</v>
      </c>
      <c r="Q141" s="142">
        <v>7.2000000000000005E-4</v>
      </c>
      <c r="R141" s="142">
        <f>Q141*H141</f>
        <v>4.4820000000000006E-2</v>
      </c>
      <c r="S141" s="142">
        <v>0</v>
      </c>
      <c r="T141" s="143">
        <f>S141*H141</f>
        <v>0</v>
      </c>
      <c r="AR141" s="144" t="s">
        <v>180</v>
      </c>
      <c r="AT141" s="144" t="s">
        <v>192</v>
      </c>
      <c r="AU141" s="144" t="s">
        <v>87</v>
      </c>
      <c r="AY141" s="16" t="s">
        <v>133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85</v>
      </c>
      <c r="BK141" s="145">
        <f>ROUND(I141*H141,2)</f>
        <v>0</v>
      </c>
      <c r="BL141" s="16" t="s">
        <v>140</v>
      </c>
      <c r="BM141" s="144" t="s">
        <v>438</v>
      </c>
    </row>
    <row r="142" spans="2:65" s="1" customFormat="1" ht="16.5" customHeight="1">
      <c r="B142" s="31"/>
      <c r="C142" s="132" t="s">
        <v>180</v>
      </c>
      <c r="D142" s="132" t="s">
        <v>136</v>
      </c>
      <c r="E142" s="133" t="s">
        <v>439</v>
      </c>
      <c r="F142" s="134" t="s">
        <v>440</v>
      </c>
      <c r="G142" s="135" t="s">
        <v>164</v>
      </c>
      <c r="H142" s="136">
        <v>108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140</v>
      </c>
      <c r="AT142" s="144" t="s">
        <v>136</v>
      </c>
      <c r="AU142" s="144" t="s">
        <v>87</v>
      </c>
      <c r="AY142" s="16" t="s">
        <v>133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85</v>
      </c>
      <c r="BK142" s="145">
        <f>ROUND(I142*H142,2)</f>
        <v>0</v>
      </c>
      <c r="BL142" s="16" t="s">
        <v>140</v>
      </c>
      <c r="BM142" s="144" t="s">
        <v>441</v>
      </c>
    </row>
    <row r="143" spans="2:65" s="13" customFormat="1">
      <c r="B143" s="153"/>
      <c r="D143" s="147" t="s">
        <v>149</v>
      </c>
      <c r="E143" s="154" t="s">
        <v>1</v>
      </c>
      <c r="F143" s="155" t="s">
        <v>442</v>
      </c>
      <c r="H143" s="156">
        <v>108</v>
      </c>
      <c r="I143" s="157"/>
      <c r="L143" s="153"/>
      <c r="M143" s="158"/>
      <c r="T143" s="159"/>
      <c r="AT143" s="154" t="s">
        <v>149</v>
      </c>
      <c r="AU143" s="154" t="s">
        <v>87</v>
      </c>
      <c r="AV143" s="13" t="s">
        <v>87</v>
      </c>
      <c r="AW143" s="13" t="s">
        <v>33</v>
      </c>
      <c r="AX143" s="13" t="s">
        <v>85</v>
      </c>
      <c r="AY143" s="154" t="s">
        <v>133</v>
      </c>
    </row>
    <row r="144" spans="2:65" s="1" customFormat="1" ht="21.75" customHeight="1">
      <c r="B144" s="31"/>
      <c r="C144" s="167" t="s">
        <v>185</v>
      </c>
      <c r="D144" s="167" t="s">
        <v>192</v>
      </c>
      <c r="E144" s="168" t="s">
        <v>443</v>
      </c>
      <c r="F144" s="169" t="s">
        <v>444</v>
      </c>
      <c r="G144" s="170" t="s">
        <v>164</v>
      </c>
      <c r="H144" s="171">
        <v>42</v>
      </c>
      <c r="I144" s="172"/>
      <c r="J144" s="173">
        <f>ROUND(I144*H144,2)</f>
        <v>0</v>
      </c>
      <c r="K144" s="174"/>
      <c r="L144" s="175"/>
      <c r="M144" s="176" t="s">
        <v>1</v>
      </c>
      <c r="N144" s="177" t="s">
        <v>42</v>
      </c>
      <c r="P144" s="142">
        <f>O144*H144</f>
        <v>0</v>
      </c>
      <c r="Q144" s="142">
        <v>1E-4</v>
      </c>
      <c r="R144" s="142">
        <f>Q144*H144</f>
        <v>4.2000000000000006E-3</v>
      </c>
      <c r="S144" s="142">
        <v>0</v>
      </c>
      <c r="T144" s="143">
        <f>S144*H144</f>
        <v>0</v>
      </c>
      <c r="AR144" s="144" t="s">
        <v>180</v>
      </c>
      <c r="AT144" s="144" t="s">
        <v>192</v>
      </c>
      <c r="AU144" s="144" t="s">
        <v>87</v>
      </c>
      <c r="AY144" s="16" t="s">
        <v>133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85</v>
      </c>
      <c r="BK144" s="145">
        <f>ROUND(I144*H144,2)</f>
        <v>0</v>
      </c>
      <c r="BL144" s="16" t="s">
        <v>140</v>
      </c>
      <c r="BM144" s="144" t="s">
        <v>445</v>
      </c>
    </row>
    <row r="145" spans="2:65" s="13" customFormat="1">
      <c r="B145" s="153"/>
      <c r="D145" s="147" t="s">
        <v>149</v>
      </c>
      <c r="E145" s="154" t="s">
        <v>1</v>
      </c>
      <c r="F145" s="155" t="s">
        <v>335</v>
      </c>
      <c r="H145" s="156">
        <v>40</v>
      </c>
      <c r="I145" s="157"/>
      <c r="L145" s="153"/>
      <c r="M145" s="158"/>
      <c r="T145" s="159"/>
      <c r="AT145" s="154" t="s">
        <v>149</v>
      </c>
      <c r="AU145" s="154" t="s">
        <v>87</v>
      </c>
      <c r="AV145" s="13" t="s">
        <v>87</v>
      </c>
      <c r="AW145" s="13" t="s">
        <v>33</v>
      </c>
      <c r="AX145" s="13" t="s">
        <v>85</v>
      </c>
      <c r="AY145" s="154" t="s">
        <v>133</v>
      </c>
    </row>
    <row r="146" spans="2:65" s="13" customFormat="1">
      <c r="B146" s="153"/>
      <c r="D146" s="147" t="s">
        <v>149</v>
      </c>
      <c r="F146" s="155" t="s">
        <v>446</v>
      </c>
      <c r="H146" s="156">
        <v>42</v>
      </c>
      <c r="I146" s="157"/>
      <c r="L146" s="153"/>
      <c r="M146" s="158"/>
      <c r="T146" s="159"/>
      <c r="AT146" s="154" t="s">
        <v>149</v>
      </c>
      <c r="AU146" s="154" t="s">
        <v>87</v>
      </c>
      <c r="AV146" s="13" t="s">
        <v>87</v>
      </c>
      <c r="AW146" s="13" t="s">
        <v>4</v>
      </c>
      <c r="AX146" s="13" t="s">
        <v>85</v>
      </c>
      <c r="AY146" s="154" t="s">
        <v>133</v>
      </c>
    </row>
    <row r="147" spans="2:65" s="1" customFormat="1" ht="24.2" customHeight="1">
      <c r="B147" s="31"/>
      <c r="C147" s="167" t="s">
        <v>191</v>
      </c>
      <c r="D147" s="167" t="s">
        <v>192</v>
      </c>
      <c r="E147" s="168" t="s">
        <v>252</v>
      </c>
      <c r="F147" s="169" t="s">
        <v>253</v>
      </c>
      <c r="G147" s="170" t="s">
        <v>164</v>
      </c>
      <c r="H147" s="171">
        <v>47.25</v>
      </c>
      <c r="I147" s="172"/>
      <c r="J147" s="173">
        <f>ROUND(I147*H147,2)</f>
        <v>0</v>
      </c>
      <c r="K147" s="174"/>
      <c r="L147" s="175"/>
      <c r="M147" s="176" t="s">
        <v>1</v>
      </c>
      <c r="N147" s="177" t="s">
        <v>42</v>
      </c>
      <c r="P147" s="142">
        <f>O147*H147</f>
        <v>0</v>
      </c>
      <c r="Q147" s="142">
        <v>4.0000000000000003E-5</v>
      </c>
      <c r="R147" s="142">
        <f>Q147*H147</f>
        <v>1.8900000000000002E-3</v>
      </c>
      <c r="S147" s="142">
        <v>0</v>
      </c>
      <c r="T147" s="143">
        <f>S147*H147</f>
        <v>0</v>
      </c>
      <c r="AR147" s="144" t="s">
        <v>180</v>
      </c>
      <c r="AT147" s="144" t="s">
        <v>192</v>
      </c>
      <c r="AU147" s="144" t="s">
        <v>87</v>
      </c>
      <c r="AY147" s="16" t="s">
        <v>133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85</v>
      </c>
      <c r="BK147" s="145">
        <f>ROUND(I147*H147,2)</f>
        <v>0</v>
      </c>
      <c r="BL147" s="16" t="s">
        <v>140</v>
      </c>
      <c r="BM147" s="144" t="s">
        <v>447</v>
      </c>
    </row>
    <row r="148" spans="2:65" s="13" customFormat="1">
      <c r="B148" s="153"/>
      <c r="D148" s="147" t="s">
        <v>149</v>
      </c>
      <c r="F148" s="155" t="s">
        <v>448</v>
      </c>
      <c r="H148" s="156">
        <v>47.25</v>
      </c>
      <c r="I148" s="157"/>
      <c r="L148" s="153"/>
      <c r="M148" s="158"/>
      <c r="T148" s="159"/>
      <c r="AT148" s="154" t="s">
        <v>149</v>
      </c>
      <c r="AU148" s="154" t="s">
        <v>87</v>
      </c>
      <c r="AV148" s="13" t="s">
        <v>87</v>
      </c>
      <c r="AW148" s="13" t="s">
        <v>4</v>
      </c>
      <c r="AX148" s="13" t="s">
        <v>85</v>
      </c>
      <c r="AY148" s="154" t="s">
        <v>133</v>
      </c>
    </row>
    <row r="149" spans="2:65" s="1" customFormat="1" ht="21.75" customHeight="1">
      <c r="B149" s="31"/>
      <c r="C149" s="167" t="s">
        <v>196</v>
      </c>
      <c r="D149" s="167" t="s">
        <v>192</v>
      </c>
      <c r="E149" s="168" t="s">
        <v>449</v>
      </c>
      <c r="F149" s="169" t="s">
        <v>450</v>
      </c>
      <c r="G149" s="170" t="s">
        <v>164</v>
      </c>
      <c r="H149" s="171">
        <v>10.5</v>
      </c>
      <c r="I149" s="172"/>
      <c r="J149" s="173">
        <f>ROUND(I149*H149,2)</f>
        <v>0</v>
      </c>
      <c r="K149" s="174"/>
      <c r="L149" s="175"/>
      <c r="M149" s="176" t="s">
        <v>1</v>
      </c>
      <c r="N149" s="177" t="s">
        <v>42</v>
      </c>
      <c r="P149" s="142">
        <f>O149*H149</f>
        <v>0</v>
      </c>
      <c r="Q149" s="142">
        <v>2.0000000000000001E-4</v>
      </c>
      <c r="R149" s="142">
        <f>Q149*H149</f>
        <v>2.1000000000000003E-3</v>
      </c>
      <c r="S149" s="142">
        <v>0</v>
      </c>
      <c r="T149" s="143">
        <f>S149*H149</f>
        <v>0</v>
      </c>
      <c r="AR149" s="144" t="s">
        <v>180</v>
      </c>
      <c r="AT149" s="144" t="s">
        <v>192</v>
      </c>
      <c r="AU149" s="144" t="s">
        <v>87</v>
      </c>
      <c r="AY149" s="16" t="s">
        <v>133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85</v>
      </c>
      <c r="BK149" s="145">
        <f>ROUND(I149*H149,2)</f>
        <v>0</v>
      </c>
      <c r="BL149" s="16" t="s">
        <v>140</v>
      </c>
      <c r="BM149" s="144" t="s">
        <v>451</v>
      </c>
    </row>
    <row r="150" spans="2:65" s="13" customFormat="1">
      <c r="B150" s="153"/>
      <c r="D150" s="147" t="s">
        <v>149</v>
      </c>
      <c r="E150" s="154" t="s">
        <v>1</v>
      </c>
      <c r="F150" s="155" t="s">
        <v>191</v>
      </c>
      <c r="H150" s="156">
        <v>10</v>
      </c>
      <c r="I150" s="157"/>
      <c r="L150" s="153"/>
      <c r="M150" s="158"/>
      <c r="T150" s="159"/>
      <c r="AT150" s="154" t="s">
        <v>149</v>
      </c>
      <c r="AU150" s="154" t="s">
        <v>87</v>
      </c>
      <c r="AV150" s="13" t="s">
        <v>87</v>
      </c>
      <c r="AW150" s="13" t="s">
        <v>33</v>
      </c>
      <c r="AX150" s="13" t="s">
        <v>85</v>
      </c>
      <c r="AY150" s="154" t="s">
        <v>133</v>
      </c>
    </row>
    <row r="151" spans="2:65" s="13" customFormat="1">
      <c r="B151" s="153"/>
      <c r="D151" s="147" t="s">
        <v>149</v>
      </c>
      <c r="F151" s="155" t="s">
        <v>452</v>
      </c>
      <c r="H151" s="156">
        <v>10.5</v>
      </c>
      <c r="I151" s="157"/>
      <c r="L151" s="153"/>
      <c r="M151" s="158"/>
      <c r="T151" s="159"/>
      <c r="AT151" s="154" t="s">
        <v>149</v>
      </c>
      <c r="AU151" s="154" t="s">
        <v>87</v>
      </c>
      <c r="AV151" s="13" t="s">
        <v>87</v>
      </c>
      <c r="AW151" s="13" t="s">
        <v>4</v>
      </c>
      <c r="AX151" s="13" t="s">
        <v>85</v>
      </c>
      <c r="AY151" s="154" t="s">
        <v>133</v>
      </c>
    </row>
    <row r="152" spans="2:65" s="1" customFormat="1" ht="24.2" customHeight="1">
      <c r="B152" s="31"/>
      <c r="C152" s="167" t="s">
        <v>8</v>
      </c>
      <c r="D152" s="167" t="s">
        <v>192</v>
      </c>
      <c r="E152" s="168" t="s">
        <v>453</v>
      </c>
      <c r="F152" s="169" t="s">
        <v>454</v>
      </c>
      <c r="G152" s="170" t="s">
        <v>164</v>
      </c>
      <c r="H152" s="171">
        <v>13.65</v>
      </c>
      <c r="I152" s="172"/>
      <c r="J152" s="173">
        <f>ROUND(I152*H152,2)</f>
        <v>0</v>
      </c>
      <c r="K152" s="174"/>
      <c r="L152" s="175"/>
      <c r="M152" s="176" t="s">
        <v>1</v>
      </c>
      <c r="N152" s="177" t="s">
        <v>42</v>
      </c>
      <c r="P152" s="142">
        <f>O152*H152</f>
        <v>0</v>
      </c>
      <c r="Q152" s="142">
        <v>2.9999999999999997E-4</v>
      </c>
      <c r="R152" s="142">
        <f>Q152*H152</f>
        <v>4.0949999999999997E-3</v>
      </c>
      <c r="S152" s="142">
        <v>0</v>
      </c>
      <c r="T152" s="143">
        <f>S152*H152</f>
        <v>0</v>
      </c>
      <c r="AR152" s="144" t="s">
        <v>180</v>
      </c>
      <c r="AT152" s="144" t="s">
        <v>192</v>
      </c>
      <c r="AU152" s="144" t="s">
        <v>87</v>
      </c>
      <c r="AY152" s="16" t="s">
        <v>133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85</v>
      </c>
      <c r="BK152" s="145">
        <f>ROUND(I152*H152,2)</f>
        <v>0</v>
      </c>
      <c r="BL152" s="16" t="s">
        <v>140</v>
      </c>
      <c r="BM152" s="144" t="s">
        <v>455</v>
      </c>
    </row>
    <row r="153" spans="2:65" s="13" customFormat="1">
      <c r="B153" s="153"/>
      <c r="D153" s="147" t="s">
        <v>149</v>
      </c>
      <c r="F153" s="155" t="s">
        <v>456</v>
      </c>
      <c r="H153" s="156">
        <v>13.65</v>
      </c>
      <c r="I153" s="157"/>
      <c r="L153" s="153"/>
      <c r="M153" s="158"/>
      <c r="T153" s="159"/>
      <c r="AT153" s="154" t="s">
        <v>149</v>
      </c>
      <c r="AU153" s="154" t="s">
        <v>87</v>
      </c>
      <c r="AV153" s="13" t="s">
        <v>87</v>
      </c>
      <c r="AW153" s="13" t="s">
        <v>4</v>
      </c>
      <c r="AX153" s="13" t="s">
        <v>85</v>
      </c>
      <c r="AY153" s="154" t="s">
        <v>133</v>
      </c>
    </row>
    <row r="154" spans="2:65" s="1" customFormat="1" ht="24.2" customHeight="1">
      <c r="B154" s="31"/>
      <c r="C154" s="132" t="s">
        <v>205</v>
      </c>
      <c r="D154" s="132" t="s">
        <v>136</v>
      </c>
      <c r="E154" s="133" t="s">
        <v>457</v>
      </c>
      <c r="F154" s="134" t="s">
        <v>458</v>
      </c>
      <c r="G154" s="135" t="s">
        <v>159</v>
      </c>
      <c r="H154" s="136">
        <v>262.99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42</v>
      </c>
      <c r="P154" s="142">
        <f>O154*H154</f>
        <v>0</v>
      </c>
      <c r="Q154" s="142">
        <v>1.3999999999999999E-4</v>
      </c>
      <c r="R154" s="142">
        <f>Q154*H154</f>
        <v>3.68186E-2</v>
      </c>
      <c r="S154" s="142">
        <v>0</v>
      </c>
      <c r="T154" s="143">
        <f>S154*H154</f>
        <v>0</v>
      </c>
      <c r="AR154" s="144" t="s">
        <v>140</v>
      </c>
      <c r="AT154" s="144" t="s">
        <v>136</v>
      </c>
      <c r="AU154" s="144" t="s">
        <v>87</v>
      </c>
      <c r="AY154" s="16" t="s">
        <v>133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85</v>
      </c>
      <c r="BK154" s="145">
        <f>ROUND(I154*H154,2)</f>
        <v>0</v>
      </c>
      <c r="BL154" s="16" t="s">
        <v>140</v>
      </c>
      <c r="BM154" s="144" t="s">
        <v>459</v>
      </c>
    </row>
    <row r="155" spans="2:65" s="1" customFormat="1" ht="24.2" customHeight="1">
      <c r="B155" s="31"/>
      <c r="C155" s="132" t="s">
        <v>211</v>
      </c>
      <c r="D155" s="132" t="s">
        <v>136</v>
      </c>
      <c r="E155" s="133" t="s">
        <v>460</v>
      </c>
      <c r="F155" s="134" t="s">
        <v>461</v>
      </c>
      <c r="G155" s="135" t="s">
        <v>159</v>
      </c>
      <c r="H155" s="136">
        <v>262.99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42</v>
      </c>
      <c r="P155" s="142">
        <f>O155*H155</f>
        <v>0</v>
      </c>
      <c r="Q155" s="142">
        <v>3.63E-3</v>
      </c>
      <c r="R155" s="142">
        <f>Q155*H155</f>
        <v>0.95465370000000005</v>
      </c>
      <c r="S155" s="142">
        <v>0</v>
      </c>
      <c r="T155" s="143">
        <f>S155*H155</f>
        <v>0</v>
      </c>
      <c r="AR155" s="144" t="s">
        <v>140</v>
      </c>
      <c r="AT155" s="144" t="s">
        <v>136</v>
      </c>
      <c r="AU155" s="144" t="s">
        <v>87</v>
      </c>
      <c r="AY155" s="16" t="s">
        <v>133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85</v>
      </c>
      <c r="BK155" s="145">
        <f>ROUND(I155*H155,2)</f>
        <v>0</v>
      </c>
      <c r="BL155" s="16" t="s">
        <v>140</v>
      </c>
      <c r="BM155" s="144" t="s">
        <v>462</v>
      </c>
    </row>
    <row r="156" spans="2:65" s="1" customFormat="1" ht="24.2" customHeight="1">
      <c r="B156" s="31"/>
      <c r="C156" s="132" t="s">
        <v>216</v>
      </c>
      <c r="D156" s="132" t="s">
        <v>136</v>
      </c>
      <c r="E156" s="133" t="s">
        <v>463</v>
      </c>
      <c r="F156" s="134" t="s">
        <v>464</v>
      </c>
      <c r="G156" s="135" t="s">
        <v>159</v>
      </c>
      <c r="H156" s="136">
        <v>20.399999999999999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42</v>
      </c>
      <c r="P156" s="142">
        <f>O156*H156</f>
        <v>0</v>
      </c>
      <c r="Q156" s="142">
        <v>3.8999999999999999E-4</v>
      </c>
      <c r="R156" s="142">
        <f>Q156*H156</f>
        <v>7.9559999999999995E-3</v>
      </c>
      <c r="S156" s="142">
        <v>1.0000000000000001E-5</v>
      </c>
      <c r="T156" s="143">
        <f>S156*H156</f>
        <v>2.04E-4</v>
      </c>
      <c r="AR156" s="144" t="s">
        <v>140</v>
      </c>
      <c r="AT156" s="144" t="s">
        <v>136</v>
      </c>
      <c r="AU156" s="144" t="s">
        <v>87</v>
      </c>
      <c r="AY156" s="16" t="s">
        <v>133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85</v>
      </c>
      <c r="BK156" s="145">
        <f>ROUND(I156*H156,2)</f>
        <v>0</v>
      </c>
      <c r="BL156" s="16" t="s">
        <v>140</v>
      </c>
      <c r="BM156" s="144" t="s">
        <v>465</v>
      </c>
    </row>
    <row r="157" spans="2:65" s="1" customFormat="1" ht="16.5" customHeight="1">
      <c r="B157" s="31"/>
      <c r="C157" s="132" t="s">
        <v>220</v>
      </c>
      <c r="D157" s="132" t="s">
        <v>136</v>
      </c>
      <c r="E157" s="133" t="s">
        <v>466</v>
      </c>
      <c r="F157" s="134" t="s">
        <v>467</v>
      </c>
      <c r="G157" s="135" t="s">
        <v>159</v>
      </c>
      <c r="H157" s="136">
        <v>220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42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140</v>
      </c>
      <c r="AT157" s="144" t="s">
        <v>136</v>
      </c>
      <c r="AU157" s="144" t="s">
        <v>87</v>
      </c>
      <c r="AY157" s="16" t="s">
        <v>133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85</v>
      </c>
      <c r="BK157" s="145">
        <f>ROUND(I157*H157,2)</f>
        <v>0</v>
      </c>
      <c r="BL157" s="16" t="s">
        <v>140</v>
      </c>
      <c r="BM157" s="144" t="s">
        <v>468</v>
      </c>
    </row>
    <row r="158" spans="2:65" s="11" customFormat="1" ht="22.9" customHeight="1">
      <c r="B158" s="120"/>
      <c r="D158" s="121" t="s">
        <v>76</v>
      </c>
      <c r="E158" s="130" t="s">
        <v>398</v>
      </c>
      <c r="F158" s="130" t="s">
        <v>399</v>
      </c>
      <c r="I158" s="123"/>
      <c r="J158" s="131">
        <f>BK158</f>
        <v>0</v>
      </c>
      <c r="L158" s="120"/>
      <c r="M158" s="125"/>
      <c r="P158" s="126">
        <f>P159</f>
        <v>0</v>
      </c>
      <c r="R158" s="126">
        <f>R159</f>
        <v>0</v>
      </c>
      <c r="T158" s="127">
        <f>T159</f>
        <v>0</v>
      </c>
      <c r="AR158" s="121" t="s">
        <v>85</v>
      </c>
      <c r="AT158" s="128" t="s">
        <v>76</v>
      </c>
      <c r="AU158" s="128" t="s">
        <v>85</v>
      </c>
      <c r="AY158" s="121" t="s">
        <v>133</v>
      </c>
      <c r="BK158" s="129">
        <f>BK159</f>
        <v>0</v>
      </c>
    </row>
    <row r="159" spans="2:65" s="1" customFormat="1" ht="24.2" customHeight="1">
      <c r="B159" s="31"/>
      <c r="C159" s="132" t="s">
        <v>225</v>
      </c>
      <c r="D159" s="132" t="s">
        <v>136</v>
      </c>
      <c r="E159" s="133" t="s">
        <v>469</v>
      </c>
      <c r="F159" s="134" t="s">
        <v>470</v>
      </c>
      <c r="G159" s="135" t="s">
        <v>188</v>
      </c>
      <c r="H159" s="136">
        <v>4.0069999999999997</v>
      </c>
      <c r="I159" s="137"/>
      <c r="J159" s="138">
        <f>ROUND(I159*H159,2)</f>
        <v>0</v>
      </c>
      <c r="K159" s="139"/>
      <c r="L159" s="31"/>
      <c r="M159" s="140" t="s">
        <v>1</v>
      </c>
      <c r="N159" s="141" t="s">
        <v>42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140</v>
      </c>
      <c r="AT159" s="144" t="s">
        <v>136</v>
      </c>
      <c r="AU159" s="144" t="s">
        <v>87</v>
      </c>
      <c r="AY159" s="16" t="s">
        <v>133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85</v>
      </c>
      <c r="BK159" s="145">
        <f>ROUND(I159*H159,2)</f>
        <v>0</v>
      </c>
      <c r="BL159" s="16" t="s">
        <v>140</v>
      </c>
      <c r="BM159" s="144" t="s">
        <v>471</v>
      </c>
    </row>
    <row r="160" spans="2:65" s="11" customFormat="1" ht="25.9" customHeight="1">
      <c r="B160" s="120"/>
      <c r="D160" s="121" t="s">
        <v>76</v>
      </c>
      <c r="E160" s="122" t="s">
        <v>472</v>
      </c>
      <c r="F160" s="122" t="s">
        <v>473</v>
      </c>
      <c r="I160" s="123"/>
      <c r="J160" s="124">
        <f>BK160</f>
        <v>0</v>
      </c>
      <c r="L160" s="120"/>
      <c r="M160" s="125"/>
      <c r="P160" s="126">
        <f>P161+P174+P190+P200+P206+P215+P230+P244+P256+P266</f>
        <v>0</v>
      </c>
      <c r="R160" s="126">
        <f>R161+R174+R190+R200+R206+R215+R230+R244+R256+R266</f>
        <v>9.7325621892000012</v>
      </c>
      <c r="T160" s="127">
        <f>T161+T174+T190+T200+T206+T215+T230+T244+T256+T266</f>
        <v>4.2226049999999994E-2</v>
      </c>
      <c r="AR160" s="121" t="s">
        <v>87</v>
      </c>
      <c r="AT160" s="128" t="s">
        <v>76</v>
      </c>
      <c r="AU160" s="128" t="s">
        <v>77</v>
      </c>
      <c r="AY160" s="121" t="s">
        <v>133</v>
      </c>
      <c r="BK160" s="129">
        <f>BK161+BK174+BK190+BK200+BK206+BK215+BK230+BK244+BK256+BK266</f>
        <v>0</v>
      </c>
    </row>
    <row r="161" spans="2:65" s="11" customFormat="1" ht="22.9" customHeight="1">
      <c r="B161" s="120"/>
      <c r="D161" s="121" t="s">
        <v>76</v>
      </c>
      <c r="E161" s="130" t="s">
        <v>474</v>
      </c>
      <c r="F161" s="130" t="s">
        <v>475</v>
      </c>
      <c r="I161" s="123"/>
      <c r="J161" s="131">
        <f>BK161</f>
        <v>0</v>
      </c>
      <c r="L161" s="120"/>
      <c r="M161" s="125"/>
      <c r="P161" s="126">
        <f>SUM(P162:P173)</f>
        <v>0</v>
      </c>
      <c r="R161" s="126">
        <f>SUM(R162:R173)</f>
        <v>1.8686188000000001</v>
      </c>
      <c r="T161" s="127">
        <f>SUM(T162:T173)</f>
        <v>0</v>
      </c>
      <c r="AR161" s="121" t="s">
        <v>87</v>
      </c>
      <c r="AT161" s="128" t="s">
        <v>76</v>
      </c>
      <c r="AU161" s="128" t="s">
        <v>85</v>
      </c>
      <c r="AY161" s="121" t="s">
        <v>133</v>
      </c>
      <c r="BK161" s="129">
        <f>SUM(BK162:BK173)</f>
        <v>0</v>
      </c>
    </row>
    <row r="162" spans="2:65" s="1" customFormat="1" ht="24.2" customHeight="1">
      <c r="B162" s="31"/>
      <c r="C162" s="132" t="s">
        <v>231</v>
      </c>
      <c r="D162" s="132" t="s">
        <v>136</v>
      </c>
      <c r="E162" s="133" t="s">
        <v>476</v>
      </c>
      <c r="F162" s="134" t="s">
        <v>477</v>
      </c>
      <c r="G162" s="135" t="s">
        <v>159</v>
      </c>
      <c r="H162" s="136">
        <v>122.93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42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220</v>
      </c>
      <c r="AT162" s="144" t="s">
        <v>136</v>
      </c>
      <c r="AU162" s="144" t="s">
        <v>87</v>
      </c>
      <c r="AY162" s="16" t="s">
        <v>133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85</v>
      </c>
      <c r="BK162" s="145">
        <f>ROUND(I162*H162,2)</f>
        <v>0</v>
      </c>
      <c r="BL162" s="16" t="s">
        <v>220</v>
      </c>
      <c r="BM162" s="144" t="s">
        <v>478</v>
      </c>
    </row>
    <row r="163" spans="2:65" s="1" customFormat="1" ht="24.2" customHeight="1">
      <c r="B163" s="31"/>
      <c r="C163" s="132" t="s">
        <v>235</v>
      </c>
      <c r="D163" s="132" t="s">
        <v>136</v>
      </c>
      <c r="E163" s="133" t="s">
        <v>479</v>
      </c>
      <c r="F163" s="134" t="s">
        <v>480</v>
      </c>
      <c r="G163" s="135" t="s">
        <v>159</v>
      </c>
      <c r="H163" s="136">
        <v>19.100000000000001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42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220</v>
      </c>
      <c r="AT163" s="144" t="s">
        <v>136</v>
      </c>
      <c r="AU163" s="144" t="s">
        <v>87</v>
      </c>
      <c r="AY163" s="16" t="s">
        <v>133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85</v>
      </c>
      <c r="BK163" s="145">
        <f>ROUND(I163*H163,2)</f>
        <v>0</v>
      </c>
      <c r="BL163" s="16" t="s">
        <v>220</v>
      </c>
      <c r="BM163" s="144" t="s">
        <v>481</v>
      </c>
    </row>
    <row r="164" spans="2:65" s="1" customFormat="1" ht="16.5" customHeight="1">
      <c r="B164" s="31"/>
      <c r="C164" s="167" t="s">
        <v>239</v>
      </c>
      <c r="D164" s="167" t="s">
        <v>192</v>
      </c>
      <c r="E164" s="168" t="s">
        <v>482</v>
      </c>
      <c r="F164" s="169" t="s">
        <v>483</v>
      </c>
      <c r="G164" s="170" t="s">
        <v>188</v>
      </c>
      <c r="H164" s="171">
        <v>4.8000000000000001E-2</v>
      </c>
      <c r="I164" s="172"/>
      <c r="J164" s="173">
        <f>ROUND(I164*H164,2)</f>
        <v>0</v>
      </c>
      <c r="K164" s="174"/>
      <c r="L164" s="175"/>
      <c r="M164" s="176" t="s">
        <v>1</v>
      </c>
      <c r="N164" s="177" t="s">
        <v>42</v>
      </c>
      <c r="P164" s="142">
        <f>O164*H164</f>
        <v>0</v>
      </c>
      <c r="Q164" s="142">
        <v>1</v>
      </c>
      <c r="R164" s="142">
        <f>Q164*H164</f>
        <v>4.8000000000000001E-2</v>
      </c>
      <c r="S164" s="142">
        <v>0</v>
      </c>
      <c r="T164" s="143">
        <f>S164*H164</f>
        <v>0</v>
      </c>
      <c r="AR164" s="144" t="s">
        <v>291</v>
      </c>
      <c r="AT164" s="144" t="s">
        <v>192</v>
      </c>
      <c r="AU164" s="144" t="s">
        <v>87</v>
      </c>
      <c r="AY164" s="16" t="s">
        <v>133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85</v>
      </c>
      <c r="BK164" s="145">
        <f>ROUND(I164*H164,2)</f>
        <v>0</v>
      </c>
      <c r="BL164" s="16" t="s">
        <v>220</v>
      </c>
      <c r="BM164" s="144" t="s">
        <v>484</v>
      </c>
    </row>
    <row r="165" spans="2:65" s="13" customFormat="1">
      <c r="B165" s="153"/>
      <c r="D165" s="147" t="s">
        <v>149</v>
      </c>
      <c r="E165" s="154" t="s">
        <v>1</v>
      </c>
      <c r="F165" s="155" t="s">
        <v>485</v>
      </c>
      <c r="H165" s="156">
        <v>142.03</v>
      </c>
      <c r="I165" s="157"/>
      <c r="L165" s="153"/>
      <c r="M165" s="158"/>
      <c r="T165" s="159"/>
      <c r="AT165" s="154" t="s">
        <v>149</v>
      </c>
      <c r="AU165" s="154" t="s">
        <v>87</v>
      </c>
      <c r="AV165" s="13" t="s">
        <v>87</v>
      </c>
      <c r="AW165" s="13" t="s">
        <v>33</v>
      </c>
      <c r="AX165" s="13" t="s">
        <v>85</v>
      </c>
      <c r="AY165" s="154" t="s">
        <v>133</v>
      </c>
    </row>
    <row r="166" spans="2:65" s="13" customFormat="1">
      <c r="B166" s="153"/>
      <c r="D166" s="147" t="s">
        <v>149</v>
      </c>
      <c r="F166" s="155" t="s">
        <v>486</v>
      </c>
      <c r="H166" s="156">
        <v>4.8000000000000001E-2</v>
      </c>
      <c r="I166" s="157"/>
      <c r="L166" s="153"/>
      <c r="M166" s="158"/>
      <c r="T166" s="159"/>
      <c r="AT166" s="154" t="s">
        <v>149</v>
      </c>
      <c r="AU166" s="154" t="s">
        <v>87</v>
      </c>
      <c r="AV166" s="13" t="s">
        <v>87</v>
      </c>
      <c r="AW166" s="13" t="s">
        <v>4</v>
      </c>
      <c r="AX166" s="13" t="s">
        <v>85</v>
      </c>
      <c r="AY166" s="154" t="s">
        <v>133</v>
      </c>
    </row>
    <row r="167" spans="2:65" s="1" customFormat="1" ht="24.2" customHeight="1">
      <c r="B167" s="31"/>
      <c r="C167" s="132" t="s">
        <v>7</v>
      </c>
      <c r="D167" s="132" t="s">
        <v>136</v>
      </c>
      <c r="E167" s="133" t="s">
        <v>487</v>
      </c>
      <c r="F167" s="134" t="s">
        <v>488</v>
      </c>
      <c r="G167" s="135" t="s">
        <v>159</v>
      </c>
      <c r="H167" s="136">
        <v>245.86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42</v>
      </c>
      <c r="P167" s="142">
        <f>O167*H167</f>
        <v>0</v>
      </c>
      <c r="Q167" s="142">
        <v>4.0000000000000002E-4</v>
      </c>
      <c r="R167" s="142">
        <f>Q167*H167</f>
        <v>9.8344000000000015E-2</v>
      </c>
      <c r="S167" s="142">
        <v>0</v>
      </c>
      <c r="T167" s="143">
        <f>S167*H167</f>
        <v>0</v>
      </c>
      <c r="AR167" s="144" t="s">
        <v>220</v>
      </c>
      <c r="AT167" s="144" t="s">
        <v>136</v>
      </c>
      <c r="AU167" s="144" t="s">
        <v>87</v>
      </c>
      <c r="AY167" s="16" t="s">
        <v>133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85</v>
      </c>
      <c r="BK167" s="145">
        <f>ROUND(I167*H167,2)</f>
        <v>0</v>
      </c>
      <c r="BL167" s="16" t="s">
        <v>220</v>
      </c>
      <c r="BM167" s="144" t="s">
        <v>489</v>
      </c>
    </row>
    <row r="168" spans="2:65" s="13" customFormat="1">
      <c r="B168" s="153"/>
      <c r="D168" s="147" t="s">
        <v>149</v>
      </c>
      <c r="E168" s="154" t="s">
        <v>1</v>
      </c>
      <c r="F168" s="155" t="s">
        <v>490</v>
      </c>
      <c r="H168" s="156">
        <v>245.86</v>
      </c>
      <c r="I168" s="157"/>
      <c r="L168" s="153"/>
      <c r="M168" s="158"/>
      <c r="T168" s="159"/>
      <c r="AT168" s="154" t="s">
        <v>149</v>
      </c>
      <c r="AU168" s="154" t="s">
        <v>87</v>
      </c>
      <c r="AV168" s="13" t="s">
        <v>87</v>
      </c>
      <c r="AW168" s="13" t="s">
        <v>33</v>
      </c>
      <c r="AX168" s="13" t="s">
        <v>85</v>
      </c>
      <c r="AY168" s="154" t="s">
        <v>133</v>
      </c>
    </row>
    <row r="169" spans="2:65" s="1" customFormat="1" ht="24.2" customHeight="1">
      <c r="B169" s="31"/>
      <c r="C169" s="132" t="s">
        <v>247</v>
      </c>
      <c r="D169" s="132" t="s">
        <v>136</v>
      </c>
      <c r="E169" s="133" t="s">
        <v>491</v>
      </c>
      <c r="F169" s="134" t="s">
        <v>492</v>
      </c>
      <c r="G169" s="135" t="s">
        <v>159</v>
      </c>
      <c r="H169" s="136">
        <v>19.100000000000001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42</v>
      </c>
      <c r="P169" s="142">
        <f>O169*H169</f>
        <v>0</v>
      </c>
      <c r="Q169" s="142">
        <v>4.0000000000000002E-4</v>
      </c>
      <c r="R169" s="142">
        <f>Q169*H169</f>
        <v>7.640000000000001E-3</v>
      </c>
      <c r="S169" s="142">
        <v>0</v>
      </c>
      <c r="T169" s="143">
        <f>S169*H169</f>
        <v>0</v>
      </c>
      <c r="AR169" s="144" t="s">
        <v>220</v>
      </c>
      <c r="AT169" s="144" t="s">
        <v>136</v>
      </c>
      <c r="AU169" s="144" t="s">
        <v>87</v>
      </c>
      <c r="AY169" s="16" t="s">
        <v>133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85</v>
      </c>
      <c r="BK169" s="145">
        <f>ROUND(I169*H169,2)</f>
        <v>0</v>
      </c>
      <c r="BL169" s="16" t="s">
        <v>220</v>
      </c>
      <c r="BM169" s="144" t="s">
        <v>493</v>
      </c>
    </row>
    <row r="170" spans="2:65" s="1" customFormat="1" ht="49.15" customHeight="1">
      <c r="B170" s="31"/>
      <c r="C170" s="167" t="s">
        <v>251</v>
      </c>
      <c r="D170" s="167" t="s">
        <v>192</v>
      </c>
      <c r="E170" s="168" t="s">
        <v>494</v>
      </c>
      <c r="F170" s="169" t="s">
        <v>495</v>
      </c>
      <c r="G170" s="170" t="s">
        <v>159</v>
      </c>
      <c r="H170" s="171">
        <v>323.51600000000002</v>
      </c>
      <c r="I170" s="172"/>
      <c r="J170" s="173">
        <f>ROUND(I170*H170,2)</f>
        <v>0</v>
      </c>
      <c r="K170" s="174"/>
      <c r="L170" s="175"/>
      <c r="M170" s="176" t="s">
        <v>1</v>
      </c>
      <c r="N170" s="177" t="s">
        <v>42</v>
      </c>
      <c r="P170" s="142">
        <f>O170*H170</f>
        <v>0</v>
      </c>
      <c r="Q170" s="142">
        <v>5.3E-3</v>
      </c>
      <c r="R170" s="142">
        <f>Q170*H170</f>
        <v>1.7146348</v>
      </c>
      <c r="S170" s="142">
        <v>0</v>
      </c>
      <c r="T170" s="143">
        <f>S170*H170</f>
        <v>0</v>
      </c>
      <c r="AR170" s="144" t="s">
        <v>291</v>
      </c>
      <c r="AT170" s="144" t="s">
        <v>192</v>
      </c>
      <c r="AU170" s="144" t="s">
        <v>87</v>
      </c>
      <c r="AY170" s="16" t="s">
        <v>133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85</v>
      </c>
      <c r="BK170" s="145">
        <f>ROUND(I170*H170,2)</f>
        <v>0</v>
      </c>
      <c r="BL170" s="16" t="s">
        <v>220</v>
      </c>
      <c r="BM170" s="144" t="s">
        <v>496</v>
      </c>
    </row>
    <row r="171" spans="2:65" s="13" customFormat="1">
      <c r="B171" s="153"/>
      <c r="D171" s="147" t="s">
        <v>149</v>
      </c>
      <c r="E171" s="154" t="s">
        <v>1</v>
      </c>
      <c r="F171" s="155" t="s">
        <v>497</v>
      </c>
      <c r="H171" s="156">
        <v>264.95999999999998</v>
      </c>
      <c r="I171" s="157"/>
      <c r="L171" s="153"/>
      <c r="M171" s="158"/>
      <c r="T171" s="159"/>
      <c r="AT171" s="154" t="s">
        <v>149</v>
      </c>
      <c r="AU171" s="154" t="s">
        <v>87</v>
      </c>
      <c r="AV171" s="13" t="s">
        <v>87</v>
      </c>
      <c r="AW171" s="13" t="s">
        <v>33</v>
      </c>
      <c r="AX171" s="13" t="s">
        <v>85</v>
      </c>
      <c r="AY171" s="154" t="s">
        <v>133</v>
      </c>
    </row>
    <row r="172" spans="2:65" s="13" customFormat="1">
      <c r="B172" s="153"/>
      <c r="D172" s="147" t="s">
        <v>149</v>
      </c>
      <c r="F172" s="155" t="s">
        <v>498</v>
      </c>
      <c r="H172" s="156">
        <v>323.51600000000002</v>
      </c>
      <c r="I172" s="157"/>
      <c r="L172" s="153"/>
      <c r="M172" s="158"/>
      <c r="T172" s="159"/>
      <c r="AT172" s="154" t="s">
        <v>149</v>
      </c>
      <c r="AU172" s="154" t="s">
        <v>87</v>
      </c>
      <c r="AV172" s="13" t="s">
        <v>87</v>
      </c>
      <c r="AW172" s="13" t="s">
        <v>4</v>
      </c>
      <c r="AX172" s="13" t="s">
        <v>85</v>
      </c>
      <c r="AY172" s="154" t="s">
        <v>133</v>
      </c>
    </row>
    <row r="173" spans="2:65" s="1" customFormat="1" ht="24.2" customHeight="1">
      <c r="B173" s="31"/>
      <c r="C173" s="132" t="s">
        <v>256</v>
      </c>
      <c r="D173" s="132" t="s">
        <v>136</v>
      </c>
      <c r="E173" s="133" t="s">
        <v>499</v>
      </c>
      <c r="F173" s="134" t="s">
        <v>500</v>
      </c>
      <c r="G173" s="135" t="s">
        <v>188</v>
      </c>
      <c r="H173" s="136">
        <v>1.869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42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220</v>
      </c>
      <c r="AT173" s="144" t="s">
        <v>136</v>
      </c>
      <c r="AU173" s="144" t="s">
        <v>87</v>
      </c>
      <c r="AY173" s="16" t="s">
        <v>133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85</v>
      </c>
      <c r="BK173" s="145">
        <f>ROUND(I173*H173,2)</f>
        <v>0</v>
      </c>
      <c r="BL173" s="16" t="s">
        <v>220</v>
      </c>
      <c r="BM173" s="144" t="s">
        <v>501</v>
      </c>
    </row>
    <row r="174" spans="2:65" s="11" customFormat="1" ht="22.9" customHeight="1">
      <c r="B174" s="120"/>
      <c r="D174" s="121" t="s">
        <v>76</v>
      </c>
      <c r="E174" s="130" t="s">
        <v>502</v>
      </c>
      <c r="F174" s="130" t="s">
        <v>503</v>
      </c>
      <c r="I174" s="123"/>
      <c r="J174" s="131">
        <f>BK174</f>
        <v>0</v>
      </c>
      <c r="L174" s="120"/>
      <c r="M174" s="125"/>
      <c r="P174" s="126">
        <f>SUM(P175:P189)</f>
        <v>0</v>
      </c>
      <c r="R174" s="126">
        <f>SUM(R175:R189)</f>
        <v>1.2088092000000001</v>
      </c>
      <c r="T174" s="127">
        <f>SUM(T175:T189)</f>
        <v>0</v>
      </c>
      <c r="AR174" s="121" t="s">
        <v>87</v>
      </c>
      <c r="AT174" s="128" t="s">
        <v>76</v>
      </c>
      <c r="AU174" s="128" t="s">
        <v>85</v>
      </c>
      <c r="AY174" s="121" t="s">
        <v>133</v>
      </c>
      <c r="BK174" s="129">
        <f>SUM(BK175:BK189)</f>
        <v>0</v>
      </c>
    </row>
    <row r="175" spans="2:65" s="1" customFormat="1" ht="24.2" customHeight="1">
      <c r="B175" s="31"/>
      <c r="C175" s="132" t="s">
        <v>260</v>
      </c>
      <c r="D175" s="132" t="s">
        <v>136</v>
      </c>
      <c r="E175" s="133" t="s">
        <v>504</v>
      </c>
      <c r="F175" s="134" t="s">
        <v>505</v>
      </c>
      <c r="G175" s="135" t="s">
        <v>159</v>
      </c>
      <c r="H175" s="136">
        <v>91.64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42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220</v>
      </c>
      <c r="AT175" s="144" t="s">
        <v>136</v>
      </c>
      <c r="AU175" s="144" t="s">
        <v>87</v>
      </c>
      <c r="AY175" s="16" t="s">
        <v>133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85</v>
      </c>
      <c r="BK175" s="145">
        <f>ROUND(I175*H175,2)</f>
        <v>0</v>
      </c>
      <c r="BL175" s="16" t="s">
        <v>220</v>
      </c>
      <c r="BM175" s="144" t="s">
        <v>506</v>
      </c>
    </row>
    <row r="176" spans="2:65" s="1" customFormat="1" ht="24.2" customHeight="1">
      <c r="B176" s="31"/>
      <c r="C176" s="167" t="s">
        <v>264</v>
      </c>
      <c r="D176" s="167" t="s">
        <v>192</v>
      </c>
      <c r="E176" s="168" t="s">
        <v>507</v>
      </c>
      <c r="F176" s="169" t="s">
        <v>508</v>
      </c>
      <c r="G176" s="170" t="s">
        <v>159</v>
      </c>
      <c r="H176" s="171">
        <v>96.221999999999994</v>
      </c>
      <c r="I176" s="172"/>
      <c r="J176" s="173">
        <f>ROUND(I176*H176,2)</f>
        <v>0</v>
      </c>
      <c r="K176" s="174"/>
      <c r="L176" s="175"/>
      <c r="M176" s="176" t="s">
        <v>1</v>
      </c>
      <c r="N176" s="177" t="s">
        <v>42</v>
      </c>
      <c r="P176" s="142">
        <f>O176*H176</f>
        <v>0</v>
      </c>
      <c r="Q176" s="142">
        <v>5.4000000000000003E-3</v>
      </c>
      <c r="R176" s="142">
        <f>Q176*H176</f>
        <v>0.51959880000000003</v>
      </c>
      <c r="S176" s="142">
        <v>0</v>
      </c>
      <c r="T176" s="143">
        <f>S176*H176</f>
        <v>0</v>
      </c>
      <c r="AR176" s="144" t="s">
        <v>291</v>
      </c>
      <c r="AT176" s="144" t="s">
        <v>192</v>
      </c>
      <c r="AU176" s="144" t="s">
        <v>87</v>
      </c>
      <c r="AY176" s="16" t="s">
        <v>133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85</v>
      </c>
      <c r="BK176" s="145">
        <f>ROUND(I176*H176,2)</f>
        <v>0</v>
      </c>
      <c r="BL176" s="16" t="s">
        <v>220</v>
      </c>
      <c r="BM176" s="144" t="s">
        <v>509</v>
      </c>
    </row>
    <row r="177" spans="2:65" s="13" customFormat="1">
      <c r="B177" s="153"/>
      <c r="D177" s="147" t="s">
        <v>149</v>
      </c>
      <c r="F177" s="155" t="s">
        <v>510</v>
      </c>
      <c r="H177" s="156">
        <v>96.221999999999994</v>
      </c>
      <c r="I177" s="157"/>
      <c r="L177" s="153"/>
      <c r="M177" s="158"/>
      <c r="T177" s="159"/>
      <c r="AT177" s="154" t="s">
        <v>149</v>
      </c>
      <c r="AU177" s="154" t="s">
        <v>87</v>
      </c>
      <c r="AV177" s="13" t="s">
        <v>87</v>
      </c>
      <c r="AW177" s="13" t="s">
        <v>4</v>
      </c>
      <c r="AX177" s="13" t="s">
        <v>85</v>
      </c>
      <c r="AY177" s="154" t="s">
        <v>133</v>
      </c>
    </row>
    <row r="178" spans="2:65" s="1" customFormat="1" ht="24.2" customHeight="1">
      <c r="B178" s="31"/>
      <c r="C178" s="132" t="s">
        <v>268</v>
      </c>
      <c r="D178" s="132" t="s">
        <v>136</v>
      </c>
      <c r="E178" s="133" t="s">
        <v>511</v>
      </c>
      <c r="F178" s="134" t="s">
        <v>512</v>
      </c>
      <c r="G178" s="135" t="s">
        <v>159</v>
      </c>
      <c r="H178" s="136">
        <v>87.27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42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220</v>
      </c>
      <c r="AT178" s="144" t="s">
        <v>136</v>
      </c>
      <c r="AU178" s="144" t="s">
        <v>87</v>
      </c>
      <c r="AY178" s="16" t="s">
        <v>133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85</v>
      </c>
      <c r="BK178" s="145">
        <f>ROUND(I178*H178,2)</f>
        <v>0</v>
      </c>
      <c r="BL178" s="16" t="s">
        <v>220</v>
      </c>
      <c r="BM178" s="144" t="s">
        <v>513</v>
      </c>
    </row>
    <row r="179" spans="2:65" s="12" customFormat="1">
      <c r="B179" s="146"/>
      <c r="D179" s="147" t="s">
        <v>149</v>
      </c>
      <c r="E179" s="148" t="s">
        <v>1</v>
      </c>
      <c r="F179" s="149" t="s">
        <v>514</v>
      </c>
      <c r="H179" s="148" t="s">
        <v>1</v>
      </c>
      <c r="I179" s="150"/>
      <c r="L179" s="146"/>
      <c r="M179" s="151"/>
      <c r="T179" s="152"/>
      <c r="AT179" s="148" t="s">
        <v>149</v>
      </c>
      <c r="AU179" s="148" t="s">
        <v>87</v>
      </c>
      <c r="AV179" s="12" t="s">
        <v>85</v>
      </c>
      <c r="AW179" s="12" t="s">
        <v>33</v>
      </c>
      <c r="AX179" s="12" t="s">
        <v>77</v>
      </c>
      <c r="AY179" s="148" t="s">
        <v>133</v>
      </c>
    </row>
    <row r="180" spans="2:65" s="13" customFormat="1">
      <c r="B180" s="153"/>
      <c r="D180" s="147" t="s">
        <v>149</v>
      </c>
      <c r="E180" s="154" t="s">
        <v>1</v>
      </c>
      <c r="F180" s="155" t="s">
        <v>515</v>
      </c>
      <c r="H180" s="156">
        <v>87.27</v>
      </c>
      <c r="I180" s="157"/>
      <c r="L180" s="153"/>
      <c r="M180" s="158"/>
      <c r="T180" s="159"/>
      <c r="AT180" s="154" t="s">
        <v>149</v>
      </c>
      <c r="AU180" s="154" t="s">
        <v>87</v>
      </c>
      <c r="AV180" s="13" t="s">
        <v>87</v>
      </c>
      <c r="AW180" s="13" t="s">
        <v>33</v>
      </c>
      <c r="AX180" s="13" t="s">
        <v>85</v>
      </c>
      <c r="AY180" s="154" t="s">
        <v>133</v>
      </c>
    </row>
    <row r="181" spans="2:65" s="1" customFormat="1" ht="24.2" customHeight="1">
      <c r="B181" s="31"/>
      <c r="C181" s="167" t="s">
        <v>273</v>
      </c>
      <c r="D181" s="167" t="s">
        <v>192</v>
      </c>
      <c r="E181" s="168" t="s">
        <v>516</v>
      </c>
      <c r="F181" s="169" t="s">
        <v>517</v>
      </c>
      <c r="G181" s="170" t="s">
        <v>159</v>
      </c>
      <c r="H181" s="171">
        <v>183.267</v>
      </c>
      <c r="I181" s="172"/>
      <c r="J181" s="173">
        <f>ROUND(I181*H181,2)</f>
        <v>0</v>
      </c>
      <c r="K181" s="174"/>
      <c r="L181" s="175"/>
      <c r="M181" s="176" t="s">
        <v>1</v>
      </c>
      <c r="N181" s="177" t="s">
        <v>42</v>
      </c>
      <c r="P181" s="142">
        <f>O181*H181</f>
        <v>0</v>
      </c>
      <c r="Q181" s="142">
        <v>1.1999999999999999E-3</v>
      </c>
      <c r="R181" s="142">
        <f>Q181*H181</f>
        <v>0.21992039999999999</v>
      </c>
      <c r="S181" s="142">
        <v>0</v>
      </c>
      <c r="T181" s="143">
        <f>S181*H181</f>
        <v>0</v>
      </c>
      <c r="AR181" s="144" t="s">
        <v>291</v>
      </c>
      <c r="AT181" s="144" t="s">
        <v>192</v>
      </c>
      <c r="AU181" s="144" t="s">
        <v>87</v>
      </c>
      <c r="AY181" s="16" t="s">
        <v>133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85</v>
      </c>
      <c r="BK181" s="145">
        <f>ROUND(I181*H181,2)</f>
        <v>0</v>
      </c>
      <c r="BL181" s="16" t="s">
        <v>220</v>
      </c>
      <c r="BM181" s="144" t="s">
        <v>518</v>
      </c>
    </row>
    <row r="182" spans="2:65" s="13" customFormat="1">
      <c r="B182" s="153"/>
      <c r="D182" s="147" t="s">
        <v>149</v>
      </c>
      <c r="F182" s="155" t="s">
        <v>519</v>
      </c>
      <c r="H182" s="156">
        <v>183.267</v>
      </c>
      <c r="I182" s="157"/>
      <c r="L182" s="153"/>
      <c r="M182" s="158"/>
      <c r="T182" s="159"/>
      <c r="AT182" s="154" t="s">
        <v>149</v>
      </c>
      <c r="AU182" s="154" t="s">
        <v>87</v>
      </c>
      <c r="AV182" s="13" t="s">
        <v>87</v>
      </c>
      <c r="AW182" s="13" t="s">
        <v>4</v>
      </c>
      <c r="AX182" s="13" t="s">
        <v>85</v>
      </c>
      <c r="AY182" s="154" t="s">
        <v>133</v>
      </c>
    </row>
    <row r="183" spans="2:65" s="1" customFormat="1" ht="16.5" customHeight="1">
      <c r="B183" s="31"/>
      <c r="C183" s="132" t="s">
        <v>279</v>
      </c>
      <c r="D183" s="132" t="s">
        <v>136</v>
      </c>
      <c r="E183" s="133" t="s">
        <v>520</v>
      </c>
      <c r="F183" s="134" t="s">
        <v>521</v>
      </c>
      <c r="G183" s="135" t="s">
        <v>159</v>
      </c>
      <c r="H183" s="136">
        <v>91.64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42</v>
      </c>
      <c r="P183" s="142">
        <f>O183*H183</f>
        <v>0</v>
      </c>
      <c r="Q183" s="142">
        <v>8.0999999999999996E-4</v>
      </c>
      <c r="R183" s="142">
        <f>Q183*H183</f>
        <v>7.42284E-2</v>
      </c>
      <c r="S183" s="142">
        <v>0</v>
      </c>
      <c r="T183" s="143">
        <f>S183*H183</f>
        <v>0</v>
      </c>
      <c r="AR183" s="144" t="s">
        <v>220</v>
      </c>
      <c r="AT183" s="144" t="s">
        <v>136</v>
      </c>
      <c r="AU183" s="144" t="s">
        <v>87</v>
      </c>
      <c r="AY183" s="16" t="s">
        <v>133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85</v>
      </c>
      <c r="BK183" s="145">
        <f>ROUND(I183*H183,2)</f>
        <v>0</v>
      </c>
      <c r="BL183" s="16" t="s">
        <v>220</v>
      </c>
      <c r="BM183" s="144" t="s">
        <v>522</v>
      </c>
    </row>
    <row r="184" spans="2:65" s="1" customFormat="1" ht="24.2" customHeight="1">
      <c r="B184" s="31"/>
      <c r="C184" s="132" t="s">
        <v>283</v>
      </c>
      <c r="D184" s="132" t="s">
        <v>136</v>
      </c>
      <c r="E184" s="133" t="s">
        <v>523</v>
      </c>
      <c r="F184" s="134" t="s">
        <v>524</v>
      </c>
      <c r="G184" s="135" t="s">
        <v>159</v>
      </c>
      <c r="H184" s="136">
        <v>37.950000000000003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42</v>
      </c>
      <c r="P184" s="142">
        <f>O184*H184</f>
        <v>0</v>
      </c>
      <c r="Q184" s="142">
        <v>6.0000000000000001E-3</v>
      </c>
      <c r="R184" s="142">
        <f>Q184*H184</f>
        <v>0.22770000000000001</v>
      </c>
      <c r="S184" s="142">
        <v>0</v>
      </c>
      <c r="T184" s="143">
        <f>S184*H184</f>
        <v>0</v>
      </c>
      <c r="AR184" s="144" t="s">
        <v>220</v>
      </c>
      <c r="AT184" s="144" t="s">
        <v>136</v>
      </c>
      <c r="AU184" s="144" t="s">
        <v>87</v>
      </c>
      <c r="AY184" s="16" t="s">
        <v>133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85</v>
      </c>
      <c r="BK184" s="145">
        <f>ROUND(I184*H184,2)</f>
        <v>0</v>
      </c>
      <c r="BL184" s="16" t="s">
        <v>220</v>
      </c>
      <c r="BM184" s="144" t="s">
        <v>525</v>
      </c>
    </row>
    <row r="185" spans="2:65" s="12" customFormat="1">
      <c r="B185" s="146"/>
      <c r="D185" s="147" t="s">
        <v>149</v>
      </c>
      <c r="E185" s="148" t="s">
        <v>1</v>
      </c>
      <c r="F185" s="149" t="s">
        <v>526</v>
      </c>
      <c r="H185" s="148" t="s">
        <v>1</v>
      </c>
      <c r="I185" s="150"/>
      <c r="L185" s="146"/>
      <c r="M185" s="151"/>
      <c r="T185" s="152"/>
      <c r="AT185" s="148" t="s">
        <v>149</v>
      </c>
      <c r="AU185" s="148" t="s">
        <v>87</v>
      </c>
      <c r="AV185" s="12" t="s">
        <v>85</v>
      </c>
      <c r="AW185" s="12" t="s">
        <v>33</v>
      </c>
      <c r="AX185" s="12" t="s">
        <v>77</v>
      </c>
      <c r="AY185" s="148" t="s">
        <v>133</v>
      </c>
    </row>
    <row r="186" spans="2:65" s="13" customFormat="1">
      <c r="B186" s="153"/>
      <c r="D186" s="147" t="s">
        <v>149</v>
      </c>
      <c r="E186" s="154" t="s">
        <v>1</v>
      </c>
      <c r="F186" s="155" t="s">
        <v>527</v>
      </c>
      <c r="H186" s="156">
        <v>37.950000000000003</v>
      </c>
      <c r="I186" s="157"/>
      <c r="L186" s="153"/>
      <c r="M186" s="158"/>
      <c r="T186" s="159"/>
      <c r="AT186" s="154" t="s">
        <v>149</v>
      </c>
      <c r="AU186" s="154" t="s">
        <v>87</v>
      </c>
      <c r="AV186" s="13" t="s">
        <v>87</v>
      </c>
      <c r="AW186" s="13" t="s">
        <v>33</v>
      </c>
      <c r="AX186" s="13" t="s">
        <v>85</v>
      </c>
      <c r="AY186" s="154" t="s">
        <v>133</v>
      </c>
    </row>
    <row r="187" spans="2:65" s="1" customFormat="1" ht="24.2" customHeight="1">
      <c r="B187" s="31"/>
      <c r="C187" s="167" t="s">
        <v>287</v>
      </c>
      <c r="D187" s="167" t="s">
        <v>192</v>
      </c>
      <c r="E187" s="168" t="s">
        <v>528</v>
      </c>
      <c r="F187" s="169" t="s">
        <v>529</v>
      </c>
      <c r="G187" s="170" t="s">
        <v>159</v>
      </c>
      <c r="H187" s="171">
        <v>39.847999999999999</v>
      </c>
      <c r="I187" s="172"/>
      <c r="J187" s="173">
        <f>ROUND(I187*H187,2)</f>
        <v>0</v>
      </c>
      <c r="K187" s="174"/>
      <c r="L187" s="175"/>
      <c r="M187" s="176" t="s">
        <v>1</v>
      </c>
      <c r="N187" s="177" t="s">
        <v>42</v>
      </c>
      <c r="P187" s="142">
        <f>O187*H187</f>
        <v>0</v>
      </c>
      <c r="Q187" s="142">
        <v>4.1999999999999997E-3</v>
      </c>
      <c r="R187" s="142">
        <f>Q187*H187</f>
        <v>0.16736159999999997</v>
      </c>
      <c r="S187" s="142">
        <v>0</v>
      </c>
      <c r="T187" s="143">
        <f>S187*H187</f>
        <v>0</v>
      </c>
      <c r="AR187" s="144" t="s">
        <v>291</v>
      </c>
      <c r="AT187" s="144" t="s">
        <v>192</v>
      </c>
      <c r="AU187" s="144" t="s">
        <v>87</v>
      </c>
      <c r="AY187" s="16" t="s">
        <v>133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85</v>
      </c>
      <c r="BK187" s="145">
        <f>ROUND(I187*H187,2)</f>
        <v>0</v>
      </c>
      <c r="BL187" s="16" t="s">
        <v>220</v>
      </c>
      <c r="BM187" s="144" t="s">
        <v>530</v>
      </c>
    </row>
    <row r="188" spans="2:65" s="13" customFormat="1">
      <c r="B188" s="153"/>
      <c r="D188" s="147" t="s">
        <v>149</v>
      </c>
      <c r="F188" s="155" t="s">
        <v>531</v>
      </c>
      <c r="H188" s="156">
        <v>39.847999999999999</v>
      </c>
      <c r="I188" s="157"/>
      <c r="L188" s="153"/>
      <c r="M188" s="158"/>
      <c r="T188" s="159"/>
      <c r="AT188" s="154" t="s">
        <v>149</v>
      </c>
      <c r="AU188" s="154" t="s">
        <v>87</v>
      </c>
      <c r="AV188" s="13" t="s">
        <v>87</v>
      </c>
      <c r="AW188" s="13" t="s">
        <v>4</v>
      </c>
      <c r="AX188" s="13" t="s">
        <v>85</v>
      </c>
      <c r="AY188" s="154" t="s">
        <v>133</v>
      </c>
    </row>
    <row r="189" spans="2:65" s="1" customFormat="1" ht="24.2" customHeight="1">
      <c r="B189" s="31"/>
      <c r="C189" s="132" t="s">
        <v>291</v>
      </c>
      <c r="D189" s="132" t="s">
        <v>136</v>
      </c>
      <c r="E189" s="133" t="s">
        <v>532</v>
      </c>
      <c r="F189" s="134" t="s">
        <v>533</v>
      </c>
      <c r="G189" s="135" t="s">
        <v>188</v>
      </c>
      <c r="H189" s="136">
        <v>1.2090000000000001</v>
      </c>
      <c r="I189" s="137"/>
      <c r="J189" s="138">
        <f>ROUND(I189*H189,2)</f>
        <v>0</v>
      </c>
      <c r="K189" s="139"/>
      <c r="L189" s="31"/>
      <c r="M189" s="140" t="s">
        <v>1</v>
      </c>
      <c r="N189" s="141" t="s">
        <v>42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220</v>
      </c>
      <c r="AT189" s="144" t="s">
        <v>136</v>
      </c>
      <c r="AU189" s="144" t="s">
        <v>87</v>
      </c>
      <c r="AY189" s="16" t="s">
        <v>133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85</v>
      </c>
      <c r="BK189" s="145">
        <f>ROUND(I189*H189,2)</f>
        <v>0</v>
      </c>
      <c r="BL189" s="16" t="s">
        <v>220</v>
      </c>
      <c r="BM189" s="144" t="s">
        <v>534</v>
      </c>
    </row>
    <row r="190" spans="2:65" s="11" customFormat="1" ht="22.9" customHeight="1">
      <c r="B190" s="120"/>
      <c r="D190" s="121" t="s">
        <v>76</v>
      </c>
      <c r="E190" s="130" t="s">
        <v>535</v>
      </c>
      <c r="F190" s="130" t="s">
        <v>536</v>
      </c>
      <c r="I190" s="123"/>
      <c r="J190" s="131">
        <f>BK190</f>
        <v>0</v>
      </c>
      <c r="L190" s="120"/>
      <c r="M190" s="125"/>
      <c r="P190" s="126">
        <f>SUM(P191:P199)</f>
        <v>0</v>
      </c>
      <c r="R190" s="126">
        <f>SUM(R191:R199)</f>
        <v>2.1824276000000005</v>
      </c>
      <c r="T190" s="127">
        <f>SUM(T191:T199)</f>
        <v>0</v>
      </c>
      <c r="AR190" s="121" t="s">
        <v>87</v>
      </c>
      <c r="AT190" s="128" t="s">
        <v>76</v>
      </c>
      <c r="AU190" s="128" t="s">
        <v>85</v>
      </c>
      <c r="AY190" s="121" t="s">
        <v>133</v>
      </c>
      <c r="BK190" s="129">
        <f>SUM(BK191:BK199)</f>
        <v>0</v>
      </c>
    </row>
    <row r="191" spans="2:65" s="1" customFormat="1" ht="24.2" customHeight="1">
      <c r="B191" s="31"/>
      <c r="C191" s="132" t="s">
        <v>295</v>
      </c>
      <c r="D191" s="132" t="s">
        <v>136</v>
      </c>
      <c r="E191" s="133" t="s">
        <v>537</v>
      </c>
      <c r="F191" s="134" t="s">
        <v>538</v>
      </c>
      <c r="G191" s="135" t="s">
        <v>139</v>
      </c>
      <c r="H191" s="136">
        <v>3.2</v>
      </c>
      <c r="I191" s="137"/>
      <c r="J191" s="138">
        <f>ROUND(I191*H191,2)</f>
        <v>0</v>
      </c>
      <c r="K191" s="139"/>
      <c r="L191" s="31"/>
      <c r="M191" s="140" t="s">
        <v>1</v>
      </c>
      <c r="N191" s="141" t="s">
        <v>42</v>
      </c>
      <c r="P191" s="142">
        <f>O191*H191</f>
        <v>0</v>
      </c>
      <c r="Q191" s="142">
        <v>1.2199999999999999E-3</v>
      </c>
      <c r="R191" s="142">
        <f>Q191*H191</f>
        <v>3.9039999999999999E-3</v>
      </c>
      <c r="S191" s="142">
        <v>0</v>
      </c>
      <c r="T191" s="143">
        <f>S191*H191</f>
        <v>0</v>
      </c>
      <c r="AR191" s="144" t="s">
        <v>220</v>
      </c>
      <c r="AT191" s="144" t="s">
        <v>136</v>
      </c>
      <c r="AU191" s="144" t="s">
        <v>87</v>
      </c>
      <c r="AY191" s="16" t="s">
        <v>133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85</v>
      </c>
      <c r="BK191" s="145">
        <f>ROUND(I191*H191,2)</f>
        <v>0</v>
      </c>
      <c r="BL191" s="16" t="s">
        <v>220</v>
      </c>
      <c r="BM191" s="144" t="s">
        <v>539</v>
      </c>
    </row>
    <row r="192" spans="2:65" s="1" customFormat="1" ht="33" customHeight="1">
      <c r="B192" s="31"/>
      <c r="C192" s="132" t="s">
        <v>300</v>
      </c>
      <c r="D192" s="132" t="s">
        <v>136</v>
      </c>
      <c r="E192" s="133" t="s">
        <v>540</v>
      </c>
      <c r="F192" s="134" t="s">
        <v>541</v>
      </c>
      <c r="G192" s="135" t="s">
        <v>159</v>
      </c>
      <c r="H192" s="136">
        <v>13</v>
      </c>
      <c r="I192" s="137"/>
      <c r="J192" s="138">
        <f>ROUND(I192*H192,2)</f>
        <v>0</v>
      </c>
      <c r="K192" s="139"/>
      <c r="L192" s="31"/>
      <c r="M192" s="140" t="s">
        <v>1</v>
      </c>
      <c r="N192" s="141" t="s">
        <v>42</v>
      </c>
      <c r="P192" s="142">
        <f>O192*H192</f>
        <v>0</v>
      </c>
      <c r="Q192" s="142">
        <v>1.159E-2</v>
      </c>
      <c r="R192" s="142">
        <f>Q192*H192</f>
        <v>0.15067</v>
      </c>
      <c r="S192" s="142">
        <v>0</v>
      </c>
      <c r="T192" s="143">
        <f>S192*H192</f>
        <v>0</v>
      </c>
      <c r="AR192" s="144" t="s">
        <v>220</v>
      </c>
      <c r="AT192" s="144" t="s">
        <v>136</v>
      </c>
      <c r="AU192" s="144" t="s">
        <v>87</v>
      </c>
      <c r="AY192" s="16" t="s">
        <v>133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85</v>
      </c>
      <c r="BK192" s="145">
        <f>ROUND(I192*H192,2)</f>
        <v>0</v>
      </c>
      <c r="BL192" s="16" t="s">
        <v>220</v>
      </c>
      <c r="BM192" s="144" t="s">
        <v>542</v>
      </c>
    </row>
    <row r="193" spans="2:65" s="1" customFormat="1" ht="33" customHeight="1">
      <c r="B193" s="31"/>
      <c r="C193" s="132" t="s">
        <v>304</v>
      </c>
      <c r="D193" s="132" t="s">
        <v>136</v>
      </c>
      <c r="E193" s="133" t="s">
        <v>543</v>
      </c>
      <c r="F193" s="134" t="s">
        <v>544</v>
      </c>
      <c r="G193" s="135" t="s">
        <v>159</v>
      </c>
      <c r="H193" s="136">
        <v>125</v>
      </c>
      <c r="I193" s="137"/>
      <c r="J193" s="138">
        <f>ROUND(I193*H193,2)</f>
        <v>0</v>
      </c>
      <c r="K193" s="139"/>
      <c r="L193" s="31"/>
      <c r="M193" s="140" t="s">
        <v>1</v>
      </c>
      <c r="N193" s="141" t="s">
        <v>42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220</v>
      </c>
      <c r="AT193" s="144" t="s">
        <v>136</v>
      </c>
      <c r="AU193" s="144" t="s">
        <v>87</v>
      </c>
      <c r="AY193" s="16" t="s">
        <v>133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85</v>
      </c>
      <c r="BK193" s="145">
        <f>ROUND(I193*H193,2)</f>
        <v>0</v>
      </c>
      <c r="BL193" s="16" t="s">
        <v>220</v>
      </c>
      <c r="BM193" s="144" t="s">
        <v>545</v>
      </c>
    </row>
    <row r="194" spans="2:65" s="13" customFormat="1">
      <c r="B194" s="153"/>
      <c r="D194" s="147" t="s">
        <v>149</v>
      </c>
      <c r="E194" s="154" t="s">
        <v>1</v>
      </c>
      <c r="F194" s="155" t="s">
        <v>546</v>
      </c>
      <c r="H194" s="156">
        <v>125</v>
      </c>
      <c r="I194" s="157"/>
      <c r="L194" s="153"/>
      <c r="M194" s="158"/>
      <c r="T194" s="159"/>
      <c r="AT194" s="154" t="s">
        <v>149</v>
      </c>
      <c r="AU194" s="154" t="s">
        <v>87</v>
      </c>
      <c r="AV194" s="13" t="s">
        <v>87</v>
      </c>
      <c r="AW194" s="13" t="s">
        <v>33</v>
      </c>
      <c r="AX194" s="13" t="s">
        <v>85</v>
      </c>
      <c r="AY194" s="154" t="s">
        <v>133</v>
      </c>
    </row>
    <row r="195" spans="2:65" s="1" customFormat="1" ht="16.5" customHeight="1">
      <c r="B195" s="31"/>
      <c r="C195" s="167" t="s">
        <v>309</v>
      </c>
      <c r="D195" s="167" t="s">
        <v>192</v>
      </c>
      <c r="E195" s="168" t="s">
        <v>547</v>
      </c>
      <c r="F195" s="169" t="s">
        <v>548</v>
      </c>
      <c r="G195" s="170" t="s">
        <v>139</v>
      </c>
      <c r="H195" s="171">
        <v>3.54</v>
      </c>
      <c r="I195" s="172"/>
      <c r="J195" s="173">
        <f>ROUND(I195*H195,2)</f>
        <v>0</v>
      </c>
      <c r="K195" s="174"/>
      <c r="L195" s="175"/>
      <c r="M195" s="176" t="s">
        <v>1</v>
      </c>
      <c r="N195" s="177" t="s">
        <v>42</v>
      </c>
      <c r="P195" s="142">
        <f>O195*H195</f>
        <v>0</v>
      </c>
      <c r="Q195" s="142">
        <v>0.55000000000000004</v>
      </c>
      <c r="R195" s="142">
        <f>Q195*H195</f>
        <v>1.9470000000000003</v>
      </c>
      <c r="S195" s="142">
        <v>0</v>
      </c>
      <c r="T195" s="143">
        <f>S195*H195</f>
        <v>0</v>
      </c>
      <c r="AR195" s="144" t="s">
        <v>291</v>
      </c>
      <c r="AT195" s="144" t="s">
        <v>192</v>
      </c>
      <c r="AU195" s="144" t="s">
        <v>87</v>
      </c>
      <c r="AY195" s="16" t="s">
        <v>133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85</v>
      </c>
      <c r="BK195" s="145">
        <f>ROUND(I195*H195,2)</f>
        <v>0</v>
      </c>
      <c r="BL195" s="16" t="s">
        <v>220</v>
      </c>
      <c r="BM195" s="144" t="s">
        <v>549</v>
      </c>
    </row>
    <row r="196" spans="2:65" s="13" customFormat="1">
      <c r="B196" s="153"/>
      <c r="D196" s="147" t="s">
        <v>149</v>
      </c>
      <c r="E196" s="154" t="s">
        <v>1</v>
      </c>
      <c r="F196" s="155" t="s">
        <v>550</v>
      </c>
      <c r="H196" s="156">
        <v>3</v>
      </c>
      <c r="I196" s="157"/>
      <c r="L196" s="153"/>
      <c r="M196" s="158"/>
      <c r="T196" s="159"/>
      <c r="AT196" s="154" t="s">
        <v>149</v>
      </c>
      <c r="AU196" s="154" t="s">
        <v>87</v>
      </c>
      <c r="AV196" s="13" t="s">
        <v>87</v>
      </c>
      <c r="AW196" s="13" t="s">
        <v>33</v>
      </c>
      <c r="AX196" s="13" t="s">
        <v>85</v>
      </c>
      <c r="AY196" s="154" t="s">
        <v>133</v>
      </c>
    </row>
    <row r="197" spans="2:65" s="13" customFormat="1">
      <c r="B197" s="153"/>
      <c r="D197" s="147" t="s">
        <v>149</v>
      </c>
      <c r="F197" s="155" t="s">
        <v>551</v>
      </c>
      <c r="H197" s="156">
        <v>3.54</v>
      </c>
      <c r="I197" s="157"/>
      <c r="L197" s="153"/>
      <c r="M197" s="158"/>
      <c r="T197" s="159"/>
      <c r="AT197" s="154" t="s">
        <v>149</v>
      </c>
      <c r="AU197" s="154" t="s">
        <v>87</v>
      </c>
      <c r="AV197" s="13" t="s">
        <v>87</v>
      </c>
      <c r="AW197" s="13" t="s">
        <v>4</v>
      </c>
      <c r="AX197" s="13" t="s">
        <v>85</v>
      </c>
      <c r="AY197" s="154" t="s">
        <v>133</v>
      </c>
    </row>
    <row r="198" spans="2:65" s="1" customFormat="1" ht="24.2" customHeight="1">
      <c r="B198" s="31"/>
      <c r="C198" s="132" t="s">
        <v>313</v>
      </c>
      <c r="D198" s="132" t="s">
        <v>136</v>
      </c>
      <c r="E198" s="133" t="s">
        <v>552</v>
      </c>
      <c r="F198" s="134" t="s">
        <v>553</v>
      </c>
      <c r="G198" s="135" t="s">
        <v>139</v>
      </c>
      <c r="H198" s="136">
        <v>3.54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42</v>
      </c>
      <c r="P198" s="142">
        <f>O198*H198</f>
        <v>0</v>
      </c>
      <c r="Q198" s="142">
        <v>2.2839999999999999E-2</v>
      </c>
      <c r="R198" s="142">
        <f>Q198*H198</f>
        <v>8.0853599999999998E-2</v>
      </c>
      <c r="S198" s="142">
        <v>0</v>
      </c>
      <c r="T198" s="143">
        <f>S198*H198</f>
        <v>0</v>
      </c>
      <c r="AR198" s="144" t="s">
        <v>220</v>
      </c>
      <c r="AT198" s="144" t="s">
        <v>136</v>
      </c>
      <c r="AU198" s="144" t="s">
        <v>87</v>
      </c>
      <c r="AY198" s="16" t="s">
        <v>133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85</v>
      </c>
      <c r="BK198" s="145">
        <f>ROUND(I198*H198,2)</f>
        <v>0</v>
      </c>
      <c r="BL198" s="16" t="s">
        <v>220</v>
      </c>
      <c r="BM198" s="144" t="s">
        <v>554</v>
      </c>
    </row>
    <row r="199" spans="2:65" s="1" customFormat="1" ht="33" customHeight="1">
      <c r="B199" s="31"/>
      <c r="C199" s="132" t="s">
        <v>321</v>
      </c>
      <c r="D199" s="132" t="s">
        <v>136</v>
      </c>
      <c r="E199" s="133" t="s">
        <v>555</v>
      </c>
      <c r="F199" s="134" t="s">
        <v>556</v>
      </c>
      <c r="G199" s="135" t="s">
        <v>188</v>
      </c>
      <c r="H199" s="136">
        <v>2.1819999999999999</v>
      </c>
      <c r="I199" s="137"/>
      <c r="J199" s="138">
        <f>ROUND(I199*H199,2)</f>
        <v>0</v>
      </c>
      <c r="K199" s="139"/>
      <c r="L199" s="31"/>
      <c r="M199" s="140" t="s">
        <v>1</v>
      </c>
      <c r="N199" s="141" t="s">
        <v>42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220</v>
      </c>
      <c r="AT199" s="144" t="s">
        <v>136</v>
      </c>
      <c r="AU199" s="144" t="s">
        <v>87</v>
      </c>
      <c r="AY199" s="16" t="s">
        <v>133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85</v>
      </c>
      <c r="BK199" s="145">
        <f>ROUND(I199*H199,2)</f>
        <v>0</v>
      </c>
      <c r="BL199" s="16" t="s">
        <v>220</v>
      </c>
      <c r="BM199" s="144" t="s">
        <v>557</v>
      </c>
    </row>
    <row r="200" spans="2:65" s="11" customFormat="1" ht="22.9" customHeight="1">
      <c r="B200" s="120"/>
      <c r="D200" s="121" t="s">
        <v>76</v>
      </c>
      <c r="E200" s="130" t="s">
        <v>558</v>
      </c>
      <c r="F200" s="130" t="s">
        <v>559</v>
      </c>
      <c r="I200" s="123"/>
      <c r="J200" s="131">
        <f>BK200</f>
        <v>0</v>
      </c>
      <c r="L200" s="120"/>
      <c r="M200" s="125"/>
      <c r="P200" s="126">
        <f>SUM(P201:P205)</f>
        <v>0</v>
      </c>
      <c r="R200" s="126">
        <f>SUM(R201:R205)</f>
        <v>1.0813621600000001</v>
      </c>
      <c r="T200" s="127">
        <f>SUM(T201:T205)</f>
        <v>0</v>
      </c>
      <c r="AR200" s="121" t="s">
        <v>87</v>
      </c>
      <c r="AT200" s="128" t="s">
        <v>76</v>
      </c>
      <c r="AU200" s="128" t="s">
        <v>85</v>
      </c>
      <c r="AY200" s="121" t="s">
        <v>133</v>
      </c>
      <c r="BK200" s="129">
        <f>SUM(BK201:BK205)</f>
        <v>0</v>
      </c>
    </row>
    <row r="201" spans="2:65" s="1" customFormat="1" ht="24.2" customHeight="1">
      <c r="B201" s="31"/>
      <c r="C201" s="132" t="s">
        <v>327</v>
      </c>
      <c r="D201" s="132" t="s">
        <v>136</v>
      </c>
      <c r="E201" s="133" t="s">
        <v>560</v>
      </c>
      <c r="F201" s="134" t="s">
        <v>561</v>
      </c>
      <c r="G201" s="135" t="s">
        <v>159</v>
      </c>
      <c r="H201" s="136">
        <v>87.27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42</v>
      </c>
      <c r="P201" s="142">
        <f>O201*H201</f>
        <v>0</v>
      </c>
      <c r="Q201" s="142">
        <v>1.2200000000000001E-2</v>
      </c>
      <c r="R201" s="142">
        <f>Q201*H201</f>
        <v>1.064694</v>
      </c>
      <c r="S201" s="142">
        <v>0</v>
      </c>
      <c r="T201" s="143">
        <f>S201*H201</f>
        <v>0</v>
      </c>
      <c r="AR201" s="144" t="s">
        <v>220</v>
      </c>
      <c r="AT201" s="144" t="s">
        <v>136</v>
      </c>
      <c r="AU201" s="144" t="s">
        <v>87</v>
      </c>
      <c r="AY201" s="16" t="s">
        <v>133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85</v>
      </c>
      <c r="BK201" s="145">
        <f>ROUND(I201*H201,2)</f>
        <v>0</v>
      </c>
      <c r="BL201" s="16" t="s">
        <v>220</v>
      </c>
      <c r="BM201" s="144" t="s">
        <v>562</v>
      </c>
    </row>
    <row r="202" spans="2:65" s="1" customFormat="1" ht="16.5" customHeight="1">
      <c r="B202" s="31"/>
      <c r="C202" s="132" t="s">
        <v>335</v>
      </c>
      <c r="D202" s="132" t="s">
        <v>136</v>
      </c>
      <c r="E202" s="133" t="s">
        <v>563</v>
      </c>
      <c r="F202" s="134" t="s">
        <v>564</v>
      </c>
      <c r="G202" s="135" t="s">
        <v>159</v>
      </c>
      <c r="H202" s="136">
        <v>87.27</v>
      </c>
      <c r="I202" s="137"/>
      <c r="J202" s="138">
        <f>ROUND(I202*H202,2)</f>
        <v>0</v>
      </c>
      <c r="K202" s="139"/>
      <c r="L202" s="31"/>
      <c r="M202" s="140" t="s">
        <v>1</v>
      </c>
      <c r="N202" s="141" t="s">
        <v>42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220</v>
      </c>
      <c r="AT202" s="144" t="s">
        <v>136</v>
      </c>
      <c r="AU202" s="144" t="s">
        <v>87</v>
      </c>
      <c r="AY202" s="16" t="s">
        <v>133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85</v>
      </c>
      <c r="BK202" s="145">
        <f>ROUND(I202*H202,2)</f>
        <v>0</v>
      </c>
      <c r="BL202" s="16" t="s">
        <v>220</v>
      </c>
      <c r="BM202" s="144" t="s">
        <v>565</v>
      </c>
    </row>
    <row r="203" spans="2:65" s="1" customFormat="1" ht="24.2" customHeight="1">
      <c r="B203" s="31"/>
      <c r="C203" s="167" t="s">
        <v>339</v>
      </c>
      <c r="D203" s="167" t="s">
        <v>192</v>
      </c>
      <c r="E203" s="168" t="s">
        <v>566</v>
      </c>
      <c r="F203" s="169" t="s">
        <v>567</v>
      </c>
      <c r="G203" s="170" t="s">
        <v>159</v>
      </c>
      <c r="H203" s="171">
        <v>98.048000000000002</v>
      </c>
      <c r="I203" s="172"/>
      <c r="J203" s="173">
        <f>ROUND(I203*H203,2)</f>
        <v>0</v>
      </c>
      <c r="K203" s="174"/>
      <c r="L203" s="175"/>
      <c r="M203" s="176" t="s">
        <v>1</v>
      </c>
      <c r="N203" s="177" t="s">
        <v>42</v>
      </c>
      <c r="P203" s="142">
        <f>O203*H203</f>
        <v>0</v>
      </c>
      <c r="Q203" s="142">
        <v>1.7000000000000001E-4</v>
      </c>
      <c r="R203" s="142">
        <f>Q203*H203</f>
        <v>1.6668160000000001E-2</v>
      </c>
      <c r="S203" s="142">
        <v>0</v>
      </c>
      <c r="T203" s="143">
        <f>S203*H203</f>
        <v>0</v>
      </c>
      <c r="AR203" s="144" t="s">
        <v>291</v>
      </c>
      <c r="AT203" s="144" t="s">
        <v>192</v>
      </c>
      <c r="AU203" s="144" t="s">
        <v>87</v>
      </c>
      <c r="AY203" s="16" t="s">
        <v>133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85</v>
      </c>
      <c r="BK203" s="145">
        <f>ROUND(I203*H203,2)</f>
        <v>0</v>
      </c>
      <c r="BL203" s="16" t="s">
        <v>220</v>
      </c>
      <c r="BM203" s="144" t="s">
        <v>568</v>
      </c>
    </row>
    <row r="204" spans="2:65" s="13" customFormat="1">
      <c r="B204" s="153"/>
      <c r="D204" s="147" t="s">
        <v>149</v>
      </c>
      <c r="F204" s="155" t="s">
        <v>569</v>
      </c>
      <c r="H204" s="156">
        <v>98.048000000000002</v>
      </c>
      <c r="I204" s="157"/>
      <c r="L204" s="153"/>
      <c r="M204" s="158"/>
      <c r="T204" s="159"/>
      <c r="AT204" s="154" t="s">
        <v>149</v>
      </c>
      <c r="AU204" s="154" t="s">
        <v>87</v>
      </c>
      <c r="AV204" s="13" t="s">
        <v>87</v>
      </c>
      <c r="AW204" s="13" t="s">
        <v>4</v>
      </c>
      <c r="AX204" s="13" t="s">
        <v>85</v>
      </c>
      <c r="AY204" s="154" t="s">
        <v>133</v>
      </c>
    </row>
    <row r="205" spans="2:65" s="1" customFormat="1" ht="24.2" customHeight="1">
      <c r="B205" s="31"/>
      <c r="C205" s="132" t="s">
        <v>343</v>
      </c>
      <c r="D205" s="132" t="s">
        <v>136</v>
      </c>
      <c r="E205" s="133" t="s">
        <v>570</v>
      </c>
      <c r="F205" s="134" t="s">
        <v>571</v>
      </c>
      <c r="G205" s="135" t="s">
        <v>188</v>
      </c>
      <c r="H205" s="136">
        <v>1.081</v>
      </c>
      <c r="I205" s="137"/>
      <c r="J205" s="138">
        <f>ROUND(I205*H205,2)</f>
        <v>0</v>
      </c>
      <c r="K205" s="139"/>
      <c r="L205" s="31"/>
      <c r="M205" s="140" t="s">
        <v>1</v>
      </c>
      <c r="N205" s="141" t="s">
        <v>42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220</v>
      </c>
      <c r="AT205" s="144" t="s">
        <v>136</v>
      </c>
      <c r="AU205" s="144" t="s">
        <v>87</v>
      </c>
      <c r="AY205" s="16" t="s">
        <v>133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85</v>
      </c>
      <c r="BK205" s="145">
        <f>ROUND(I205*H205,2)</f>
        <v>0</v>
      </c>
      <c r="BL205" s="16" t="s">
        <v>220</v>
      </c>
      <c r="BM205" s="144" t="s">
        <v>572</v>
      </c>
    </row>
    <row r="206" spans="2:65" s="11" customFormat="1" ht="22.9" customHeight="1">
      <c r="B206" s="120"/>
      <c r="D206" s="121" t="s">
        <v>76</v>
      </c>
      <c r="E206" s="130" t="s">
        <v>573</v>
      </c>
      <c r="F206" s="130" t="s">
        <v>574</v>
      </c>
      <c r="I206" s="123"/>
      <c r="J206" s="131">
        <f>BK206</f>
        <v>0</v>
      </c>
      <c r="L206" s="120"/>
      <c r="M206" s="125"/>
      <c r="P206" s="126">
        <f>SUM(P207:P214)</f>
        <v>0</v>
      </c>
      <c r="R206" s="126">
        <f>SUM(R207:R214)</f>
        <v>0.43809000000000003</v>
      </c>
      <c r="T206" s="127">
        <f>SUM(T207:T214)</f>
        <v>0</v>
      </c>
      <c r="AR206" s="121" t="s">
        <v>87</v>
      </c>
      <c r="AT206" s="128" t="s">
        <v>76</v>
      </c>
      <c r="AU206" s="128" t="s">
        <v>85</v>
      </c>
      <c r="AY206" s="121" t="s">
        <v>133</v>
      </c>
      <c r="BK206" s="129">
        <f>SUM(BK207:BK214)</f>
        <v>0</v>
      </c>
    </row>
    <row r="207" spans="2:65" s="1" customFormat="1" ht="21.75" customHeight="1">
      <c r="B207" s="31"/>
      <c r="C207" s="132" t="s">
        <v>347</v>
      </c>
      <c r="D207" s="132" t="s">
        <v>136</v>
      </c>
      <c r="E207" s="133" t="s">
        <v>575</v>
      </c>
      <c r="F207" s="134" t="s">
        <v>576</v>
      </c>
      <c r="G207" s="135" t="s">
        <v>159</v>
      </c>
      <c r="H207" s="136">
        <v>122</v>
      </c>
      <c r="I207" s="137"/>
      <c r="J207" s="138">
        <f>ROUND(I207*H207,2)</f>
        <v>0</v>
      </c>
      <c r="K207" s="139"/>
      <c r="L207" s="31"/>
      <c r="M207" s="140" t="s">
        <v>1</v>
      </c>
      <c r="N207" s="141" t="s">
        <v>42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220</v>
      </c>
      <c r="AT207" s="144" t="s">
        <v>136</v>
      </c>
      <c r="AU207" s="144" t="s">
        <v>87</v>
      </c>
      <c r="AY207" s="16" t="s">
        <v>133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85</v>
      </c>
      <c r="BK207" s="145">
        <f>ROUND(I207*H207,2)</f>
        <v>0</v>
      </c>
      <c r="BL207" s="16" t="s">
        <v>220</v>
      </c>
      <c r="BM207" s="144" t="s">
        <v>577</v>
      </c>
    </row>
    <row r="208" spans="2:65" s="1" customFormat="1" ht="33" customHeight="1">
      <c r="B208" s="31"/>
      <c r="C208" s="167" t="s">
        <v>352</v>
      </c>
      <c r="D208" s="167" t="s">
        <v>192</v>
      </c>
      <c r="E208" s="168" t="s">
        <v>578</v>
      </c>
      <c r="F208" s="169" t="s">
        <v>579</v>
      </c>
      <c r="G208" s="170" t="s">
        <v>159</v>
      </c>
      <c r="H208" s="171">
        <v>140.30000000000001</v>
      </c>
      <c r="I208" s="172"/>
      <c r="J208" s="173">
        <f>ROUND(I208*H208,2)</f>
        <v>0</v>
      </c>
      <c r="K208" s="174"/>
      <c r="L208" s="175"/>
      <c r="M208" s="176" t="s">
        <v>1</v>
      </c>
      <c r="N208" s="177" t="s">
        <v>42</v>
      </c>
      <c r="P208" s="142">
        <f>O208*H208</f>
        <v>0</v>
      </c>
      <c r="Q208" s="142">
        <v>5.0000000000000001E-4</v>
      </c>
      <c r="R208" s="142">
        <f>Q208*H208</f>
        <v>7.0150000000000004E-2</v>
      </c>
      <c r="S208" s="142">
        <v>0</v>
      </c>
      <c r="T208" s="143">
        <f>S208*H208</f>
        <v>0</v>
      </c>
      <c r="AR208" s="144" t="s">
        <v>291</v>
      </c>
      <c r="AT208" s="144" t="s">
        <v>192</v>
      </c>
      <c r="AU208" s="144" t="s">
        <v>87</v>
      </c>
      <c r="AY208" s="16" t="s">
        <v>133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85</v>
      </c>
      <c r="BK208" s="145">
        <f>ROUND(I208*H208,2)</f>
        <v>0</v>
      </c>
      <c r="BL208" s="16" t="s">
        <v>220</v>
      </c>
      <c r="BM208" s="144" t="s">
        <v>580</v>
      </c>
    </row>
    <row r="209" spans="2:65" s="13" customFormat="1">
      <c r="B209" s="153"/>
      <c r="D209" s="147" t="s">
        <v>149</v>
      </c>
      <c r="F209" s="155" t="s">
        <v>581</v>
      </c>
      <c r="H209" s="156">
        <v>140.30000000000001</v>
      </c>
      <c r="I209" s="157"/>
      <c r="L209" s="153"/>
      <c r="M209" s="158"/>
      <c r="T209" s="159"/>
      <c r="AT209" s="154" t="s">
        <v>149</v>
      </c>
      <c r="AU209" s="154" t="s">
        <v>87</v>
      </c>
      <c r="AV209" s="13" t="s">
        <v>87</v>
      </c>
      <c r="AW209" s="13" t="s">
        <v>4</v>
      </c>
      <c r="AX209" s="13" t="s">
        <v>85</v>
      </c>
      <c r="AY209" s="154" t="s">
        <v>133</v>
      </c>
    </row>
    <row r="210" spans="2:65" s="1" customFormat="1" ht="24.2" customHeight="1">
      <c r="B210" s="31"/>
      <c r="C210" s="132" t="s">
        <v>356</v>
      </c>
      <c r="D210" s="132" t="s">
        <v>136</v>
      </c>
      <c r="E210" s="133" t="s">
        <v>582</v>
      </c>
      <c r="F210" s="134" t="s">
        <v>583</v>
      </c>
      <c r="G210" s="135" t="s">
        <v>159</v>
      </c>
      <c r="H210" s="136">
        <v>122.93</v>
      </c>
      <c r="I210" s="137"/>
      <c r="J210" s="138">
        <f>ROUND(I210*H210,2)</f>
        <v>0</v>
      </c>
      <c r="K210" s="139"/>
      <c r="L210" s="31"/>
      <c r="M210" s="140" t="s">
        <v>1</v>
      </c>
      <c r="N210" s="141" t="s">
        <v>42</v>
      </c>
      <c r="P210" s="142">
        <f>O210*H210</f>
        <v>0</v>
      </c>
      <c r="Q210" s="142">
        <v>2.7200000000000002E-3</v>
      </c>
      <c r="R210" s="142">
        <f>Q210*H210</f>
        <v>0.33436960000000004</v>
      </c>
      <c r="S210" s="142">
        <v>0</v>
      </c>
      <c r="T210" s="143">
        <f>S210*H210</f>
        <v>0</v>
      </c>
      <c r="AR210" s="144" t="s">
        <v>220</v>
      </c>
      <c r="AT210" s="144" t="s">
        <v>136</v>
      </c>
      <c r="AU210" s="144" t="s">
        <v>87</v>
      </c>
      <c r="AY210" s="16" t="s">
        <v>133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85</v>
      </c>
      <c r="BK210" s="145">
        <f>ROUND(I210*H210,2)</f>
        <v>0</v>
      </c>
      <c r="BL210" s="16" t="s">
        <v>220</v>
      </c>
      <c r="BM210" s="144" t="s">
        <v>584</v>
      </c>
    </row>
    <row r="211" spans="2:65" s="1" customFormat="1" ht="24.2" customHeight="1">
      <c r="B211" s="31"/>
      <c r="C211" s="132" t="s">
        <v>360</v>
      </c>
      <c r="D211" s="132" t="s">
        <v>136</v>
      </c>
      <c r="E211" s="133" t="s">
        <v>585</v>
      </c>
      <c r="F211" s="134" t="s">
        <v>586</v>
      </c>
      <c r="G211" s="135" t="s">
        <v>164</v>
      </c>
      <c r="H211" s="136">
        <v>26.06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42</v>
      </c>
      <c r="P211" s="142">
        <f>O211*H211</f>
        <v>0</v>
      </c>
      <c r="Q211" s="142">
        <v>5.9000000000000003E-4</v>
      </c>
      <c r="R211" s="142">
        <f>Q211*H211</f>
        <v>1.5375400000000001E-2</v>
      </c>
      <c r="S211" s="142">
        <v>0</v>
      </c>
      <c r="T211" s="143">
        <f>S211*H211</f>
        <v>0</v>
      </c>
      <c r="AR211" s="144" t="s">
        <v>220</v>
      </c>
      <c r="AT211" s="144" t="s">
        <v>136</v>
      </c>
      <c r="AU211" s="144" t="s">
        <v>87</v>
      </c>
      <c r="AY211" s="16" t="s">
        <v>133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85</v>
      </c>
      <c r="BK211" s="145">
        <f>ROUND(I211*H211,2)</f>
        <v>0</v>
      </c>
      <c r="BL211" s="16" t="s">
        <v>220</v>
      </c>
      <c r="BM211" s="144" t="s">
        <v>587</v>
      </c>
    </row>
    <row r="212" spans="2:65" s="1" customFormat="1" ht="24.2" customHeight="1">
      <c r="B212" s="31"/>
      <c r="C212" s="132" t="s">
        <v>364</v>
      </c>
      <c r="D212" s="132" t="s">
        <v>136</v>
      </c>
      <c r="E212" s="133" t="s">
        <v>588</v>
      </c>
      <c r="F212" s="134" t="s">
        <v>589</v>
      </c>
      <c r="G212" s="135" t="s">
        <v>164</v>
      </c>
      <c r="H212" s="136">
        <v>12.13</v>
      </c>
      <c r="I212" s="137"/>
      <c r="J212" s="138">
        <f>ROUND(I212*H212,2)</f>
        <v>0</v>
      </c>
      <c r="K212" s="139"/>
      <c r="L212" s="31"/>
      <c r="M212" s="140" t="s">
        <v>1</v>
      </c>
      <c r="N212" s="141" t="s">
        <v>42</v>
      </c>
      <c r="P212" s="142">
        <f>O212*H212</f>
        <v>0</v>
      </c>
      <c r="Q212" s="142">
        <v>1.5E-3</v>
      </c>
      <c r="R212" s="142">
        <f>Q212*H212</f>
        <v>1.8195000000000003E-2</v>
      </c>
      <c r="S212" s="142">
        <v>0</v>
      </c>
      <c r="T212" s="143">
        <f>S212*H212</f>
        <v>0</v>
      </c>
      <c r="AR212" s="144" t="s">
        <v>220</v>
      </c>
      <c r="AT212" s="144" t="s">
        <v>136</v>
      </c>
      <c r="AU212" s="144" t="s">
        <v>87</v>
      </c>
      <c r="AY212" s="16" t="s">
        <v>133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85</v>
      </c>
      <c r="BK212" s="145">
        <f>ROUND(I212*H212,2)</f>
        <v>0</v>
      </c>
      <c r="BL212" s="16" t="s">
        <v>220</v>
      </c>
      <c r="BM212" s="144" t="s">
        <v>590</v>
      </c>
    </row>
    <row r="213" spans="2:65" s="1" customFormat="1" ht="24.2" customHeight="1">
      <c r="B213" s="31"/>
      <c r="C213" s="132" t="s">
        <v>368</v>
      </c>
      <c r="D213" s="132" t="s">
        <v>136</v>
      </c>
      <c r="E213" s="133" t="s">
        <v>591</v>
      </c>
      <c r="F213" s="134" t="s">
        <v>592</v>
      </c>
      <c r="G213" s="135" t="s">
        <v>144</v>
      </c>
      <c r="H213" s="136">
        <v>8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42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220</v>
      </c>
      <c r="AT213" s="144" t="s">
        <v>136</v>
      </c>
      <c r="AU213" s="144" t="s">
        <v>87</v>
      </c>
      <c r="AY213" s="16" t="s">
        <v>133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85</v>
      </c>
      <c r="BK213" s="145">
        <f>ROUND(I213*H213,2)</f>
        <v>0</v>
      </c>
      <c r="BL213" s="16" t="s">
        <v>220</v>
      </c>
      <c r="BM213" s="144" t="s">
        <v>593</v>
      </c>
    </row>
    <row r="214" spans="2:65" s="1" customFormat="1" ht="33" customHeight="1">
      <c r="B214" s="31"/>
      <c r="C214" s="132" t="s">
        <v>372</v>
      </c>
      <c r="D214" s="132" t="s">
        <v>136</v>
      </c>
      <c r="E214" s="133" t="s">
        <v>594</v>
      </c>
      <c r="F214" s="134" t="s">
        <v>595</v>
      </c>
      <c r="G214" s="135" t="s">
        <v>188</v>
      </c>
      <c r="H214" s="136">
        <v>0.438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42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220</v>
      </c>
      <c r="AT214" s="144" t="s">
        <v>136</v>
      </c>
      <c r="AU214" s="144" t="s">
        <v>87</v>
      </c>
      <c r="AY214" s="16" t="s">
        <v>133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85</v>
      </c>
      <c r="BK214" s="145">
        <f>ROUND(I214*H214,2)</f>
        <v>0</v>
      </c>
      <c r="BL214" s="16" t="s">
        <v>220</v>
      </c>
      <c r="BM214" s="144" t="s">
        <v>596</v>
      </c>
    </row>
    <row r="215" spans="2:65" s="11" customFormat="1" ht="22.9" customHeight="1">
      <c r="B215" s="120"/>
      <c r="D215" s="121" t="s">
        <v>76</v>
      </c>
      <c r="E215" s="130" t="s">
        <v>597</v>
      </c>
      <c r="F215" s="130" t="s">
        <v>598</v>
      </c>
      <c r="I215" s="123"/>
      <c r="J215" s="131">
        <f>BK215</f>
        <v>0</v>
      </c>
      <c r="L215" s="120"/>
      <c r="M215" s="125"/>
      <c r="P215" s="126">
        <f>SUM(P216:P229)</f>
        <v>0</v>
      </c>
      <c r="R215" s="126">
        <f>SUM(R216:R229)</f>
        <v>0.70375433364000006</v>
      </c>
      <c r="T215" s="127">
        <f>SUM(T216:T229)</f>
        <v>0</v>
      </c>
      <c r="AR215" s="121" t="s">
        <v>87</v>
      </c>
      <c r="AT215" s="128" t="s">
        <v>76</v>
      </c>
      <c r="AU215" s="128" t="s">
        <v>85</v>
      </c>
      <c r="AY215" s="121" t="s">
        <v>133</v>
      </c>
      <c r="BK215" s="129">
        <f>SUM(BK216:BK229)</f>
        <v>0</v>
      </c>
    </row>
    <row r="216" spans="2:65" s="1" customFormat="1" ht="16.5" customHeight="1">
      <c r="B216" s="31"/>
      <c r="C216" s="132" t="s">
        <v>376</v>
      </c>
      <c r="D216" s="132" t="s">
        <v>136</v>
      </c>
      <c r="E216" s="133" t="s">
        <v>599</v>
      </c>
      <c r="F216" s="134" t="s">
        <v>600</v>
      </c>
      <c r="G216" s="135" t="s">
        <v>144</v>
      </c>
      <c r="H216" s="136">
        <v>1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42</v>
      </c>
      <c r="P216" s="142">
        <f>O216*H216</f>
        <v>0</v>
      </c>
      <c r="Q216" s="142">
        <v>4.1855869999999999E-4</v>
      </c>
      <c r="R216" s="142">
        <f>Q216*H216</f>
        <v>4.1855869999999999E-4</v>
      </c>
      <c r="S216" s="142">
        <v>0</v>
      </c>
      <c r="T216" s="143">
        <f>S216*H216</f>
        <v>0</v>
      </c>
      <c r="AR216" s="144" t="s">
        <v>220</v>
      </c>
      <c r="AT216" s="144" t="s">
        <v>136</v>
      </c>
      <c r="AU216" s="144" t="s">
        <v>87</v>
      </c>
      <c r="AY216" s="16" t="s">
        <v>133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85</v>
      </c>
      <c r="BK216" s="145">
        <f>ROUND(I216*H216,2)</f>
        <v>0</v>
      </c>
      <c r="BL216" s="16" t="s">
        <v>220</v>
      </c>
      <c r="BM216" s="144" t="s">
        <v>601</v>
      </c>
    </row>
    <row r="217" spans="2:65" s="1" customFormat="1" ht="24.2" customHeight="1">
      <c r="B217" s="31"/>
      <c r="C217" s="167" t="s">
        <v>382</v>
      </c>
      <c r="D217" s="167" t="s">
        <v>192</v>
      </c>
      <c r="E217" s="168" t="s">
        <v>602</v>
      </c>
      <c r="F217" s="169" t="s">
        <v>603</v>
      </c>
      <c r="G217" s="170" t="s">
        <v>144</v>
      </c>
      <c r="H217" s="171">
        <v>1</v>
      </c>
      <c r="I217" s="172"/>
      <c r="J217" s="173">
        <f>ROUND(I217*H217,2)</f>
        <v>0</v>
      </c>
      <c r="K217" s="174"/>
      <c r="L217" s="175"/>
      <c r="M217" s="176" t="s">
        <v>1</v>
      </c>
      <c r="N217" s="177" t="s">
        <v>42</v>
      </c>
      <c r="P217" s="142">
        <f>O217*H217</f>
        <v>0</v>
      </c>
      <c r="Q217" s="142">
        <v>2.8000000000000001E-2</v>
      </c>
      <c r="R217" s="142">
        <f>Q217*H217</f>
        <v>2.8000000000000001E-2</v>
      </c>
      <c r="S217" s="142">
        <v>0</v>
      </c>
      <c r="T217" s="143">
        <f>S217*H217</f>
        <v>0</v>
      </c>
      <c r="AR217" s="144" t="s">
        <v>291</v>
      </c>
      <c r="AT217" s="144" t="s">
        <v>192</v>
      </c>
      <c r="AU217" s="144" t="s">
        <v>87</v>
      </c>
      <c r="AY217" s="16" t="s">
        <v>133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85</v>
      </c>
      <c r="BK217" s="145">
        <f>ROUND(I217*H217,2)</f>
        <v>0</v>
      </c>
      <c r="BL217" s="16" t="s">
        <v>220</v>
      </c>
      <c r="BM217" s="144" t="s">
        <v>604</v>
      </c>
    </row>
    <row r="218" spans="2:65" s="1" customFormat="1" ht="24.2" customHeight="1">
      <c r="B218" s="31"/>
      <c r="C218" s="132" t="s">
        <v>386</v>
      </c>
      <c r="D218" s="132" t="s">
        <v>136</v>
      </c>
      <c r="E218" s="133" t="s">
        <v>605</v>
      </c>
      <c r="F218" s="134" t="s">
        <v>606</v>
      </c>
      <c r="G218" s="135" t="s">
        <v>159</v>
      </c>
      <c r="H218" s="136">
        <v>18.899999999999999</v>
      </c>
      <c r="I218" s="137"/>
      <c r="J218" s="138">
        <f>ROUND(I218*H218,2)</f>
        <v>0</v>
      </c>
      <c r="K218" s="139"/>
      <c r="L218" s="31"/>
      <c r="M218" s="140" t="s">
        <v>1</v>
      </c>
      <c r="N218" s="141" t="s">
        <v>42</v>
      </c>
      <c r="P218" s="142">
        <f>O218*H218</f>
        <v>0</v>
      </c>
      <c r="Q218" s="142">
        <v>2.4792459999999999E-4</v>
      </c>
      <c r="R218" s="142">
        <f>Q218*H218</f>
        <v>4.6857749399999999E-3</v>
      </c>
      <c r="S218" s="142">
        <v>0</v>
      </c>
      <c r="T218" s="143">
        <f>S218*H218</f>
        <v>0</v>
      </c>
      <c r="AR218" s="144" t="s">
        <v>220</v>
      </c>
      <c r="AT218" s="144" t="s">
        <v>136</v>
      </c>
      <c r="AU218" s="144" t="s">
        <v>87</v>
      </c>
      <c r="AY218" s="16" t="s">
        <v>133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85</v>
      </c>
      <c r="BK218" s="145">
        <f>ROUND(I218*H218,2)</f>
        <v>0</v>
      </c>
      <c r="BL218" s="16" t="s">
        <v>220</v>
      </c>
      <c r="BM218" s="144" t="s">
        <v>607</v>
      </c>
    </row>
    <row r="219" spans="2:65" s="1" customFormat="1" ht="16.5" customHeight="1">
      <c r="B219" s="31"/>
      <c r="C219" s="167" t="s">
        <v>390</v>
      </c>
      <c r="D219" s="167" t="s">
        <v>192</v>
      </c>
      <c r="E219" s="168" t="s">
        <v>608</v>
      </c>
      <c r="F219" s="169" t="s">
        <v>609</v>
      </c>
      <c r="G219" s="170" t="s">
        <v>159</v>
      </c>
      <c r="H219" s="171">
        <v>18.899999999999999</v>
      </c>
      <c r="I219" s="172"/>
      <c r="J219" s="173">
        <f>ROUND(I219*H219,2)</f>
        <v>0</v>
      </c>
      <c r="K219" s="174"/>
      <c r="L219" s="175"/>
      <c r="M219" s="176" t="s">
        <v>1</v>
      </c>
      <c r="N219" s="177" t="s">
        <v>42</v>
      </c>
      <c r="P219" s="142">
        <f>O219*H219</f>
        <v>0</v>
      </c>
      <c r="Q219" s="142">
        <v>1.7999999999999999E-2</v>
      </c>
      <c r="R219" s="142">
        <f>Q219*H219</f>
        <v>0.34019999999999995</v>
      </c>
      <c r="S219" s="142">
        <v>0</v>
      </c>
      <c r="T219" s="143">
        <f>S219*H219</f>
        <v>0</v>
      </c>
      <c r="AR219" s="144" t="s">
        <v>291</v>
      </c>
      <c r="AT219" s="144" t="s">
        <v>192</v>
      </c>
      <c r="AU219" s="144" t="s">
        <v>87</v>
      </c>
      <c r="AY219" s="16" t="s">
        <v>133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85</v>
      </c>
      <c r="BK219" s="145">
        <f>ROUND(I219*H219,2)</f>
        <v>0</v>
      </c>
      <c r="BL219" s="16" t="s">
        <v>220</v>
      </c>
      <c r="BM219" s="144" t="s">
        <v>610</v>
      </c>
    </row>
    <row r="220" spans="2:65" s="1" customFormat="1" ht="24.2" customHeight="1">
      <c r="B220" s="31"/>
      <c r="C220" s="132" t="s">
        <v>394</v>
      </c>
      <c r="D220" s="132" t="s">
        <v>136</v>
      </c>
      <c r="E220" s="133" t="s">
        <v>611</v>
      </c>
      <c r="F220" s="134" t="s">
        <v>612</v>
      </c>
      <c r="G220" s="135" t="s">
        <v>144</v>
      </c>
      <c r="H220" s="136">
        <v>8</v>
      </c>
      <c r="I220" s="137"/>
      <c r="J220" s="138">
        <f>ROUND(I220*H220,2)</f>
        <v>0</v>
      </c>
      <c r="K220" s="139"/>
      <c r="L220" s="31"/>
      <c r="M220" s="140" t="s">
        <v>1</v>
      </c>
      <c r="N220" s="141" t="s">
        <v>42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220</v>
      </c>
      <c r="AT220" s="144" t="s">
        <v>136</v>
      </c>
      <c r="AU220" s="144" t="s">
        <v>87</v>
      </c>
      <c r="AY220" s="16" t="s">
        <v>133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85</v>
      </c>
      <c r="BK220" s="145">
        <f>ROUND(I220*H220,2)</f>
        <v>0</v>
      </c>
      <c r="BL220" s="16" t="s">
        <v>220</v>
      </c>
      <c r="BM220" s="144" t="s">
        <v>613</v>
      </c>
    </row>
    <row r="221" spans="2:65" s="1" customFormat="1" ht="24.2" customHeight="1">
      <c r="B221" s="31"/>
      <c r="C221" s="167" t="s">
        <v>400</v>
      </c>
      <c r="D221" s="167" t="s">
        <v>192</v>
      </c>
      <c r="E221" s="168" t="s">
        <v>614</v>
      </c>
      <c r="F221" s="169" t="s">
        <v>615</v>
      </c>
      <c r="G221" s="170" t="s">
        <v>144</v>
      </c>
      <c r="H221" s="171">
        <v>2</v>
      </c>
      <c r="I221" s="172"/>
      <c r="J221" s="173">
        <f>ROUND(I221*H221,2)</f>
        <v>0</v>
      </c>
      <c r="K221" s="174"/>
      <c r="L221" s="175"/>
      <c r="M221" s="176" t="s">
        <v>1</v>
      </c>
      <c r="N221" s="177" t="s">
        <v>42</v>
      </c>
      <c r="P221" s="142">
        <f>O221*H221</f>
        <v>0</v>
      </c>
      <c r="Q221" s="142">
        <v>0.06</v>
      </c>
      <c r="R221" s="142">
        <f>Q221*H221</f>
        <v>0.12</v>
      </c>
      <c r="S221" s="142">
        <v>0</v>
      </c>
      <c r="T221" s="143">
        <f>S221*H221</f>
        <v>0</v>
      </c>
      <c r="AR221" s="144" t="s">
        <v>291</v>
      </c>
      <c r="AT221" s="144" t="s">
        <v>192</v>
      </c>
      <c r="AU221" s="144" t="s">
        <v>87</v>
      </c>
      <c r="AY221" s="16" t="s">
        <v>133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85</v>
      </c>
      <c r="BK221" s="145">
        <f>ROUND(I221*H221,2)</f>
        <v>0</v>
      </c>
      <c r="BL221" s="16" t="s">
        <v>220</v>
      </c>
      <c r="BM221" s="144" t="s">
        <v>616</v>
      </c>
    </row>
    <row r="222" spans="2:65" s="1" customFormat="1" ht="24.2" customHeight="1">
      <c r="B222" s="31"/>
      <c r="C222" s="167" t="s">
        <v>617</v>
      </c>
      <c r="D222" s="167" t="s">
        <v>192</v>
      </c>
      <c r="E222" s="168" t="s">
        <v>618</v>
      </c>
      <c r="F222" s="169" t="s">
        <v>619</v>
      </c>
      <c r="G222" s="170" t="s">
        <v>144</v>
      </c>
      <c r="H222" s="171">
        <v>2</v>
      </c>
      <c r="I222" s="172"/>
      <c r="J222" s="173">
        <f>ROUND(I222*H222,2)</f>
        <v>0</v>
      </c>
      <c r="K222" s="174"/>
      <c r="L222" s="175"/>
      <c r="M222" s="176" t="s">
        <v>1</v>
      </c>
      <c r="N222" s="177" t="s">
        <v>42</v>
      </c>
      <c r="P222" s="142">
        <f>O222*H222</f>
        <v>0</v>
      </c>
      <c r="Q222" s="142">
        <v>2.4E-2</v>
      </c>
      <c r="R222" s="142">
        <f>Q222*H222</f>
        <v>4.8000000000000001E-2</v>
      </c>
      <c r="S222" s="142">
        <v>0</v>
      </c>
      <c r="T222" s="143">
        <f>S222*H222</f>
        <v>0</v>
      </c>
      <c r="AR222" s="144" t="s">
        <v>291</v>
      </c>
      <c r="AT222" s="144" t="s">
        <v>192</v>
      </c>
      <c r="AU222" s="144" t="s">
        <v>87</v>
      </c>
      <c r="AY222" s="16" t="s">
        <v>133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85</v>
      </c>
      <c r="BK222" s="145">
        <f>ROUND(I222*H222,2)</f>
        <v>0</v>
      </c>
      <c r="BL222" s="16" t="s">
        <v>220</v>
      </c>
      <c r="BM222" s="144" t="s">
        <v>620</v>
      </c>
    </row>
    <row r="223" spans="2:65" s="1" customFormat="1" ht="24.2" customHeight="1">
      <c r="B223" s="31"/>
      <c r="C223" s="167" t="s">
        <v>621</v>
      </c>
      <c r="D223" s="167" t="s">
        <v>192</v>
      </c>
      <c r="E223" s="168" t="s">
        <v>622</v>
      </c>
      <c r="F223" s="169" t="s">
        <v>623</v>
      </c>
      <c r="G223" s="170" t="s">
        <v>144</v>
      </c>
      <c r="H223" s="171">
        <v>1</v>
      </c>
      <c r="I223" s="172"/>
      <c r="J223" s="173">
        <f>ROUND(I223*H223,2)</f>
        <v>0</v>
      </c>
      <c r="K223" s="174"/>
      <c r="L223" s="175"/>
      <c r="M223" s="176" t="s">
        <v>1</v>
      </c>
      <c r="N223" s="177" t="s">
        <v>42</v>
      </c>
      <c r="P223" s="142">
        <f>O223*H223</f>
        <v>0</v>
      </c>
      <c r="Q223" s="142">
        <v>2.4E-2</v>
      </c>
      <c r="R223" s="142">
        <f>Q223*H223</f>
        <v>2.4E-2</v>
      </c>
      <c r="S223" s="142">
        <v>0</v>
      </c>
      <c r="T223" s="143">
        <f>S223*H223</f>
        <v>0</v>
      </c>
      <c r="AR223" s="144" t="s">
        <v>291</v>
      </c>
      <c r="AT223" s="144" t="s">
        <v>192</v>
      </c>
      <c r="AU223" s="144" t="s">
        <v>87</v>
      </c>
      <c r="AY223" s="16" t="s">
        <v>133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85</v>
      </c>
      <c r="BK223" s="145">
        <f>ROUND(I223*H223,2)</f>
        <v>0</v>
      </c>
      <c r="BL223" s="16" t="s">
        <v>220</v>
      </c>
      <c r="BM223" s="144" t="s">
        <v>624</v>
      </c>
    </row>
    <row r="224" spans="2:65" s="1" customFormat="1" ht="24.2" customHeight="1">
      <c r="B224" s="31"/>
      <c r="C224" s="167" t="s">
        <v>625</v>
      </c>
      <c r="D224" s="167" t="s">
        <v>192</v>
      </c>
      <c r="E224" s="168" t="s">
        <v>626</v>
      </c>
      <c r="F224" s="169" t="s">
        <v>627</v>
      </c>
      <c r="G224" s="170" t="s">
        <v>144</v>
      </c>
      <c r="H224" s="171">
        <v>1</v>
      </c>
      <c r="I224" s="172"/>
      <c r="J224" s="173">
        <f>ROUND(I224*H224,2)</f>
        <v>0</v>
      </c>
      <c r="K224" s="174"/>
      <c r="L224" s="175"/>
      <c r="M224" s="176" t="s">
        <v>1</v>
      </c>
      <c r="N224" s="177" t="s">
        <v>42</v>
      </c>
      <c r="P224" s="142">
        <f>O224*H224</f>
        <v>0</v>
      </c>
      <c r="Q224" s="142">
        <v>2.4E-2</v>
      </c>
      <c r="R224" s="142">
        <f>Q224*H224</f>
        <v>2.4E-2</v>
      </c>
      <c r="S224" s="142">
        <v>0</v>
      </c>
      <c r="T224" s="143">
        <f>S224*H224</f>
        <v>0</v>
      </c>
      <c r="AR224" s="144" t="s">
        <v>291</v>
      </c>
      <c r="AT224" s="144" t="s">
        <v>192</v>
      </c>
      <c r="AU224" s="144" t="s">
        <v>87</v>
      </c>
      <c r="AY224" s="16" t="s">
        <v>133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85</v>
      </c>
      <c r="BK224" s="145">
        <f>ROUND(I224*H224,2)</f>
        <v>0</v>
      </c>
      <c r="BL224" s="16" t="s">
        <v>220</v>
      </c>
      <c r="BM224" s="144" t="s">
        <v>628</v>
      </c>
    </row>
    <row r="225" spans="2:65" s="1" customFormat="1" ht="24.2" customHeight="1">
      <c r="B225" s="31"/>
      <c r="C225" s="167" t="s">
        <v>629</v>
      </c>
      <c r="D225" s="167" t="s">
        <v>192</v>
      </c>
      <c r="E225" s="168" t="s">
        <v>630</v>
      </c>
      <c r="F225" s="169" t="s">
        <v>631</v>
      </c>
      <c r="G225" s="170" t="s">
        <v>144</v>
      </c>
      <c r="H225" s="171">
        <v>1</v>
      </c>
      <c r="I225" s="172"/>
      <c r="J225" s="173">
        <f>ROUND(I225*H225,2)</f>
        <v>0</v>
      </c>
      <c r="K225" s="174"/>
      <c r="L225" s="175"/>
      <c r="M225" s="176" t="s">
        <v>1</v>
      </c>
      <c r="N225" s="177" t="s">
        <v>42</v>
      </c>
      <c r="P225" s="142">
        <f>O225*H225</f>
        <v>0</v>
      </c>
      <c r="Q225" s="142">
        <v>2.4E-2</v>
      </c>
      <c r="R225" s="142">
        <f>Q225*H225</f>
        <v>2.4E-2</v>
      </c>
      <c r="S225" s="142">
        <v>0</v>
      </c>
      <c r="T225" s="143">
        <f>S225*H225</f>
        <v>0</v>
      </c>
      <c r="AR225" s="144" t="s">
        <v>291</v>
      </c>
      <c r="AT225" s="144" t="s">
        <v>192</v>
      </c>
      <c r="AU225" s="144" t="s">
        <v>87</v>
      </c>
      <c r="AY225" s="16" t="s">
        <v>133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85</v>
      </c>
      <c r="BK225" s="145">
        <f>ROUND(I225*H225,2)</f>
        <v>0</v>
      </c>
      <c r="BL225" s="16" t="s">
        <v>220</v>
      </c>
      <c r="BM225" s="144" t="s">
        <v>632</v>
      </c>
    </row>
    <row r="226" spans="2:65" s="1" customFormat="1" ht="16.5" customHeight="1">
      <c r="B226" s="31"/>
      <c r="C226" s="167" t="s">
        <v>633</v>
      </c>
      <c r="D226" s="167" t="s">
        <v>192</v>
      </c>
      <c r="E226" s="168" t="s">
        <v>634</v>
      </c>
      <c r="F226" s="169" t="s">
        <v>635</v>
      </c>
      <c r="G226" s="170" t="s">
        <v>159</v>
      </c>
      <c r="H226" s="171">
        <v>2</v>
      </c>
      <c r="I226" s="172"/>
      <c r="J226" s="173">
        <f>ROUND(I226*H226,2)</f>
        <v>0</v>
      </c>
      <c r="K226" s="174"/>
      <c r="L226" s="175"/>
      <c r="M226" s="176" t="s">
        <v>1</v>
      </c>
      <c r="N226" s="177" t="s">
        <v>42</v>
      </c>
      <c r="P226" s="142">
        <f>O226*H226</f>
        <v>0</v>
      </c>
      <c r="Q226" s="142">
        <v>1.4999999999999999E-2</v>
      </c>
      <c r="R226" s="142">
        <f>Q226*H226</f>
        <v>0.03</v>
      </c>
      <c r="S226" s="142">
        <v>0</v>
      </c>
      <c r="T226" s="143">
        <f>S226*H226</f>
        <v>0</v>
      </c>
      <c r="AR226" s="144" t="s">
        <v>291</v>
      </c>
      <c r="AT226" s="144" t="s">
        <v>192</v>
      </c>
      <c r="AU226" s="144" t="s">
        <v>87</v>
      </c>
      <c r="AY226" s="16" t="s">
        <v>133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85</v>
      </c>
      <c r="BK226" s="145">
        <f>ROUND(I226*H226,2)</f>
        <v>0</v>
      </c>
      <c r="BL226" s="16" t="s">
        <v>220</v>
      </c>
      <c r="BM226" s="144" t="s">
        <v>636</v>
      </c>
    </row>
    <row r="227" spans="2:65" s="1" customFormat="1" ht="24.2" customHeight="1">
      <c r="B227" s="31"/>
      <c r="C227" s="132" t="s">
        <v>637</v>
      </c>
      <c r="D227" s="132" t="s">
        <v>136</v>
      </c>
      <c r="E227" s="133" t="s">
        <v>638</v>
      </c>
      <c r="F227" s="134" t="s">
        <v>639</v>
      </c>
      <c r="G227" s="135" t="s">
        <v>144</v>
      </c>
      <c r="H227" s="136">
        <v>8</v>
      </c>
      <c r="I227" s="137"/>
      <c r="J227" s="138">
        <f>ROUND(I227*H227,2)</f>
        <v>0</v>
      </c>
      <c r="K227" s="139"/>
      <c r="L227" s="31"/>
      <c r="M227" s="140" t="s">
        <v>1</v>
      </c>
      <c r="N227" s="141" t="s">
        <v>42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220</v>
      </c>
      <c r="AT227" s="144" t="s">
        <v>136</v>
      </c>
      <c r="AU227" s="144" t="s">
        <v>87</v>
      </c>
      <c r="AY227" s="16" t="s">
        <v>133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85</v>
      </c>
      <c r="BK227" s="145">
        <f>ROUND(I227*H227,2)</f>
        <v>0</v>
      </c>
      <c r="BL227" s="16" t="s">
        <v>220</v>
      </c>
      <c r="BM227" s="144" t="s">
        <v>278</v>
      </c>
    </row>
    <row r="228" spans="2:65" s="1" customFormat="1" ht="33" customHeight="1">
      <c r="B228" s="31"/>
      <c r="C228" s="167" t="s">
        <v>640</v>
      </c>
      <c r="D228" s="167" t="s">
        <v>192</v>
      </c>
      <c r="E228" s="168" t="s">
        <v>641</v>
      </c>
      <c r="F228" s="169" t="s">
        <v>642</v>
      </c>
      <c r="G228" s="170" t="s">
        <v>164</v>
      </c>
      <c r="H228" s="171">
        <v>12.09</v>
      </c>
      <c r="I228" s="172"/>
      <c r="J228" s="173">
        <f>ROUND(I228*H228,2)</f>
        <v>0</v>
      </c>
      <c r="K228" s="174"/>
      <c r="L228" s="175"/>
      <c r="M228" s="176" t="s">
        <v>1</v>
      </c>
      <c r="N228" s="177" t="s">
        <v>42</v>
      </c>
      <c r="P228" s="142">
        <f>O228*H228</f>
        <v>0</v>
      </c>
      <c r="Q228" s="142">
        <v>5.0000000000000001E-3</v>
      </c>
      <c r="R228" s="142">
        <f>Q228*H228</f>
        <v>6.0450000000000004E-2</v>
      </c>
      <c r="S228" s="142">
        <v>0</v>
      </c>
      <c r="T228" s="143">
        <f>S228*H228</f>
        <v>0</v>
      </c>
      <c r="AR228" s="144" t="s">
        <v>291</v>
      </c>
      <c r="AT228" s="144" t="s">
        <v>192</v>
      </c>
      <c r="AU228" s="144" t="s">
        <v>87</v>
      </c>
      <c r="AY228" s="16" t="s">
        <v>133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85</v>
      </c>
      <c r="BK228" s="145">
        <f>ROUND(I228*H228,2)</f>
        <v>0</v>
      </c>
      <c r="BL228" s="16" t="s">
        <v>220</v>
      </c>
      <c r="BM228" s="144" t="s">
        <v>643</v>
      </c>
    </row>
    <row r="229" spans="2:65" s="1" customFormat="1" ht="24.2" customHeight="1">
      <c r="B229" s="31"/>
      <c r="C229" s="132" t="s">
        <v>644</v>
      </c>
      <c r="D229" s="132" t="s">
        <v>136</v>
      </c>
      <c r="E229" s="133" t="s">
        <v>645</v>
      </c>
      <c r="F229" s="134" t="s">
        <v>646</v>
      </c>
      <c r="G229" s="135" t="s">
        <v>188</v>
      </c>
      <c r="H229" s="136">
        <v>0.70399999999999996</v>
      </c>
      <c r="I229" s="137"/>
      <c r="J229" s="138">
        <f>ROUND(I229*H229,2)</f>
        <v>0</v>
      </c>
      <c r="K229" s="139"/>
      <c r="L229" s="31"/>
      <c r="M229" s="140" t="s">
        <v>1</v>
      </c>
      <c r="N229" s="141" t="s">
        <v>42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220</v>
      </c>
      <c r="AT229" s="144" t="s">
        <v>136</v>
      </c>
      <c r="AU229" s="144" t="s">
        <v>87</v>
      </c>
      <c r="AY229" s="16" t="s">
        <v>133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85</v>
      </c>
      <c r="BK229" s="145">
        <f>ROUND(I229*H229,2)</f>
        <v>0</v>
      </c>
      <c r="BL229" s="16" t="s">
        <v>220</v>
      </c>
      <c r="BM229" s="144" t="s">
        <v>647</v>
      </c>
    </row>
    <row r="230" spans="2:65" s="11" customFormat="1" ht="22.9" customHeight="1">
      <c r="B230" s="120"/>
      <c r="D230" s="121" t="s">
        <v>76</v>
      </c>
      <c r="E230" s="130" t="s">
        <v>648</v>
      </c>
      <c r="F230" s="130" t="s">
        <v>649</v>
      </c>
      <c r="I230" s="123"/>
      <c r="J230" s="131">
        <f>BK230</f>
        <v>0</v>
      </c>
      <c r="L230" s="120"/>
      <c r="M230" s="125"/>
      <c r="P230" s="126">
        <f>SUM(P231:P243)</f>
        <v>0</v>
      </c>
      <c r="R230" s="126">
        <f>SUM(R231:R243)</f>
        <v>0.76575599999999999</v>
      </c>
      <c r="T230" s="127">
        <f>SUM(T231:T243)</f>
        <v>0</v>
      </c>
      <c r="AR230" s="121" t="s">
        <v>87</v>
      </c>
      <c r="AT230" s="128" t="s">
        <v>76</v>
      </c>
      <c r="AU230" s="128" t="s">
        <v>85</v>
      </c>
      <c r="AY230" s="121" t="s">
        <v>133</v>
      </c>
      <c r="BK230" s="129">
        <f>SUM(BK231:BK243)</f>
        <v>0</v>
      </c>
    </row>
    <row r="231" spans="2:65" s="1" customFormat="1" ht="16.5" customHeight="1">
      <c r="B231" s="31"/>
      <c r="C231" s="132" t="s">
        <v>650</v>
      </c>
      <c r="D231" s="132" t="s">
        <v>136</v>
      </c>
      <c r="E231" s="133" t="s">
        <v>651</v>
      </c>
      <c r="F231" s="134" t="s">
        <v>652</v>
      </c>
      <c r="G231" s="135" t="s">
        <v>159</v>
      </c>
      <c r="H231" s="136">
        <v>19.48</v>
      </c>
      <c r="I231" s="137"/>
      <c r="J231" s="138">
        <f>ROUND(I231*H231,2)</f>
        <v>0</v>
      </c>
      <c r="K231" s="139"/>
      <c r="L231" s="31"/>
      <c r="M231" s="140" t="s">
        <v>1</v>
      </c>
      <c r="N231" s="141" t="s">
        <v>42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220</v>
      </c>
      <c r="AT231" s="144" t="s">
        <v>136</v>
      </c>
      <c r="AU231" s="144" t="s">
        <v>87</v>
      </c>
      <c r="AY231" s="16" t="s">
        <v>133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85</v>
      </c>
      <c r="BK231" s="145">
        <f>ROUND(I231*H231,2)</f>
        <v>0</v>
      </c>
      <c r="BL231" s="16" t="s">
        <v>220</v>
      </c>
      <c r="BM231" s="144" t="s">
        <v>653</v>
      </c>
    </row>
    <row r="232" spans="2:65" s="1" customFormat="1" ht="16.5" customHeight="1">
      <c r="B232" s="31"/>
      <c r="C232" s="132" t="s">
        <v>654</v>
      </c>
      <c r="D232" s="132" t="s">
        <v>136</v>
      </c>
      <c r="E232" s="133" t="s">
        <v>655</v>
      </c>
      <c r="F232" s="134" t="s">
        <v>656</v>
      </c>
      <c r="G232" s="135" t="s">
        <v>159</v>
      </c>
      <c r="H232" s="136">
        <v>19.48</v>
      </c>
      <c r="I232" s="137"/>
      <c r="J232" s="138">
        <f>ROUND(I232*H232,2)</f>
        <v>0</v>
      </c>
      <c r="K232" s="139"/>
      <c r="L232" s="31"/>
      <c r="M232" s="140" t="s">
        <v>1</v>
      </c>
      <c r="N232" s="141" t="s">
        <v>42</v>
      </c>
      <c r="P232" s="142">
        <f>O232*H232</f>
        <v>0</v>
      </c>
      <c r="Q232" s="142">
        <v>2.9999999999999997E-4</v>
      </c>
      <c r="R232" s="142">
        <f>Q232*H232</f>
        <v>5.8439999999999994E-3</v>
      </c>
      <c r="S232" s="142">
        <v>0</v>
      </c>
      <c r="T232" s="143">
        <f>S232*H232</f>
        <v>0</v>
      </c>
      <c r="AR232" s="144" t="s">
        <v>220</v>
      </c>
      <c r="AT232" s="144" t="s">
        <v>136</v>
      </c>
      <c r="AU232" s="144" t="s">
        <v>87</v>
      </c>
      <c r="AY232" s="16" t="s">
        <v>133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85</v>
      </c>
      <c r="BK232" s="145">
        <f>ROUND(I232*H232,2)</f>
        <v>0</v>
      </c>
      <c r="BL232" s="16" t="s">
        <v>220</v>
      </c>
      <c r="BM232" s="144" t="s">
        <v>657</v>
      </c>
    </row>
    <row r="233" spans="2:65" s="1" customFormat="1" ht="24.2" customHeight="1">
      <c r="B233" s="31"/>
      <c r="C233" s="132" t="s">
        <v>658</v>
      </c>
      <c r="D233" s="132" t="s">
        <v>136</v>
      </c>
      <c r="E233" s="133" t="s">
        <v>659</v>
      </c>
      <c r="F233" s="134" t="s">
        <v>660</v>
      </c>
      <c r="G233" s="135" t="s">
        <v>164</v>
      </c>
      <c r="H233" s="136">
        <v>20.22</v>
      </c>
      <c r="I233" s="137"/>
      <c r="J233" s="138">
        <f>ROUND(I233*H233,2)</f>
        <v>0</v>
      </c>
      <c r="K233" s="139"/>
      <c r="L233" s="31"/>
      <c r="M233" s="140" t="s">
        <v>1</v>
      </c>
      <c r="N233" s="141" t="s">
        <v>42</v>
      </c>
      <c r="P233" s="142">
        <f>O233*H233</f>
        <v>0</v>
      </c>
      <c r="Q233" s="142">
        <v>5.8E-4</v>
      </c>
      <c r="R233" s="142">
        <f>Q233*H233</f>
        <v>1.1727599999999999E-2</v>
      </c>
      <c r="S233" s="142">
        <v>0</v>
      </c>
      <c r="T233" s="143">
        <f>S233*H233</f>
        <v>0</v>
      </c>
      <c r="AR233" s="144" t="s">
        <v>220</v>
      </c>
      <c r="AT233" s="144" t="s">
        <v>136</v>
      </c>
      <c r="AU233" s="144" t="s">
        <v>87</v>
      </c>
      <c r="AY233" s="16" t="s">
        <v>133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6" t="s">
        <v>85</v>
      </c>
      <c r="BK233" s="145">
        <f>ROUND(I233*H233,2)</f>
        <v>0</v>
      </c>
      <c r="BL233" s="16" t="s">
        <v>220</v>
      </c>
      <c r="BM233" s="144" t="s">
        <v>661</v>
      </c>
    </row>
    <row r="234" spans="2:65" s="1" customFormat="1" ht="33" customHeight="1">
      <c r="B234" s="31"/>
      <c r="C234" s="132" t="s">
        <v>662</v>
      </c>
      <c r="D234" s="132" t="s">
        <v>136</v>
      </c>
      <c r="E234" s="133" t="s">
        <v>663</v>
      </c>
      <c r="F234" s="134" t="s">
        <v>664</v>
      </c>
      <c r="G234" s="135" t="s">
        <v>159</v>
      </c>
      <c r="H234" s="136">
        <v>19.48</v>
      </c>
      <c r="I234" s="137"/>
      <c r="J234" s="138">
        <f>ROUND(I234*H234,2)</f>
        <v>0</v>
      </c>
      <c r="K234" s="139"/>
      <c r="L234" s="31"/>
      <c r="M234" s="140" t="s">
        <v>1</v>
      </c>
      <c r="N234" s="141" t="s">
        <v>42</v>
      </c>
      <c r="P234" s="142">
        <f>O234*H234</f>
        <v>0</v>
      </c>
      <c r="Q234" s="142">
        <v>9.0299999999999998E-3</v>
      </c>
      <c r="R234" s="142">
        <f>Q234*H234</f>
        <v>0.17590439999999999</v>
      </c>
      <c r="S234" s="142">
        <v>0</v>
      </c>
      <c r="T234" s="143">
        <f>S234*H234</f>
        <v>0</v>
      </c>
      <c r="AR234" s="144" t="s">
        <v>220</v>
      </c>
      <c r="AT234" s="144" t="s">
        <v>136</v>
      </c>
      <c r="AU234" s="144" t="s">
        <v>87</v>
      </c>
      <c r="AY234" s="16" t="s">
        <v>133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85</v>
      </c>
      <c r="BK234" s="145">
        <f>ROUND(I234*H234,2)</f>
        <v>0</v>
      </c>
      <c r="BL234" s="16" t="s">
        <v>220</v>
      </c>
      <c r="BM234" s="144" t="s">
        <v>665</v>
      </c>
    </row>
    <row r="235" spans="2:65" s="1" customFormat="1" ht="33" customHeight="1">
      <c r="B235" s="31"/>
      <c r="C235" s="167" t="s">
        <v>666</v>
      </c>
      <c r="D235" s="167" t="s">
        <v>192</v>
      </c>
      <c r="E235" s="168" t="s">
        <v>667</v>
      </c>
      <c r="F235" s="169" t="s">
        <v>668</v>
      </c>
      <c r="G235" s="170" t="s">
        <v>159</v>
      </c>
      <c r="H235" s="171">
        <v>25.89</v>
      </c>
      <c r="I235" s="172"/>
      <c r="J235" s="173">
        <f>ROUND(I235*H235,2)</f>
        <v>0</v>
      </c>
      <c r="K235" s="174"/>
      <c r="L235" s="175"/>
      <c r="M235" s="176" t="s">
        <v>1</v>
      </c>
      <c r="N235" s="177" t="s">
        <v>42</v>
      </c>
      <c r="P235" s="142">
        <f>O235*H235</f>
        <v>0</v>
      </c>
      <c r="Q235" s="142">
        <v>2.1999999999999999E-2</v>
      </c>
      <c r="R235" s="142">
        <f>Q235*H235</f>
        <v>0.56957999999999998</v>
      </c>
      <c r="S235" s="142">
        <v>0</v>
      </c>
      <c r="T235" s="143">
        <f>S235*H235</f>
        <v>0</v>
      </c>
      <c r="AR235" s="144" t="s">
        <v>291</v>
      </c>
      <c r="AT235" s="144" t="s">
        <v>192</v>
      </c>
      <c r="AU235" s="144" t="s">
        <v>87</v>
      </c>
      <c r="AY235" s="16" t="s">
        <v>133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85</v>
      </c>
      <c r="BK235" s="145">
        <f>ROUND(I235*H235,2)</f>
        <v>0</v>
      </c>
      <c r="BL235" s="16" t="s">
        <v>220</v>
      </c>
      <c r="BM235" s="144" t="s">
        <v>669</v>
      </c>
    </row>
    <row r="236" spans="2:65" s="12" customFormat="1">
      <c r="B236" s="146"/>
      <c r="D236" s="147" t="s">
        <v>149</v>
      </c>
      <c r="E236" s="148" t="s">
        <v>1</v>
      </c>
      <c r="F236" s="149" t="s">
        <v>670</v>
      </c>
      <c r="H236" s="148" t="s">
        <v>1</v>
      </c>
      <c r="I236" s="150"/>
      <c r="L236" s="146"/>
      <c r="M236" s="151"/>
      <c r="T236" s="152"/>
      <c r="AT236" s="148" t="s">
        <v>149</v>
      </c>
      <c r="AU236" s="148" t="s">
        <v>87</v>
      </c>
      <c r="AV236" s="12" t="s">
        <v>85</v>
      </c>
      <c r="AW236" s="12" t="s">
        <v>33</v>
      </c>
      <c r="AX236" s="12" t="s">
        <v>77</v>
      </c>
      <c r="AY236" s="148" t="s">
        <v>133</v>
      </c>
    </row>
    <row r="237" spans="2:65" s="13" customFormat="1">
      <c r="B237" s="153"/>
      <c r="D237" s="147" t="s">
        <v>149</v>
      </c>
      <c r="E237" s="154" t="s">
        <v>1</v>
      </c>
      <c r="F237" s="155" t="s">
        <v>671</v>
      </c>
      <c r="H237" s="156">
        <v>19.48</v>
      </c>
      <c r="I237" s="157"/>
      <c r="L237" s="153"/>
      <c r="M237" s="158"/>
      <c r="T237" s="159"/>
      <c r="AT237" s="154" t="s">
        <v>149</v>
      </c>
      <c r="AU237" s="154" t="s">
        <v>87</v>
      </c>
      <c r="AV237" s="13" t="s">
        <v>87</v>
      </c>
      <c r="AW237" s="13" t="s">
        <v>33</v>
      </c>
      <c r="AX237" s="13" t="s">
        <v>77</v>
      </c>
      <c r="AY237" s="154" t="s">
        <v>133</v>
      </c>
    </row>
    <row r="238" spans="2:65" s="12" customFormat="1">
      <c r="B238" s="146"/>
      <c r="D238" s="147" t="s">
        <v>149</v>
      </c>
      <c r="E238" s="148" t="s">
        <v>1</v>
      </c>
      <c r="F238" s="149" t="s">
        <v>672</v>
      </c>
      <c r="H238" s="148" t="s">
        <v>1</v>
      </c>
      <c r="I238" s="150"/>
      <c r="L238" s="146"/>
      <c r="M238" s="151"/>
      <c r="T238" s="152"/>
      <c r="AT238" s="148" t="s">
        <v>149</v>
      </c>
      <c r="AU238" s="148" t="s">
        <v>87</v>
      </c>
      <c r="AV238" s="12" t="s">
        <v>85</v>
      </c>
      <c r="AW238" s="12" t="s">
        <v>33</v>
      </c>
      <c r="AX238" s="12" t="s">
        <v>77</v>
      </c>
      <c r="AY238" s="148" t="s">
        <v>133</v>
      </c>
    </row>
    <row r="239" spans="2:65" s="13" customFormat="1">
      <c r="B239" s="153"/>
      <c r="D239" s="147" t="s">
        <v>149</v>
      </c>
      <c r="E239" s="154" t="s">
        <v>1</v>
      </c>
      <c r="F239" s="155" t="s">
        <v>673</v>
      </c>
      <c r="H239" s="156">
        <v>3.0329999999999999</v>
      </c>
      <c r="I239" s="157"/>
      <c r="L239" s="153"/>
      <c r="M239" s="158"/>
      <c r="T239" s="159"/>
      <c r="AT239" s="154" t="s">
        <v>149</v>
      </c>
      <c r="AU239" s="154" t="s">
        <v>87</v>
      </c>
      <c r="AV239" s="13" t="s">
        <v>87</v>
      </c>
      <c r="AW239" s="13" t="s">
        <v>33</v>
      </c>
      <c r="AX239" s="13" t="s">
        <v>77</v>
      </c>
      <c r="AY239" s="154" t="s">
        <v>133</v>
      </c>
    </row>
    <row r="240" spans="2:65" s="14" customFormat="1">
      <c r="B240" s="160"/>
      <c r="D240" s="147" t="s">
        <v>149</v>
      </c>
      <c r="E240" s="161" t="s">
        <v>1</v>
      </c>
      <c r="F240" s="162" t="s">
        <v>156</v>
      </c>
      <c r="H240" s="163">
        <v>22.513000000000002</v>
      </c>
      <c r="I240" s="164"/>
      <c r="L240" s="160"/>
      <c r="M240" s="165"/>
      <c r="T240" s="166"/>
      <c r="AT240" s="161" t="s">
        <v>149</v>
      </c>
      <c r="AU240" s="161" t="s">
        <v>87</v>
      </c>
      <c r="AV240" s="14" t="s">
        <v>140</v>
      </c>
      <c r="AW240" s="14" t="s">
        <v>33</v>
      </c>
      <c r="AX240" s="14" t="s">
        <v>85</v>
      </c>
      <c r="AY240" s="161" t="s">
        <v>133</v>
      </c>
    </row>
    <row r="241" spans="2:65" s="13" customFormat="1">
      <c r="B241" s="153"/>
      <c r="D241" s="147" t="s">
        <v>149</v>
      </c>
      <c r="F241" s="155" t="s">
        <v>674</v>
      </c>
      <c r="H241" s="156">
        <v>25.89</v>
      </c>
      <c r="I241" s="157"/>
      <c r="L241" s="153"/>
      <c r="M241" s="158"/>
      <c r="T241" s="159"/>
      <c r="AT241" s="154" t="s">
        <v>149</v>
      </c>
      <c r="AU241" s="154" t="s">
        <v>87</v>
      </c>
      <c r="AV241" s="13" t="s">
        <v>87</v>
      </c>
      <c r="AW241" s="13" t="s">
        <v>4</v>
      </c>
      <c r="AX241" s="13" t="s">
        <v>85</v>
      </c>
      <c r="AY241" s="154" t="s">
        <v>133</v>
      </c>
    </row>
    <row r="242" spans="2:65" s="1" customFormat="1" ht="16.5" customHeight="1">
      <c r="B242" s="31"/>
      <c r="C242" s="132" t="s">
        <v>675</v>
      </c>
      <c r="D242" s="132" t="s">
        <v>136</v>
      </c>
      <c r="E242" s="133" t="s">
        <v>676</v>
      </c>
      <c r="F242" s="134" t="s">
        <v>677</v>
      </c>
      <c r="G242" s="135" t="s">
        <v>164</v>
      </c>
      <c r="H242" s="136">
        <v>30</v>
      </c>
      <c r="I242" s="137"/>
      <c r="J242" s="138">
        <f>ROUND(I242*H242,2)</f>
        <v>0</v>
      </c>
      <c r="K242" s="139"/>
      <c r="L242" s="31"/>
      <c r="M242" s="140" t="s">
        <v>1</v>
      </c>
      <c r="N242" s="141" t="s">
        <v>42</v>
      </c>
      <c r="P242" s="142">
        <f>O242*H242</f>
        <v>0</v>
      </c>
      <c r="Q242" s="142">
        <v>9.0000000000000006E-5</v>
      </c>
      <c r="R242" s="142">
        <f>Q242*H242</f>
        <v>2.7000000000000001E-3</v>
      </c>
      <c r="S242" s="142">
        <v>0</v>
      </c>
      <c r="T242" s="143">
        <f>S242*H242</f>
        <v>0</v>
      </c>
      <c r="AR242" s="144" t="s">
        <v>220</v>
      </c>
      <c r="AT242" s="144" t="s">
        <v>136</v>
      </c>
      <c r="AU242" s="144" t="s">
        <v>87</v>
      </c>
      <c r="AY242" s="16" t="s">
        <v>133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85</v>
      </c>
      <c r="BK242" s="145">
        <f>ROUND(I242*H242,2)</f>
        <v>0</v>
      </c>
      <c r="BL242" s="16" t="s">
        <v>220</v>
      </c>
      <c r="BM242" s="144" t="s">
        <v>678</v>
      </c>
    </row>
    <row r="243" spans="2:65" s="1" customFormat="1" ht="24.2" customHeight="1">
      <c r="B243" s="31"/>
      <c r="C243" s="132" t="s">
        <v>679</v>
      </c>
      <c r="D243" s="132" t="s">
        <v>136</v>
      </c>
      <c r="E243" s="133" t="s">
        <v>680</v>
      </c>
      <c r="F243" s="134" t="s">
        <v>681</v>
      </c>
      <c r="G243" s="135" t="s">
        <v>188</v>
      </c>
      <c r="H243" s="136">
        <v>0.76600000000000001</v>
      </c>
      <c r="I243" s="137"/>
      <c r="J243" s="138">
        <f>ROUND(I243*H243,2)</f>
        <v>0</v>
      </c>
      <c r="K243" s="139"/>
      <c r="L243" s="31"/>
      <c r="M243" s="140" t="s">
        <v>1</v>
      </c>
      <c r="N243" s="141" t="s">
        <v>42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220</v>
      </c>
      <c r="AT243" s="144" t="s">
        <v>136</v>
      </c>
      <c r="AU243" s="144" t="s">
        <v>87</v>
      </c>
      <c r="AY243" s="16" t="s">
        <v>133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6" t="s">
        <v>85</v>
      </c>
      <c r="BK243" s="145">
        <f>ROUND(I243*H243,2)</f>
        <v>0</v>
      </c>
      <c r="BL243" s="16" t="s">
        <v>220</v>
      </c>
      <c r="BM243" s="144" t="s">
        <v>682</v>
      </c>
    </row>
    <row r="244" spans="2:65" s="11" customFormat="1" ht="22.9" customHeight="1">
      <c r="B244" s="120"/>
      <c r="D244" s="121" t="s">
        <v>76</v>
      </c>
      <c r="E244" s="130" t="s">
        <v>683</v>
      </c>
      <c r="F244" s="130" t="s">
        <v>684</v>
      </c>
      <c r="I244" s="123"/>
      <c r="J244" s="131">
        <f>BK244</f>
        <v>0</v>
      </c>
      <c r="L244" s="120"/>
      <c r="M244" s="125"/>
      <c r="P244" s="126">
        <f>SUM(P245:P255)</f>
        <v>0</v>
      </c>
      <c r="R244" s="126">
        <f>SUM(R245:R255)</f>
        <v>0.32469431999999998</v>
      </c>
      <c r="T244" s="127">
        <f>SUM(T245:T255)</f>
        <v>0</v>
      </c>
      <c r="AR244" s="121" t="s">
        <v>87</v>
      </c>
      <c r="AT244" s="128" t="s">
        <v>76</v>
      </c>
      <c r="AU244" s="128" t="s">
        <v>85</v>
      </c>
      <c r="AY244" s="121" t="s">
        <v>133</v>
      </c>
      <c r="BK244" s="129">
        <f>SUM(BK245:BK255)</f>
        <v>0</v>
      </c>
    </row>
    <row r="245" spans="2:65" s="1" customFormat="1" ht="16.5" customHeight="1">
      <c r="B245" s="31"/>
      <c r="C245" s="132" t="s">
        <v>685</v>
      </c>
      <c r="D245" s="132" t="s">
        <v>136</v>
      </c>
      <c r="E245" s="133" t="s">
        <v>686</v>
      </c>
      <c r="F245" s="134" t="s">
        <v>687</v>
      </c>
      <c r="G245" s="135" t="s">
        <v>159</v>
      </c>
      <c r="H245" s="136">
        <v>27.28</v>
      </c>
      <c r="I245" s="137"/>
      <c r="J245" s="138">
        <f>ROUND(I245*H245,2)</f>
        <v>0</v>
      </c>
      <c r="K245" s="139"/>
      <c r="L245" s="31"/>
      <c r="M245" s="140" t="s">
        <v>1</v>
      </c>
      <c r="N245" s="141" t="s">
        <v>42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220</v>
      </c>
      <c r="AT245" s="144" t="s">
        <v>136</v>
      </c>
      <c r="AU245" s="144" t="s">
        <v>87</v>
      </c>
      <c r="AY245" s="16" t="s">
        <v>133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6" t="s">
        <v>85</v>
      </c>
      <c r="BK245" s="145">
        <f>ROUND(I245*H245,2)</f>
        <v>0</v>
      </c>
      <c r="BL245" s="16" t="s">
        <v>220</v>
      </c>
      <c r="BM245" s="144" t="s">
        <v>688</v>
      </c>
    </row>
    <row r="246" spans="2:65" s="1" customFormat="1" ht="24.2" customHeight="1">
      <c r="B246" s="31"/>
      <c r="C246" s="132" t="s">
        <v>689</v>
      </c>
      <c r="D246" s="132" t="s">
        <v>136</v>
      </c>
      <c r="E246" s="133" t="s">
        <v>690</v>
      </c>
      <c r="F246" s="134" t="s">
        <v>691</v>
      </c>
      <c r="G246" s="135" t="s">
        <v>159</v>
      </c>
      <c r="H246" s="136">
        <v>54.56</v>
      </c>
      <c r="I246" s="137"/>
      <c r="J246" s="138">
        <f>ROUND(I246*H246,2)</f>
        <v>0</v>
      </c>
      <c r="K246" s="139"/>
      <c r="L246" s="31"/>
      <c r="M246" s="140" t="s">
        <v>1</v>
      </c>
      <c r="N246" s="141" t="s">
        <v>42</v>
      </c>
      <c r="P246" s="142">
        <f>O246*H246</f>
        <v>0</v>
      </c>
      <c r="Q246" s="142">
        <v>3.0000000000000001E-5</v>
      </c>
      <c r="R246" s="142">
        <f>Q246*H246</f>
        <v>1.6368000000000001E-3</v>
      </c>
      <c r="S246" s="142">
        <v>0</v>
      </c>
      <c r="T246" s="143">
        <f>S246*H246</f>
        <v>0</v>
      </c>
      <c r="AR246" s="144" t="s">
        <v>220</v>
      </c>
      <c r="AT246" s="144" t="s">
        <v>136</v>
      </c>
      <c r="AU246" s="144" t="s">
        <v>87</v>
      </c>
      <c r="AY246" s="16" t="s">
        <v>133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85</v>
      </c>
      <c r="BK246" s="145">
        <f>ROUND(I246*H246,2)</f>
        <v>0</v>
      </c>
      <c r="BL246" s="16" t="s">
        <v>220</v>
      </c>
      <c r="BM246" s="144" t="s">
        <v>692</v>
      </c>
    </row>
    <row r="247" spans="2:65" s="13" customFormat="1">
      <c r="B247" s="153"/>
      <c r="D247" s="147" t="s">
        <v>149</v>
      </c>
      <c r="E247" s="154" t="s">
        <v>1</v>
      </c>
      <c r="F247" s="155" t="s">
        <v>693</v>
      </c>
      <c r="H247" s="156">
        <v>54.56</v>
      </c>
      <c r="I247" s="157"/>
      <c r="L247" s="153"/>
      <c r="M247" s="158"/>
      <c r="T247" s="159"/>
      <c r="AT247" s="154" t="s">
        <v>149</v>
      </c>
      <c r="AU247" s="154" t="s">
        <v>87</v>
      </c>
      <c r="AV247" s="13" t="s">
        <v>87</v>
      </c>
      <c r="AW247" s="13" t="s">
        <v>33</v>
      </c>
      <c r="AX247" s="13" t="s">
        <v>85</v>
      </c>
      <c r="AY247" s="154" t="s">
        <v>133</v>
      </c>
    </row>
    <row r="248" spans="2:65" s="1" customFormat="1" ht="33" customHeight="1">
      <c r="B248" s="31"/>
      <c r="C248" s="132" t="s">
        <v>694</v>
      </c>
      <c r="D248" s="132" t="s">
        <v>136</v>
      </c>
      <c r="E248" s="133" t="s">
        <v>695</v>
      </c>
      <c r="F248" s="134" t="s">
        <v>696</v>
      </c>
      <c r="G248" s="135" t="s">
        <v>159</v>
      </c>
      <c r="H248" s="136">
        <v>27.28</v>
      </c>
      <c r="I248" s="137"/>
      <c r="J248" s="138">
        <f>ROUND(I248*H248,2)</f>
        <v>0</v>
      </c>
      <c r="K248" s="139"/>
      <c r="L248" s="31"/>
      <c r="M248" s="140" t="s">
        <v>1</v>
      </c>
      <c r="N248" s="141" t="s">
        <v>42</v>
      </c>
      <c r="P248" s="142">
        <f>O248*H248</f>
        <v>0</v>
      </c>
      <c r="Q248" s="142">
        <v>7.4999999999999997E-3</v>
      </c>
      <c r="R248" s="142">
        <f>Q248*H248</f>
        <v>0.2046</v>
      </c>
      <c r="S248" s="142">
        <v>0</v>
      </c>
      <c r="T248" s="143">
        <f>S248*H248</f>
        <v>0</v>
      </c>
      <c r="AR248" s="144" t="s">
        <v>220</v>
      </c>
      <c r="AT248" s="144" t="s">
        <v>136</v>
      </c>
      <c r="AU248" s="144" t="s">
        <v>87</v>
      </c>
      <c r="AY248" s="16" t="s">
        <v>133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85</v>
      </c>
      <c r="BK248" s="145">
        <f>ROUND(I248*H248,2)</f>
        <v>0</v>
      </c>
      <c r="BL248" s="16" t="s">
        <v>220</v>
      </c>
      <c r="BM248" s="144" t="s">
        <v>697</v>
      </c>
    </row>
    <row r="249" spans="2:65" s="1" customFormat="1" ht="16.5" customHeight="1">
      <c r="B249" s="31"/>
      <c r="C249" s="132" t="s">
        <v>698</v>
      </c>
      <c r="D249" s="132" t="s">
        <v>136</v>
      </c>
      <c r="E249" s="133" t="s">
        <v>699</v>
      </c>
      <c r="F249" s="134" t="s">
        <v>700</v>
      </c>
      <c r="G249" s="135" t="s">
        <v>159</v>
      </c>
      <c r="H249" s="136">
        <v>27.28</v>
      </c>
      <c r="I249" s="137"/>
      <c r="J249" s="138">
        <f>ROUND(I249*H249,2)</f>
        <v>0</v>
      </c>
      <c r="K249" s="139"/>
      <c r="L249" s="31"/>
      <c r="M249" s="140" t="s">
        <v>1</v>
      </c>
      <c r="N249" s="141" t="s">
        <v>42</v>
      </c>
      <c r="P249" s="142">
        <f>O249*H249</f>
        <v>0</v>
      </c>
      <c r="Q249" s="142">
        <v>2.9999999999999997E-4</v>
      </c>
      <c r="R249" s="142">
        <f>Q249*H249</f>
        <v>8.1840000000000003E-3</v>
      </c>
      <c r="S249" s="142">
        <v>0</v>
      </c>
      <c r="T249" s="143">
        <f>S249*H249</f>
        <v>0</v>
      </c>
      <c r="AR249" s="144" t="s">
        <v>220</v>
      </c>
      <c r="AT249" s="144" t="s">
        <v>136</v>
      </c>
      <c r="AU249" s="144" t="s">
        <v>87</v>
      </c>
      <c r="AY249" s="16" t="s">
        <v>133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85</v>
      </c>
      <c r="BK249" s="145">
        <f>ROUND(I249*H249,2)</f>
        <v>0</v>
      </c>
      <c r="BL249" s="16" t="s">
        <v>220</v>
      </c>
      <c r="BM249" s="144" t="s">
        <v>701</v>
      </c>
    </row>
    <row r="250" spans="2:65" s="1" customFormat="1" ht="33" customHeight="1">
      <c r="B250" s="31"/>
      <c r="C250" s="167" t="s">
        <v>702</v>
      </c>
      <c r="D250" s="167" t="s">
        <v>192</v>
      </c>
      <c r="E250" s="168" t="s">
        <v>703</v>
      </c>
      <c r="F250" s="169" t="s">
        <v>704</v>
      </c>
      <c r="G250" s="170" t="s">
        <v>159</v>
      </c>
      <c r="H250" s="171">
        <v>30.007999999999999</v>
      </c>
      <c r="I250" s="172"/>
      <c r="J250" s="173">
        <f>ROUND(I250*H250,2)</f>
        <v>0</v>
      </c>
      <c r="K250" s="174"/>
      <c r="L250" s="175"/>
      <c r="M250" s="176" t="s">
        <v>1</v>
      </c>
      <c r="N250" s="177" t="s">
        <v>42</v>
      </c>
      <c r="P250" s="142">
        <f>O250*H250</f>
        <v>0</v>
      </c>
      <c r="Q250" s="142">
        <v>3.2000000000000002E-3</v>
      </c>
      <c r="R250" s="142">
        <f>Q250*H250</f>
        <v>9.6025600000000003E-2</v>
      </c>
      <c r="S250" s="142">
        <v>0</v>
      </c>
      <c r="T250" s="143">
        <f>S250*H250</f>
        <v>0</v>
      </c>
      <c r="AR250" s="144" t="s">
        <v>291</v>
      </c>
      <c r="AT250" s="144" t="s">
        <v>192</v>
      </c>
      <c r="AU250" s="144" t="s">
        <v>87</v>
      </c>
      <c r="AY250" s="16" t="s">
        <v>133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6" t="s">
        <v>85</v>
      </c>
      <c r="BK250" s="145">
        <f>ROUND(I250*H250,2)</f>
        <v>0</v>
      </c>
      <c r="BL250" s="16" t="s">
        <v>220</v>
      </c>
      <c r="BM250" s="144" t="s">
        <v>705</v>
      </c>
    </row>
    <row r="251" spans="2:65" s="13" customFormat="1">
      <c r="B251" s="153"/>
      <c r="D251" s="147" t="s">
        <v>149</v>
      </c>
      <c r="F251" s="155" t="s">
        <v>706</v>
      </c>
      <c r="H251" s="156">
        <v>30.007999999999999</v>
      </c>
      <c r="I251" s="157"/>
      <c r="L251" s="153"/>
      <c r="M251" s="158"/>
      <c r="T251" s="159"/>
      <c r="AT251" s="154" t="s">
        <v>149</v>
      </c>
      <c r="AU251" s="154" t="s">
        <v>87</v>
      </c>
      <c r="AV251" s="13" t="s">
        <v>87</v>
      </c>
      <c r="AW251" s="13" t="s">
        <v>4</v>
      </c>
      <c r="AX251" s="13" t="s">
        <v>85</v>
      </c>
      <c r="AY251" s="154" t="s">
        <v>133</v>
      </c>
    </row>
    <row r="252" spans="2:65" s="1" customFormat="1" ht="16.5" customHeight="1">
      <c r="B252" s="31"/>
      <c r="C252" s="132" t="s">
        <v>707</v>
      </c>
      <c r="D252" s="132" t="s">
        <v>136</v>
      </c>
      <c r="E252" s="133" t="s">
        <v>708</v>
      </c>
      <c r="F252" s="134" t="s">
        <v>709</v>
      </c>
      <c r="G252" s="135" t="s">
        <v>164</v>
      </c>
      <c r="H252" s="136">
        <v>48.2</v>
      </c>
      <c r="I252" s="137"/>
      <c r="J252" s="138">
        <f>ROUND(I252*H252,2)</f>
        <v>0</v>
      </c>
      <c r="K252" s="139"/>
      <c r="L252" s="31"/>
      <c r="M252" s="140" t="s">
        <v>1</v>
      </c>
      <c r="N252" s="141" t="s">
        <v>42</v>
      </c>
      <c r="P252" s="142">
        <f>O252*H252</f>
        <v>0</v>
      </c>
      <c r="Q252" s="142">
        <v>1.0000000000000001E-5</v>
      </c>
      <c r="R252" s="142">
        <f>Q252*H252</f>
        <v>4.8200000000000006E-4</v>
      </c>
      <c r="S252" s="142">
        <v>0</v>
      </c>
      <c r="T252" s="143">
        <f>S252*H252</f>
        <v>0</v>
      </c>
      <c r="AR252" s="144" t="s">
        <v>220</v>
      </c>
      <c r="AT252" s="144" t="s">
        <v>136</v>
      </c>
      <c r="AU252" s="144" t="s">
        <v>87</v>
      </c>
      <c r="AY252" s="16" t="s">
        <v>133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6" t="s">
        <v>85</v>
      </c>
      <c r="BK252" s="145">
        <f>ROUND(I252*H252,2)</f>
        <v>0</v>
      </c>
      <c r="BL252" s="16" t="s">
        <v>220</v>
      </c>
      <c r="BM252" s="144" t="s">
        <v>710</v>
      </c>
    </row>
    <row r="253" spans="2:65" s="1" customFormat="1" ht="16.5" customHeight="1">
      <c r="B253" s="31"/>
      <c r="C253" s="167" t="s">
        <v>711</v>
      </c>
      <c r="D253" s="167" t="s">
        <v>192</v>
      </c>
      <c r="E253" s="168" t="s">
        <v>712</v>
      </c>
      <c r="F253" s="169" t="s">
        <v>713</v>
      </c>
      <c r="G253" s="170" t="s">
        <v>164</v>
      </c>
      <c r="H253" s="171">
        <v>49.164000000000001</v>
      </c>
      <c r="I253" s="172"/>
      <c r="J253" s="173">
        <f>ROUND(I253*H253,2)</f>
        <v>0</v>
      </c>
      <c r="K253" s="174"/>
      <c r="L253" s="175"/>
      <c r="M253" s="176" t="s">
        <v>1</v>
      </c>
      <c r="N253" s="177" t="s">
        <v>42</v>
      </c>
      <c r="P253" s="142">
        <f>O253*H253</f>
        <v>0</v>
      </c>
      <c r="Q253" s="142">
        <v>2.7999999999999998E-4</v>
      </c>
      <c r="R253" s="142">
        <f>Q253*H253</f>
        <v>1.3765919999999999E-2</v>
      </c>
      <c r="S253" s="142">
        <v>0</v>
      </c>
      <c r="T253" s="143">
        <f>S253*H253</f>
        <v>0</v>
      </c>
      <c r="AR253" s="144" t="s">
        <v>291</v>
      </c>
      <c r="AT253" s="144" t="s">
        <v>192</v>
      </c>
      <c r="AU253" s="144" t="s">
        <v>87</v>
      </c>
      <c r="AY253" s="16" t="s">
        <v>133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6" t="s">
        <v>85</v>
      </c>
      <c r="BK253" s="145">
        <f>ROUND(I253*H253,2)</f>
        <v>0</v>
      </c>
      <c r="BL253" s="16" t="s">
        <v>220</v>
      </c>
      <c r="BM253" s="144" t="s">
        <v>714</v>
      </c>
    </row>
    <row r="254" spans="2:65" s="13" customFormat="1">
      <c r="B254" s="153"/>
      <c r="D254" s="147" t="s">
        <v>149</v>
      </c>
      <c r="F254" s="155" t="s">
        <v>715</v>
      </c>
      <c r="H254" s="156">
        <v>49.164000000000001</v>
      </c>
      <c r="I254" s="157"/>
      <c r="L254" s="153"/>
      <c r="M254" s="158"/>
      <c r="T254" s="159"/>
      <c r="AT254" s="154" t="s">
        <v>149</v>
      </c>
      <c r="AU254" s="154" t="s">
        <v>87</v>
      </c>
      <c r="AV254" s="13" t="s">
        <v>87</v>
      </c>
      <c r="AW254" s="13" t="s">
        <v>4</v>
      </c>
      <c r="AX254" s="13" t="s">
        <v>85</v>
      </c>
      <c r="AY254" s="154" t="s">
        <v>133</v>
      </c>
    </row>
    <row r="255" spans="2:65" s="1" customFormat="1" ht="24.2" customHeight="1">
      <c r="B255" s="31"/>
      <c r="C255" s="132" t="s">
        <v>716</v>
      </c>
      <c r="D255" s="132" t="s">
        <v>136</v>
      </c>
      <c r="E255" s="133" t="s">
        <v>717</v>
      </c>
      <c r="F255" s="134" t="s">
        <v>718</v>
      </c>
      <c r="G255" s="135" t="s">
        <v>188</v>
      </c>
      <c r="H255" s="136">
        <v>0.32500000000000001</v>
      </c>
      <c r="I255" s="137"/>
      <c r="J255" s="138">
        <f>ROUND(I255*H255,2)</f>
        <v>0</v>
      </c>
      <c r="K255" s="139"/>
      <c r="L255" s="31"/>
      <c r="M255" s="140" t="s">
        <v>1</v>
      </c>
      <c r="N255" s="141" t="s">
        <v>42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220</v>
      </c>
      <c r="AT255" s="144" t="s">
        <v>136</v>
      </c>
      <c r="AU255" s="144" t="s">
        <v>87</v>
      </c>
      <c r="AY255" s="16" t="s">
        <v>133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85</v>
      </c>
      <c r="BK255" s="145">
        <f>ROUND(I255*H255,2)</f>
        <v>0</v>
      </c>
      <c r="BL255" s="16" t="s">
        <v>220</v>
      </c>
      <c r="BM255" s="144" t="s">
        <v>719</v>
      </c>
    </row>
    <row r="256" spans="2:65" s="11" customFormat="1" ht="22.9" customHeight="1">
      <c r="B256" s="120"/>
      <c r="D256" s="121" t="s">
        <v>76</v>
      </c>
      <c r="E256" s="130" t="s">
        <v>720</v>
      </c>
      <c r="F256" s="130" t="s">
        <v>721</v>
      </c>
      <c r="I256" s="123"/>
      <c r="J256" s="131">
        <f>BK256</f>
        <v>0</v>
      </c>
      <c r="L256" s="120"/>
      <c r="M256" s="125"/>
      <c r="P256" s="126">
        <f>SUM(P257:P265)</f>
        <v>0</v>
      </c>
      <c r="R256" s="126">
        <f>SUM(R257:R265)</f>
        <v>1.0196812900000001</v>
      </c>
      <c r="T256" s="127">
        <f>SUM(T257:T265)</f>
        <v>0</v>
      </c>
      <c r="AR256" s="121" t="s">
        <v>87</v>
      </c>
      <c r="AT256" s="128" t="s">
        <v>76</v>
      </c>
      <c r="AU256" s="128" t="s">
        <v>85</v>
      </c>
      <c r="AY256" s="121" t="s">
        <v>133</v>
      </c>
      <c r="BK256" s="129">
        <f>SUM(BK257:BK265)</f>
        <v>0</v>
      </c>
    </row>
    <row r="257" spans="2:65" s="1" customFormat="1" ht="16.5" customHeight="1">
      <c r="B257" s="31"/>
      <c r="C257" s="132" t="s">
        <v>722</v>
      </c>
      <c r="D257" s="132" t="s">
        <v>136</v>
      </c>
      <c r="E257" s="133" t="s">
        <v>723</v>
      </c>
      <c r="F257" s="134" t="s">
        <v>724</v>
      </c>
      <c r="G257" s="135" t="s">
        <v>159</v>
      </c>
      <c r="H257" s="136">
        <v>30.312999999999999</v>
      </c>
      <c r="I257" s="137"/>
      <c r="J257" s="138">
        <f>ROUND(I257*H257,2)</f>
        <v>0</v>
      </c>
      <c r="K257" s="139"/>
      <c r="L257" s="31"/>
      <c r="M257" s="140" t="s">
        <v>1</v>
      </c>
      <c r="N257" s="141" t="s">
        <v>42</v>
      </c>
      <c r="P257" s="142">
        <f>O257*H257</f>
        <v>0</v>
      </c>
      <c r="Q257" s="142">
        <v>2.9999999999999997E-4</v>
      </c>
      <c r="R257" s="142">
        <f>Q257*H257</f>
        <v>9.0938999999999985E-3</v>
      </c>
      <c r="S257" s="142">
        <v>0</v>
      </c>
      <c r="T257" s="143">
        <f>S257*H257</f>
        <v>0</v>
      </c>
      <c r="AR257" s="144" t="s">
        <v>220</v>
      </c>
      <c r="AT257" s="144" t="s">
        <v>136</v>
      </c>
      <c r="AU257" s="144" t="s">
        <v>87</v>
      </c>
      <c r="AY257" s="16" t="s">
        <v>133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6" t="s">
        <v>85</v>
      </c>
      <c r="BK257" s="145">
        <f>ROUND(I257*H257,2)</f>
        <v>0</v>
      </c>
      <c r="BL257" s="16" t="s">
        <v>220</v>
      </c>
      <c r="BM257" s="144" t="s">
        <v>725</v>
      </c>
    </row>
    <row r="258" spans="2:65" s="1" customFormat="1" ht="33" customHeight="1">
      <c r="B258" s="31"/>
      <c r="C258" s="132" t="s">
        <v>601</v>
      </c>
      <c r="D258" s="132" t="s">
        <v>136</v>
      </c>
      <c r="E258" s="133" t="s">
        <v>726</v>
      </c>
      <c r="F258" s="134" t="s">
        <v>727</v>
      </c>
      <c r="G258" s="135" t="s">
        <v>159</v>
      </c>
      <c r="H258" s="136">
        <v>30.312999999999999</v>
      </c>
      <c r="I258" s="137"/>
      <c r="J258" s="138">
        <f>ROUND(I258*H258,2)</f>
        <v>0</v>
      </c>
      <c r="K258" s="139"/>
      <c r="L258" s="31"/>
      <c r="M258" s="140" t="s">
        <v>1</v>
      </c>
      <c r="N258" s="141" t="s">
        <v>42</v>
      </c>
      <c r="P258" s="142">
        <f>O258*H258</f>
        <v>0</v>
      </c>
      <c r="Q258" s="142">
        <v>9.0299999999999998E-3</v>
      </c>
      <c r="R258" s="142">
        <f>Q258*H258</f>
        <v>0.27372638999999999</v>
      </c>
      <c r="S258" s="142">
        <v>0</v>
      </c>
      <c r="T258" s="143">
        <f>S258*H258</f>
        <v>0</v>
      </c>
      <c r="AR258" s="144" t="s">
        <v>220</v>
      </c>
      <c r="AT258" s="144" t="s">
        <v>136</v>
      </c>
      <c r="AU258" s="144" t="s">
        <v>87</v>
      </c>
      <c r="AY258" s="16" t="s">
        <v>133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85</v>
      </c>
      <c r="BK258" s="145">
        <f>ROUND(I258*H258,2)</f>
        <v>0</v>
      </c>
      <c r="BL258" s="16" t="s">
        <v>220</v>
      </c>
      <c r="BM258" s="144" t="s">
        <v>728</v>
      </c>
    </row>
    <row r="259" spans="2:65" s="1" customFormat="1" ht="24.2" customHeight="1">
      <c r="B259" s="31"/>
      <c r="C259" s="167" t="s">
        <v>729</v>
      </c>
      <c r="D259" s="167" t="s">
        <v>192</v>
      </c>
      <c r="E259" s="168" t="s">
        <v>730</v>
      </c>
      <c r="F259" s="169" t="s">
        <v>731</v>
      </c>
      <c r="G259" s="170" t="s">
        <v>159</v>
      </c>
      <c r="H259" s="171">
        <v>34.86</v>
      </c>
      <c r="I259" s="172"/>
      <c r="J259" s="173">
        <f>ROUND(I259*H259,2)</f>
        <v>0</v>
      </c>
      <c r="K259" s="174"/>
      <c r="L259" s="175"/>
      <c r="M259" s="176" t="s">
        <v>1</v>
      </c>
      <c r="N259" s="177" t="s">
        <v>42</v>
      </c>
      <c r="P259" s="142">
        <f>O259*H259</f>
        <v>0</v>
      </c>
      <c r="Q259" s="142">
        <v>2.01E-2</v>
      </c>
      <c r="R259" s="142">
        <f>Q259*H259</f>
        <v>0.70068600000000003</v>
      </c>
      <c r="S259" s="142">
        <v>0</v>
      </c>
      <c r="T259" s="143">
        <f>S259*H259</f>
        <v>0</v>
      </c>
      <c r="AR259" s="144" t="s">
        <v>291</v>
      </c>
      <c r="AT259" s="144" t="s">
        <v>192</v>
      </c>
      <c r="AU259" s="144" t="s">
        <v>87</v>
      </c>
      <c r="AY259" s="16" t="s">
        <v>133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85</v>
      </c>
      <c r="BK259" s="145">
        <f>ROUND(I259*H259,2)</f>
        <v>0</v>
      </c>
      <c r="BL259" s="16" t="s">
        <v>220</v>
      </c>
      <c r="BM259" s="144" t="s">
        <v>732</v>
      </c>
    </row>
    <row r="260" spans="2:65" s="13" customFormat="1">
      <c r="B260" s="153"/>
      <c r="D260" s="147" t="s">
        <v>149</v>
      </c>
      <c r="F260" s="155" t="s">
        <v>733</v>
      </c>
      <c r="H260" s="156">
        <v>34.86</v>
      </c>
      <c r="I260" s="157"/>
      <c r="L260" s="153"/>
      <c r="M260" s="158"/>
      <c r="T260" s="159"/>
      <c r="AT260" s="154" t="s">
        <v>149</v>
      </c>
      <c r="AU260" s="154" t="s">
        <v>87</v>
      </c>
      <c r="AV260" s="13" t="s">
        <v>87</v>
      </c>
      <c r="AW260" s="13" t="s">
        <v>4</v>
      </c>
      <c r="AX260" s="13" t="s">
        <v>85</v>
      </c>
      <c r="AY260" s="154" t="s">
        <v>133</v>
      </c>
    </row>
    <row r="261" spans="2:65" s="1" customFormat="1" ht="24.2" customHeight="1">
      <c r="B261" s="31"/>
      <c r="C261" s="132" t="s">
        <v>604</v>
      </c>
      <c r="D261" s="132" t="s">
        <v>136</v>
      </c>
      <c r="E261" s="133" t="s">
        <v>734</v>
      </c>
      <c r="F261" s="134" t="s">
        <v>735</v>
      </c>
      <c r="G261" s="135" t="s">
        <v>159</v>
      </c>
      <c r="H261" s="136">
        <v>2.5</v>
      </c>
      <c r="I261" s="137"/>
      <c r="J261" s="138">
        <f>ROUND(I261*H261,2)</f>
        <v>0</v>
      </c>
      <c r="K261" s="139"/>
      <c r="L261" s="31"/>
      <c r="M261" s="140" t="s">
        <v>1</v>
      </c>
      <c r="N261" s="141" t="s">
        <v>42</v>
      </c>
      <c r="P261" s="142">
        <f>O261*H261</f>
        <v>0</v>
      </c>
      <c r="Q261" s="142">
        <v>1.31E-3</v>
      </c>
      <c r="R261" s="142">
        <f>Q261*H261</f>
        <v>3.2750000000000001E-3</v>
      </c>
      <c r="S261" s="142">
        <v>0</v>
      </c>
      <c r="T261" s="143">
        <f>S261*H261</f>
        <v>0</v>
      </c>
      <c r="AR261" s="144" t="s">
        <v>220</v>
      </c>
      <c r="AT261" s="144" t="s">
        <v>136</v>
      </c>
      <c r="AU261" s="144" t="s">
        <v>87</v>
      </c>
      <c r="AY261" s="16" t="s">
        <v>133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6" t="s">
        <v>85</v>
      </c>
      <c r="BK261" s="145">
        <f>ROUND(I261*H261,2)</f>
        <v>0</v>
      </c>
      <c r="BL261" s="16" t="s">
        <v>220</v>
      </c>
      <c r="BM261" s="144" t="s">
        <v>736</v>
      </c>
    </row>
    <row r="262" spans="2:65" s="1" customFormat="1" ht="24.2" customHeight="1">
      <c r="B262" s="31"/>
      <c r="C262" s="167" t="s">
        <v>737</v>
      </c>
      <c r="D262" s="167" t="s">
        <v>192</v>
      </c>
      <c r="E262" s="168" t="s">
        <v>738</v>
      </c>
      <c r="F262" s="169" t="s">
        <v>739</v>
      </c>
      <c r="G262" s="170" t="s">
        <v>159</v>
      </c>
      <c r="H262" s="171">
        <v>2.75</v>
      </c>
      <c r="I262" s="172"/>
      <c r="J262" s="173">
        <f>ROUND(I262*H262,2)</f>
        <v>0</v>
      </c>
      <c r="K262" s="174"/>
      <c r="L262" s="175"/>
      <c r="M262" s="176" t="s">
        <v>1</v>
      </c>
      <c r="N262" s="177" t="s">
        <v>42</v>
      </c>
      <c r="P262" s="142">
        <f>O262*H262</f>
        <v>0</v>
      </c>
      <c r="Q262" s="142">
        <v>0.01</v>
      </c>
      <c r="R262" s="142">
        <f>Q262*H262</f>
        <v>2.75E-2</v>
      </c>
      <c r="S262" s="142">
        <v>0</v>
      </c>
      <c r="T262" s="143">
        <f>S262*H262</f>
        <v>0</v>
      </c>
      <c r="AR262" s="144" t="s">
        <v>291</v>
      </c>
      <c r="AT262" s="144" t="s">
        <v>192</v>
      </c>
      <c r="AU262" s="144" t="s">
        <v>87</v>
      </c>
      <c r="AY262" s="16" t="s">
        <v>133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6" t="s">
        <v>85</v>
      </c>
      <c r="BK262" s="145">
        <f>ROUND(I262*H262,2)</f>
        <v>0</v>
      </c>
      <c r="BL262" s="16" t="s">
        <v>220</v>
      </c>
      <c r="BM262" s="144" t="s">
        <v>740</v>
      </c>
    </row>
    <row r="263" spans="2:65" s="13" customFormat="1">
      <c r="B263" s="153"/>
      <c r="D263" s="147" t="s">
        <v>149</v>
      </c>
      <c r="F263" s="155" t="s">
        <v>741</v>
      </c>
      <c r="H263" s="156">
        <v>2.75</v>
      </c>
      <c r="I263" s="157"/>
      <c r="L263" s="153"/>
      <c r="M263" s="158"/>
      <c r="T263" s="159"/>
      <c r="AT263" s="154" t="s">
        <v>149</v>
      </c>
      <c r="AU263" s="154" t="s">
        <v>87</v>
      </c>
      <c r="AV263" s="13" t="s">
        <v>87</v>
      </c>
      <c r="AW263" s="13" t="s">
        <v>4</v>
      </c>
      <c r="AX263" s="13" t="s">
        <v>85</v>
      </c>
      <c r="AY263" s="154" t="s">
        <v>133</v>
      </c>
    </row>
    <row r="264" spans="2:65" s="1" customFormat="1" ht="16.5" customHeight="1">
      <c r="B264" s="31"/>
      <c r="C264" s="132" t="s">
        <v>610</v>
      </c>
      <c r="D264" s="132" t="s">
        <v>136</v>
      </c>
      <c r="E264" s="133" t="s">
        <v>742</v>
      </c>
      <c r="F264" s="134" t="s">
        <v>743</v>
      </c>
      <c r="G264" s="135" t="s">
        <v>164</v>
      </c>
      <c r="H264" s="136">
        <v>60</v>
      </c>
      <c r="I264" s="137"/>
      <c r="J264" s="138">
        <f>ROUND(I264*H264,2)</f>
        <v>0</v>
      </c>
      <c r="K264" s="139"/>
      <c r="L264" s="31"/>
      <c r="M264" s="140" t="s">
        <v>1</v>
      </c>
      <c r="N264" s="141" t="s">
        <v>42</v>
      </c>
      <c r="P264" s="142">
        <f>O264*H264</f>
        <v>0</v>
      </c>
      <c r="Q264" s="142">
        <v>9.0000000000000006E-5</v>
      </c>
      <c r="R264" s="142">
        <f>Q264*H264</f>
        <v>5.4000000000000003E-3</v>
      </c>
      <c r="S264" s="142">
        <v>0</v>
      </c>
      <c r="T264" s="143">
        <f>S264*H264</f>
        <v>0</v>
      </c>
      <c r="AR264" s="144" t="s">
        <v>220</v>
      </c>
      <c r="AT264" s="144" t="s">
        <v>136</v>
      </c>
      <c r="AU264" s="144" t="s">
        <v>87</v>
      </c>
      <c r="AY264" s="16" t="s">
        <v>133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6" t="s">
        <v>85</v>
      </c>
      <c r="BK264" s="145">
        <f>ROUND(I264*H264,2)</f>
        <v>0</v>
      </c>
      <c r="BL264" s="16" t="s">
        <v>220</v>
      </c>
      <c r="BM264" s="144" t="s">
        <v>744</v>
      </c>
    </row>
    <row r="265" spans="2:65" s="1" customFormat="1" ht="24.2" customHeight="1">
      <c r="B265" s="31"/>
      <c r="C265" s="132" t="s">
        <v>745</v>
      </c>
      <c r="D265" s="132" t="s">
        <v>136</v>
      </c>
      <c r="E265" s="133" t="s">
        <v>746</v>
      </c>
      <c r="F265" s="134" t="s">
        <v>747</v>
      </c>
      <c r="G265" s="135" t="s">
        <v>188</v>
      </c>
      <c r="H265" s="136">
        <v>1.02</v>
      </c>
      <c r="I265" s="137"/>
      <c r="J265" s="138">
        <f>ROUND(I265*H265,2)</f>
        <v>0</v>
      </c>
      <c r="K265" s="139"/>
      <c r="L265" s="31"/>
      <c r="M265" s="140" t="s">
        <v>1</v>
      </c>
      <c r="N265" s="141" t="s">
        <v>42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220</v>
      </c>
      <c r="AT265" s="144" t="s">
        <v>136</v>
      </c>
      <c r="AU265" s="144" t="s">
        <v>87</v>
      </c>
      <c r="AY265" s="16" t="s">
        <v>133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85</v>
      </c>
      <c r="BK265" s="145">
        <f>ROUND(I265*H265,2)</f>
        <v>0</v>
      </c>
      <c r="BL265" s="16" t="s">
        <v>220</v>
      </c>
      <c r="BM265" s="144" t="s">
        <v>748</v>
      </c>
    </row>
    <row r="266" spans="2:65" s="11" customFormat="1" ht="22.9" customHeight="1">
      <c r="B266" s="120"/>
      <c r="D266" s="121" t="s">
        <v>76</v>
      </c>
      <c r="E266" s="130" t="s">
        <v>749</v>
      </c>
      <c r="F266" s="130" t="s">
        <v>750</v>
      </c>
      <c r="I266" s="123"/>
      <c r="J266" s="131">
        <f>BK266</f>
        <v>0</v>
      </c>
      <c r="L266" s="120"/>
      <c r="M266" s="125"/>
      <c r="P266" s="126">
        <f>SUM(P267:P269)</f>
        <v>0</v>
      </c>
      <c r="R266" s="126">
        <f>SUM(R267:R269)</f>
        <v>0.13936848556</v>
      </c>
      <c r="T266" s="127">
        <f>SUM(T267:T269)</f>
        <v>4.2226049999999994E-2</v>
      </c>
      <c r="AR266" s="121" t="s">
        <v>87</v>
      </c>
      <c r="AT266" s="128" t="s">
        <v>76</v>
      </c>
      <c r="AU266" s="128" t="s">
        <v>85</v>
      </c>
      <c r="AY266" s="121" t="s">
        <v>133</v>
      </c>
      <c r="BK266" s="129">
        <f>SUM(BK267:BK269)</f>
        <v>0</v>
      </c>
    </row>
    <row r="267" spans="2:65" s="1" customFormat="1" ht="24.2" customHeight="1">
      <c r="B267" s="31"/>
      <c r="C267" s="132" t="s">
        <v>607</v>
      </c>
      <c r="D267" s="132" t="s">
        <v>136</v>
      </c>
      <c r="E267" s="133" t="s">
        <v>751</v>
      </c>
      <c r="F267" s="134" t="s">
        <v>752</v>
      </c>
      <c r="G267" s="135" t="s">
        <v>159</v>
      </c>
      <c r="H267" s="136">
        <v>281.50700000000001</v>
      </c>
      <c r="I267" s="137"/>
      <c r="J267" s="138">
        <f>ROUND(I267*H267,2)</f>
        <v>0</v>
      </c>
      <c r="K267" s="139"/>
      <c r="L267" s="31"/>
      <c r="M267" s="140" t="s">
        <v>1</v>
      </c>
      <c r="N267" s="141" t="s">
        <v>42</v>
      </c>
      <c r="P267" s="142">
        <f>O267*H267</f>
        <v>0</v>
      </c>
      <c r="Q267" s="142">
        <v>2.08E-6</v>
      </c>
      <c r="R267" s="142">
        <f>Q267*H267</f>
        <v>5.8553456000000001E-4</v>
      </c>
      <c r="S267" s="142">
        <v>1.4999999999999999E-4</v>
      </c>
      <c r="T267" s="143">
        <f>S267*H267</f>
        <v>4.2226049999999994E-2</v>
      </c>
      <c r="AR267" s="144" t="s">
        <v>220</v>
      </c>
      <c r="AT267" s="144" t="s">
        <v>136</v>
      </c>
      <c r="AU267" s="144" t="s">
        <v>87</v>
      </c>
      <c r="AY267" s="16" t="s">
        <v>133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6" t="s">
        <v>85</v>
      </c>
      <c r="BK267" s="145">
        <f>ROUND(I267*H267,2)</f>
        <v>0</v>
      </c>
      <c r="BL267" s="16" t="s">
        <v>220</v>
      </c>
      <c r="BM267" s="144" t="s">
        <v>753</v>
      </c>
    </row>
    <row r="268" spans="2:65" s="1" customFormat="1" ht="24.2" customHeight="1">
      <c r="B268" s="31"/>
      <c r="C268" s="132" t="s">
        <v>754</v>
      </c>
      <c r="D268" s="132" t="s">
        <v>136</v>
      </c>
      <c r="E268" s="133" t="s">
        <v>755</v>
      </c>
      <c r="F268" s="134" t="s">
        <v>756</v>
      </c>
      <c r="G268" s="135" t="s">
        <v>159</v>
      </c>
      <c r="H268" s="136">
        <v>281.50700000000001</v>
      </c>
      <c r="I268" s="137"/>
      <c r="J268" s="138">
        <f>ROUND(I268*H268,2)</f>
        <v>0</v>
      </c>
      <c r="K268" s="139"/>
      <c r="L268" s="31"/>
      <c r="M268" s="140" t="s">
        <v>1</v>
      </c>
      <c r="N268" s="141" t="s">
        <v>42</v>
      </c>
      <c r="P268" s="142">
        <f>O268*H268</f>
        <v>0</v>
      </c>
      <c r="Q268" s="142">
        <v>2.0799999999999999E-4</v>
      </c>
      <c r="R268" s="142">
        <f>Q268*H268</f>
        <v>5.8553455999999997E-2</v>
      </c>
      <c r="S268" s="142">
        <v>0</v>
      </c>
      <c r="T268" s="143">
        <f>S268*H268</f>
        <v>0</v>
      </c>
      <c r="AR268" s="144" t="s">
        <v>140</v>
      </c>
      <c r="AT268" s="144" t="s">
        <v>136</v>
      </c>
      <c r="AU268" s="144" t="s">
        <v>87</v>
      </c>
      <c r="AY268" s="16" t="s">
        <v>133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85</v>
      </c>
      <c r="BK268" s="145">
        <f>ROUND(I268*H268,2)</f>
        <v>0</v>
      </c>
      <c r="BL268" s="16" t="s">
        <v>140</v>
      </c>
      <c r="BM268" s="144" t="s">
        <v>757</v>
      </c>
    </row>
    <row r="269" spans="2:65" s="1" customFormat="1" ht="33" customHeight="1">
      <c r="B269" s="31"/>
      <c r="C269" s="132" t="s">
        <v>613</v>
      </c>
      <c r="D269" s="132" t="s">
        <v>136</v>
      </c>
      <c r="E269" s="133" t="s">
        <v>758</v>
      </c>
      <c r="F269" s="134" t="s">
        <v>759</v>
      </c>
      <c r="G269" s="135" t="s">
        <v>159</v>
      </c>
      <c r="H269" s="136">
        <v>281.50700000000001</v>
      </c>
      <c r="I269" s="137"/>
      <c r="J269" s="138">
        <f>ROUND(I269*H269,2)</f>
        <v>0</v>
      </c>
      <c r="K269" s="139"/>
      <c r="L269" s="31"/>
      <c r="M269" s="178" t="s">
        <v>1</v>
      </c>
      <c r="N269" s="179" t="s">
        <v>42</v>
      </c>
      <c r="O269" s="180"/>
      <c r="P269" s="181">
        <f>O269*H269</f>
        <v>0</v>
      </c>
      <c r="Q269" s="181">
        <v>2.8499999999999999E-4</v>
      </c>
      <c r="R269" s="181">
        <f>Q269*H269</f>
        <v>8.0229494999999998E-2</v>
      </c>
      <c r="S269" s="181">
        <v>0</v>
      </c>
      <c r="T269" s="182">
        <f>S269*H269</f>
        <v>0</v>
      </c>
      <c r="AR269" s="144" t="s">
        <v>140</v>
      </c>
      <c r="AT269" s="144" t="s">
        <v>136</v>
      </c>
      <c r="AU269" s="144" t="s">
        <v>87</v>
      </c>
      <c r="AY269" s="16" t="s">
        <v>133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85</v>
      </c>
      <c r="BK269" s="145">
        <f>ROUND(I269*H269,2)</f>
        <v>0</v>
      </c>
      <c r="BL269" s="16" t="s">
        <v>140</v>
      </c>
      <c r="BM269" s="144" t="s">
        <v>760</v>
      </c>
    </row>
    <row r="270" spans="2:65" s="1" customFormat="1" ht="6.95" customHeight="1">
      <c r="B270" s="43"/>
      <c r="C270" s="44"/>
      <c r="D270" s="44"/>
      <c r="E270" s="44"/>
      <c r="F270" s="44"/>
      <c r="G270" s="44"/>
      <c r="H270" s="44"/>
      <c r="I270" s="44"/>
      <c r="J270" s="44"/>
      <c r="K270" s="44"/>
      <c r="L270" s="31"/>
    </row>
  </sheetData>
  <sheetProtection algorithmName="SHA-512" hashValue="QJ3MS7+ZrOwooMS7TxWiY5eU0EeD7FG5mOp74AXgUiV6Pq6/t8hRRbpP+pkKkRbV0HONUHa3O+AqBLi2ec30Qg==" saltValue="rAQY0CZXWvQK8pKpsPRG5Jw17vmmKH+cYMQ3uajzLYVY41K9hCdViTc2PuZMctwbcOuyVehuuRqG4Ebnc/rM0w==" spinCount="100000" sheet="1" objects="1" scenarios="1" formatColumns="0" formatRows="0" autoFilter="0"/>
  <autoFilter ref="C129:K269" xr:uid="{00000000-0009-0000-0000-000002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103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0" t="str">
        <f>'Rekapitulace stavby'!K6</f>
        <v>Stavební úpravy objektu na st.p.č.179</v>
      </c>
      <c r="F7" s="221"/>
      <c r="G7" s="221"/>
      <c r="H7" s="221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183" t="s">
        <v>761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8. 9. 2024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3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9" t="s">
        <v>1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ROUND((SUM(BE124:BE171)),  2)</f>
        <v>0</v>
      </c>
      <c r="I33" s="91">
        <v>0.21</v>
      </c>
      <c r="J33" s="90">
        <f>ROUND(((SUM(BE124:BE171))*I33),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ROUND((SUM(BF124:BF171)),  2)</f>
        <v>0</v>
      </c>
      <c r="I34" s="91">
        <v>0.12</v>
      </c>
      <c r="J34" s="90">
        <f>ROUND(((SUM(BF124:BF171))*I34),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ROUND((SUM(BG124:BG171)),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ROUND((SUM(BH124:BH171)),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ROUND((SUM(BI124:BI171)),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0" t="str">
        <f>E7</f>
        <v>Stavební úpravy objektu na st.p.č.179</v>
      </c>
      <c r="F85" s="221"/>
      <c r="G85" s="221"/>
      <c r="H85" s="221"/>
      <c r="L85" s="31"/>
    </row>
    <row r="86" spans="2:47" s="1" customFormat="1" ht="12" customHeight="1">
      <c r="B86" s="31"/>
      <c r="C86" s="26" t="s">
        <v>104</v>
      </c>
      <c r="L86" s="31"/>
    </row>
    <row r="87" spans="2:47" s="1" customFormat="1" ht="16.5" customHeight="1">
      <c r="B87" s="31"/>
      <c r="E87" s="183" t="str">
        <f>E9</f>
        <v>730 - Vytápění a zdroje t...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Vrchlabí, Krkonošská 230</v>
      </c>
      <c r="I89" s="26" t="s">
        <v>22</v>
      </c>
      <c r="J89" s="51" t="str">
        <f>IF(J12="","",J12)</f>
        <v>8. 9. 2024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ZŠ a MŠ Vrchlabí, Krkonošská 230</v>
      </c>
      <c r="I91" s="26" t="s">
        <v>31</v>
      </c>
      <c r="J91" s="29" t="str">
        <f>E21</f>
        <v>Tomáš Limberský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J124</f>
        <v>0</v>
      </c>
      <c r="L96" s="31"/>
      <c r="AU96" s="16" t="s">
        <v>110</v>
      </c>
    </row>
    <row r="97" spans="2:12" s="8" customFormat="1" ht="24.95" customHeight="1">
      <c r="B97" s="103"/>
      <c r="D97" s="104" t="s">
        <v>762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763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customHeight="1">
      <c r="B99" s="107"/>
      <c r="D99" s="108" t="s">
        <v>764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12" s="9" customFormat="1" ht="19.899999999999999" customHeight="1">
      <c r="B100" s="107"/>
      <c r="D100" s="108" t="s">
        <v>765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2:12" s="9" customFormat="1" ht="19.899999999999999" customHeight="1">
      <c r="B101" s="107"/>
      <c r="D101" s="108" t="s">
        <v>766</v>
      </c>
      <c r="E101" s="109"/>
      <c r="F101" s="109"/>
      <c r="G101" s="109"/>
      <c r="H101" s="109"/>
      <c r="I101" s="109"/>
      <c r="J101" s="110">
        <f>J145</f>
        <v>0</v>
      </c>
      <c r="L101" s="107"/>
    </row>
    <row r="102" spans="2:12" s="9" customFormat="1" ht="19.899999999999999" customHeight="1">
      <c r="B102" s="107"/>
      <c r="D102" s="108" t="s">
        <v>767</v>
      </c>
      <c r="E102" s="109"/>
      <c r="F102" s="109"/>
      <c r="G102" s="109"/>
      <c r="H102" s="109"/>
      <c r="I102" s="109"/>
      <c r="J102" s="110">
        <f>J149</f>
        <v>0</v>
      </c>
      <c r="L102" s="107"/>
    </row>
    <row r="103" spans="2:12" s="9" customFormat="1" ht="19.899999999999999" customHeight="1">
      <c r="B103" s="107"/>
      <c r="D103" s="108" t="s">
        <v>768</v>
      </c>
      <c r="E103" s="109"/>
      <c r="F103" s="109"/>
      <c r="G103" s="109"/>
      <c r="H103" s="109"/>
      <c r="I103" s="109"/>
      <c r="J103" s="110">
        <f>J163</f>
        <v>0</v>
      </c>
      <c r="L103" s="107"/>
    </row>
    <row r="104" spans="2:12" s="9" customFormat="1" ht="19.899999999999999" customHeight="1">
      <c r="B104" s="107"/>
      <c r="D104" s="108" t="s">
        <v>769</v>
      </c>
      <c r="E104" s="109"/>
      <c r="F104" s="109"/>
      <c r="G104" s="109"/>
      <c r="H104" s="109"/>
      <c r="I104" s="109"/>
      <c r="J104" s="110">
        <f>J168</f>
        <v>0</v>
      </c>
      <c r="L104" s="107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118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20" t="str">
        <f>E7</f>
        <v>Stavební úpravy objektu na st.p.č.179</v>
      </c>
      <c r="F114" s="221"/>
      <c r="G114" s="221"/>
      <c r="H114" s="221"/>
      <c r="L114" s="31"/>
    </row>
    <row r="115" spans="2:65" s="1" customFormat="1" ht="12" customHeight="1">
      <c r="B115" s="31"/>
      <c r="C115" s="26" t="s">
        <v>104</v>
      </c>
      <c r="L115" s="31"/>
    </row>
    <row r="116" spans="2:65" s="1" customFormat="1" ht="16.5" customHeight="1">
      <c r="B116" s="31"/>
      <c r="E116" s="183" t="str">
        <f>E9</f>
        <v>730 - Vytápění a zdroje t...</v>
      </c>
      <c r="F116" s="222"/>
      <c r="G116" s="222"/>
      <c r="H116" s="222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Vrchlabí, Krkonošská 230</v>
      </c>
      <c r="I118" s="26" t="s">
        <v>22</v>
      </c>
      <c r="J118" s="51" t="str">
        <f>IF(J12="","",J12)</f>
        <v>8. 9. 2024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E15</f>
        <v>ZŠ a MŠ Vrchlabí, Krkonošská 230</v>
      </c>
      <c r="I120" s="26" t="s">
        <v>31</v>
      </c>
      <c r="J120" s="29" t="str">
        <f>E21</f>
        <v>Tomáš Limberský</v>
      </c>
      <c r="L120" s="31"/>
    </row>
    <row r="121" spans="2:65" s="1" customFormat="1" ht="15.2" customHeight="1">
      <c r="B121" s="31"/>
      <c r="C121" s="26" t="s">
        <v>29</v>
      </c>
      <c r="F121" s="24" t="str">
        <f>IF(E18="","",E18)</f>
        <v>Vyplň údaj</v>
      </c>
      <c r="I121" s="26" t="s">
        <v>34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119</v>
      </c>
      <c r="D123" s="113" t="s">
        <v>62</v>
      </c>
      <c r="E123" s="113" t="s">
        <v>58</v>
      </c>
      <c r="F123" s="113" t="s">
        <v>59</v>
      </c>
      <c r="G123" s="113" t="s">
        <v>120</v>
      </c>
      <c r="H123" s="113" t="s">
        <v>121</v>
      </c>
      <c r="I123" s="113" t="s">
        <v>122</v>
      </c>
      <c r="J123" s="114" t="s">
        <v>108</v>
      </c>
      <c r="K123" s="115" t="s">
        <v>123</v>
      </c>
      <c r="L123" s="111"/>
      <c r="M123" s="58" t="s">
        <v>1</v>
      </c>
      <c r="N123" s="59" t="s">
        <v>41</v>
      </c>
      <c r="O123" s="59" t="s">
        <v>124</v>
      </c>
      <c r="P123" s="59" t="s">
        <v>125</v>
      </c>
      <c r="Q123" s="59" t="s">
        <v>126</v>
      </c>
      <c r="R123" s="59" t="s">
        <v>127</v>
      </c>
      <c r="S123" s="59" t="s">
        <v>128</v>
      </c>
      <c r="T123" s="60" t="s">
        <v>129</v>
      </c>
    </row>
    <row r="124" spans="2:65" s="1" customFormat="1" ht="22.9" customHeight="1">
      <c r="B124" s="31"/>
      <c r="C124" s="63" t="s">
        <v>130</v>
      </c>
      <c r="J124" s="116">
        <f>BK124</f>
        <v>0</v>
      </c>
      <c r="L124" s="31"/>
      <c r="M124" s="61"/>
      <c r="N124" s="52"/>
      <c r="O124" s="52"/>
      <c r="P124" s="117">
        <f>P125</f>
        <v>0</v>
      </c>
      <c r="Q124" s="52"/>
      <c r="R124" s="117">
        <f>R125</f>
        <v>0.35017334480000001</v>
      </c>
      <c r="S124" s="52"/>
      <c r="T124" s="118">
        <f>T125</f>
        <v>4.8000000000000001E-2</v>
      </c>
      <c r="AT124" s="16" t="s">
        <v>76</v>
      </c>
      <c r="AU124" s="16" t="s">
        <v>110</v>
      </c>
      <c r="BK124" s="119">
        <f>BK125</f>
        <v>0</v>
      </c>
    </row>
    <row r="125" spans="2:65" s="11" customFormat="1" ht="25.9" customHeight="1">
      <c r="B125" s="120"/>
      <c r="D125" s="121" t="s">
        <v>76</v>
      </c>
      <c r="E125" s="122" t="s">
        <v>131</v>
      </c>
      <c r="F125" s="122" t="s">
        <v>131</v>
      </c>
      <c r="I125" s="123"/>
      <c r="J125" s="124">
        <f>BK125</f>
        <v>0</v>
      </c>
      <c r="L125" s="120"/>
      <c r="M125" s="125"/>
      <c r="P125" s="126">
        <f>P126+P130+P134+P145+P149+P163+P168</f>
        <v>0</v>
      </c>
      <c r="R125" s="126">
        <f>R126+R130+R134+R145+R149+R163+R168</f>
        <v>0.35017334480000001</v>
      </c>
      <c r="T125" s="127">
        <f>T126+T130+T134+T145+T149+T163+T168</f>
        <v>4.8000000000000001E-2</v>
      </c>
      <c r="AR125" s="121" t="s">
        <v>85</v>
      </c>
      <c r="AT125" s="128" t="s">
        <v>76</v>
      </c>
      <c r="AU125" s="128" t="s">
        <v>77</v>
      </c>
      <c r="AY125" s="121" t="s">
        <v>133</v>
      </c>
      <c r="BK125" s="129">
        <f>BK126+BK130+BK134+BK145+BK149+BK163+BK168</f>
        <v>0</v>
      </c>
    </row>
    <row r="126" spans="2:65" s="11" customFormat="1" ht="22.9" customHeight="1">
      <c r="B126" s="120"/>
      <c r="D126" s="121" t="s">
        <v>76</v>
      </c>
      <c r="E126" s="130" t="s">
        <v>770</v>
      </c>
      <c r="F126" s="130" t="s">
        <v>299</v>
      </c>
      <c r="I126" s="123"/>
      <c r="J126" s="131">
        <f>BK126</f>
        <v>0</v>
      </c>
      <c r="L126" s="120"/>
      <c r="M126" s="125"/>
      <c r="P126" s="126">
        <f>SUM(P127:P129)</f>
        <v>0</v>
      </c>
      <c r="R126" s="126">
        <f>SUM(R127:R129)</f>
        <v>0</v>
      </c>
      <c r="T126" s="127">
        <f>SUM(T127:T129)</f>
        <v>4.8000000000000001E-2</v>
      </c>
      <c r="AR126" s="121" t="s">
        <v>85</v>
      </c>
      <c r="AT126" s="128" t="s">
        <v>76</v>
      </c>
      <c r="AU126" s="128" t="s">
        <v>85</v>
      </c>
      <c r="AY126" s="121" t="s">
        <v>133</v>
      </c>
      <c r="BK126" s="129">
        <f>SUM(BK127:BK129)</f>
        <v>0</v>
      </c>
    </row>
    <row r="127" spans="2:65" s="1" customFormat="1" ht="24.2" customHeight="1">
      <c r="B127" s="31"/>
      <c r="C127" s="132" t="s">
        <v>85</v>
      </c>
      <c r="D127" s="132" t="s">
        <v>136</v>
      </c>
      <c r="E127" s="133" t="s">
        <v>771</v>
      </c>
      <c r="F127" s="134" t="s">
        <v>772</v>
      </c>
      <c r="G127" s="135" t="s">
        <v>144</v>
      </c>
      <c r="H127" s="136">
        <v>3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1.6E-2</v>
      </c>
      <c r="T127" s="143">
        <f>S127*H127</f>
        <v>4.8000000000000001E-2</v>
      </c>
      <c r="AR127" s="144" t="s">
        <v>140</v>
      </c>
      <c r="AT127" s="144" t="s">
        <v>136</v>
      </c>
      <c r="AU127" s="144" t="s">
        <v>87</v>
      </c>
      <c r="AY127" s="16" t="s">
        <v>133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85</v>
      </c>
      <c r="BK127" s="145">
        <f>ROUND(I127*H127,2)</f>
        <v>0</v>
      </c>
      <c r="BL127" s="16" t="s">
        <v>140</v>
      </c>
      <c r="BM127" s="144" t="s">
        <v>87</v>
      </c>
    </row>
    <row r="128" spans="2:65" s="1" customFormat="1" ht="24.2" customHeight="1">
      <c r="B128" s="31"/>
      <c r="C128" s="132" t="s">
        <v>87</v>
      </c>
      <c r="D128" s="132" t="s">
        <v>136</v>
      </c>
      <c r="E128" s="133" t="s">
        <v>773</v>
      </c>
      <c r="F128" s="134" t="s">
        <v>774</v>
      </c>
      <c r="G128" s="135" t="s">
        <v>164</v>
      </c>
      <c r="H128" s="136">
        <v>42.5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140</v>
      </c>
      <c r="AT128" s="144" t="s">
        <v>136</v>
      </c>
      <c r="AU128" s="144" t="s">
        <v>87</v>
      </c>
      <c r="AY128" s="16" t="s">
        <v>133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85</v>
      </c>
      <c r="BK128" s="145">
        <f>ROUND(I128*H128,2)</f>
        <v>0</v>
      </c>
      <c r="BL128" s="16" t="s">
        <v>140</v>
      </c>
      <c r="BM128" s="144" t="s">
        <v>140</v>
      </c>
    </row>
    <row r="129" spans="2:65" s="1" customFormat="1" ht="21.75" customHeight="1">
      <c r="B129" s="31"/>
      <c r="C129" s="132" t="s">
        <v>134</v>
      </c>
      <c r="D129" s="132" t="s">
        <v>136</v>
      </c>
      <c r="E129" s="133" t="s">
        <v>775</v>
      </c>
      <c r="F129" s="134" t="s">
        <v>776</v>
      </c>
      <c r="G129" s="135" t="s">
        <v>188</v>
      </c>
      <c r="H129" s="136">
        <v>1.5</v>
      </c>
      <c r="I129" s="137"/>
      <c r="J129" s="138">
        <f>ROUND(I129*H129,2)</f>
        <v>0</v>
      </c>
      <c r="K129" s="139"/>
      <c r="L129" s="31"/>
      <c r="M129" s="140" t="s">
        <v>1</v>
      </c>
      <c r="N129" s="141" t="s">
        <v>42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140</v>
      </c>
      <c r="AT129" s="144" t="s">
        <v>136</v>
      </c>
      <c r="AU129" s="144" t="s">
        <v>87</v>
      </c>
      <c r="AY129" s="16" t="s">
        <v>133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85</v>
      </c>
      <c r="BK129" s="145">
        <f>ROUND(I129*H129,2)</f>
        <v>0</v>
      </c>
      <c r="BL129" s="16" t="s">
        <v>140</v>
      </c>
      <c r="BM129" s="144" t="s">
        <v>166</v>
      </c>
    </row>
    <row r="130" spans="2:65" s="11" customFormat="1" ht="22.9" customHeight="1">
      <c r="B130" s="120"/>
      <c r="D130" s="121" t="s">
        <v>76</v>
      </c>
      <c r="E130" s="130" t="s">
        <v>777</v>
      </c>
      <c r="F130" s="130" t="s">
        <v>778</v>
      </c>
      <c r="I130" s="123"/>
      <c r="J130" s="131">
        <f>BK130</f>
        <v>0</v>
      </c>
      <c r="L130" s="120"/>
      <c r="M130" s="125"/>
      <c r="P130" s="126">
        <f>SUM(P131:P133)</f>
        <v>0</v>
      </c>
      <c r="R130" s="126">
        <f>SUM(R131:R133)</f>
        <v>0</v>
      </c>
      <c r="T130" s="127">
        <f>SUM(T131:T133)</f>
        <v>0</v>
      </c>
      <c r="AR130" s="121" t="s">
        <v>85</v>
      </c>
      <c r="AT130" s="128" t="s">
        <v>76</v>
      </c>
      <c r="AU130" s="128" t="s">
        <v>85</v>
      </c>
      <c r="AY130" s="121" t="s">
        <v>133</v>
      </c>
      <c r="BK130" s="129">
        <f>SUM(BK131:BK133)</f>
        <v>0</v>
      </c>
    </row>
    <row r="131" spans="2:65" s="1" customFormat="1" ht="24.2" customHeight="1">
      <c r="B131" s="31"/>
      <c r="C131" s="132" t="s">
        <v>140</v>
      </c>
      <c r="D131" s="132" t="s">
        <v>136</v>
      </c>
      <c r="E131" s="133" t="s">
        <v>779</v>
      </c>
      <c r="F131" s="134" t="s">
        <v>780</v>
      </c>
      <c r="G131" s="135" t="s">
        <v>164</v>
      </c>
      <c r="H131" s="136">
        <v>78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140</v>
      </c>
      <c r="AT131" s="144" t="s">
        <v>136</v>
      </c>
      <c r="AU131" s="144" t="s">
        <v>87</v>
      </c>
      <c r="AY131" s="16" t="s">
        <v>133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85</v>
      </c>
      <c r="BK131" s="145">
        <f>ROUND(I131*H131,2)</f>
        <v>0</v>
      </c>
      <c r="BL131" s="16" t="s">
        <v>140</v>
      </c>
      <c r="BM131" s="144" t="s">
        <v>180</v>
      </c>
    </row>
    <row r="132" spans="2:65" s="1" customFormat="1" ht="24.2" customHeight="1">
      <c r="B132" s="31"/>
      <c r="C132" s="167" t="s">
        <v>161</v>
      </c>
      <c r="D132" s="167" t="s">
        <v>192</v>
      </c>
      <c r="E132" s="168" t="s">
        <v>781</v>
      </c>
      <c r="F132" s="169" t="s">
        <v>782</v>
      </c>
      <c r="G132" s="170" t="s">
        <v>164</v>
      </c>
      <c r="H132" s="171">
        <v>50</v>
      </c>
      <c r="I132" s="172"/>
      <c r="J132" s="173">
        <f>ROUND(I132*H132,2)</f>
        <v>0</v>
      </c>
      <c r="K132" s="174"/>
      <c r="L132" s="175"/>
      <c r="M132" s="176" t="s">
        <v>1</v>
      </c>
      <c r="N132" s="177" t="s">
        <v>42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180</v>
      </c>
      <c r="AT132" s="144" t="s">
        <v>192</v>
      </c>
      <c r="AU132" s="144" t="s">
        <v>87</v>
      </c>
      <c r="AY132" s="16" t="s">
        <v>133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85</v>
      </c>
      <c r="BK132" s="145">
        <f>ROUND(I132*H132,2)</f>
        <v>0</v>
      </c>
      <c r="BL132" s="16" t="s">
        <v>140</v>
      </c>
      <c r="BM132" s="144" t="s">
        <v>191</v>
      </c>
    </row>
    <row r="133" spans="2:65" s="1" customFormat="1" ht="24.2" customHeight="1">
      <c r="B133" s="31"/>
      <c r="C133" s="167" t="s">
        <v>166</v>
      </c>
      <c r="D133" s="167" t="s">
        <v>192</v>
      </c>
      <c r="E133" s="168" t="s">
        <v>783</v>
      </c>
      <c r="F133" s="169" t="s">
        <v>784</v>
      </c>
      <c r="G133" s="170" t="s">
        <v>164</v>
      </c>
      <c r="H133" s="171">
        <v>28</v>
      </c>
      <c r="I133" s="172"/>
      <c r="J133" s="173">
        <f>ROUND(I133*H133,2)</f>
        <v>0</v>
      </c>
      <c r="K133" s="174"/>
      <c r="L133" s="175"/>
      <c r="M133" s="176" t="s">
        <v>1</v>
      </c>
      <c r="N133" s="177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180</v>
      </c>
      <c r="AT133" s="144" t="s">
        <v>192</v>
      </c>
      <c r="AU133" s="144" t="s">
        <v>87</v>
      </c>
      <c r="AY133" s="16" t="s">
        <v>133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85</v>
      </c>
      <c r="BK133" s="145">
        <f>ROUND(I133*H133,2)</f>
        <v>0</v>
      </c>
      <c r="BL133" s="16" t="s">
        <v>140</v>
      </c>
      <c r="BM133" s="144" t="s">
        <v>8</v>
      </c>
    </row>
    <row r="134" spans="2:65" s="11" customFormat="1" ht="22.9" customHeight="1">
      <c r="B134" s="120"/>
      <c r="D134" s="121" t="s">
        <v>76</v>
      </c>
      <c r="E134" s="130" t="s">
        <v>785</v>
      </c>
      <c r="F134" s="130" t="s">
        <v>786</v>
      </c>
      <c r="I134" s="123"/>
      <c r="J134" s="131">
        <f>BK134</f>
        <v>0</v>
      </c>
      <c r="L134" s="120"/>
      <c r="M134" s="125"/>
      <c r="P134" s="126">
        <f>SUM(P135:P144)</f>
        <v>0</v>
      </c>
      <c r="R134" s="126">
        <f>SUM(R135:R144)</f>
        <v>2.5218599999999999E-3</v>
      </c>
      <c r="T134" s="127">
        <f>SUM(T135:T144)</f>
        <v>0</v>
      </c>
      <c r="AR134" s="121" t="s">
        <v>85</v>
      </c>
      <c r="AT134" s="128" t="s">
        <v>76</v>
      </c>
      <c r="AU134" s="128" t="s">
        <v>85</v>
      </c>
      <c r="AY134" s="121" t="s">
        <v>133</v>
      </c>
      <c r="BK134" s="129">
        <f>SUM(BK135:BK144)</f>
        <v>0</v>
      </c>
    </row>
    <row r="135" spans="2:65" s="1" customFormat="1" ht="24.2" customHeight="1">
      <c r="B135" s="31"/>
      <c r="C135" s="132" t="s">
        <v>171</v>
      </c>
      <c r="D135" s="132" t="s">
        <v>136</v>
      </c>
      <c r="E135" s="133" t="s">
        <v>787</v>
      </c>
      <c r="F135" s="134" t="s">
        <v>788</v>
      </c>
      <c r="G135" s="135" t="s">
        <v>789</v>
      </c>
      <c r="H135" s="136">
        <v>1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42</v>
      </c>
      <c r="P135" s="142">
        <f>O135*H135</f>
        <v>0</v>
      </c>
      <c r="Q135" s="142">
        <v>2.5218599999999999E-3</v>
      </c>
      <c r="R135" s="142">
        <f>Q135*H135</f>
        <v>2.5218599999999999E-3</v>
      </c>
      <c r="S135" s="142">
        <v>0</v>
      </c>
      <c r="T135" s="143">
        <f>S135*H135</f>
        <v>0</v>
      </c>
      <c r="AR135" s="144" t="s">
        <v>140</v>
      </c>
      <c r="AT135" s="144" t="s">
        <v>136</v>
      </c>
      <c r="AU135" s="144" t="s">
        <v>87</v>
      </c>
      <c r="AY135" s="16" t="s">
        <v>133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85</v>
      </c>
      <c r="BK135" s="145">
        <f>ROUND(I135*H135,2)</f>
        <v>0</v>
      </c>
      <c r="BL135" s="16" t="s">
        <v>140</v>
      </c>
      <c r="BM135" s="144" t="s">
        <v>211</v>
      </c>
    </row>
    <row r="136" spans="2:65" s="1" customFormat="1" ht="16.5" customHeight="1">
      <c r="B136" s="31"/>
      <c r="C136" s="132" t="s">
        <v>180</v>
      </c>
      <c r="D136" s="132" t="s">
        <v>136</v>
      </c>
      <c r="E136" s="133" t="s">
        <v>790</v>
      </c>
      <c r="F136" s="134" t="s">
        <v>791</v>
      </c>
      <c r="G136" s="135" t="s">
        <v>792</v>
      </c>
      <c r="H136" s="136">
        <v>1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42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140</v>
      </c>
      <c r="AT136" s="144" t="s">
        <v>136</v>
      </c>
      <c r="AU136" s="144" t="s">
        <v>87</v>
      </c>
      <c r="AY136" s="16" t="s">
        <v>133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85</v>
      </c>
      <c r="BK136" s="145">
        <f>ROUND(I136*H136,2)</f>
        <v>0</v>
      </c>
      <c r="BL136" s="16" t="s">
        <v>140</v>
      </c>
      <c r="BM136" s="144" t="s">
        <v>220</v>
      </c>
    </row>
    <row r="137" spans="2:65" s="1" customFormat="1" ht="16.5" customHeight="1">
      <c r="B137" s="31"/>
      <c r="C137" s="132" t="s">
        <v>185</v>
      </c>
      <c r="D137" s="132" t="s">
        <v>136</v>
      </c>
      <c r="E137" s="133" t="s">
        <v>793</v>
      </c>
      <c r="F137" s="134" t="s">
        <v>794</v>
      </c>
      <c r="G137" s="135" t="s">
        <v>789</v>
      </c>
      <c r="H137" s="136">
        <v>1</v>
      </c>
      <c r="I137" s="137"/>
      <c r="J137" s="138">
        <f>ROUND(I137*H137,2)</f>
        <v>0</v>
      </c>
      <c r="K137" s="139"/>
      <c r="L137" s="31"/>
      <c r="M137" s="140" t="s">
        <v>1</v>
      </c>
      <c r="N137" s="14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140</v>
      </c>
      <c r="AT137" s="144" t="s">
        <v>136</v>
      </c>
      <c r="AU137" s="144" t="s">
        <v>87</v>
      </c>
      <c r="AY137" s="16" t="s">
        <v>133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85</v>
      </c>
      <c r="BK137" s="145">
        <f>ROUND(I137*H137,2)</f>
        <v>0</v>
      </c>
      <c r="BL137" s="16" t="s">
        <v>140</v>
      </c>
      <c r="BM137" s="144" t="s">
        <v>231</v>
      </c>
    </row>
    <row r="138" spans="2:65" s="1" customFormat="1" ht="16.5" customHeight="1">
      <c r="B138" s="31"/>
      <c r="C138" s="167" t="s">
        <v>191</v>
      </c>
      <c r="D138" s="167" t="s">
        <v>192</v>
      </c>
      <c r="E138" s="168" t="s">
        <v>795</v>
      </c>
      <c r="F138" s="169" t="s">
        <v>796</v>
      </c>
      <c r="G138" s="170" t="s">
        <v>797</v>
      </c>
      <c r="H138" s="171">
        <v>4</v>
      </c>
      <c r="I138" s="172"/>
      <c r="J138" s="173">
        <f>ROUND(I138*H138,2)</f>
        <v>0</v>
      </c>
      <c r="K138" s="174"/>
      <c r="L138" s="175"/>
      <c r="M138" s="176" t="s">
        <v>1</v>
      </c>
      <c r="N138" s="177" t="s">
        <v>42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180</v>
      </c>
      <c r="AT138" s="144" t="s">
        <v>192</v>
      </c>
      <c r="AU138" s="144" t="s">
        <v>87</v>
      </c>
      <c r="AY138" s="16" t="s">
        <v>133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85</v>
      </c>
      <c r="BK138" s="145">
        <f>ROUND(I138*H138,2)</f>
        <v>0</v>
      </c>
      <c r="BL138" s="16" t="s">
        <v>140</v>
      </c>
      <c r="BM138" s="144" t="s">
        <v>239</v>
      </c>
    </row>
    <row r="139" spans="2:65" s="1" customFormat="1" ht="16.5" customHeight="1">
      <c r="B139" s="31"/>
      <c r="C139" s="167" t="s">
        <v>196</v>
      </c>
      <c r="D139" s="167" t="s">
        <v>192</v>
      </c>
      <c r="E139" s="168" t="s">
        <v>798</v>
      </c>
      <c r="F139" s="169" t="s">
        <v>799</v>
      </c>
      <c r="G139" s="170" t="s">
        <v>797</v>
      </c>
      <c r="H139" s="171">
        <v>1</v>
      </c>
      <c r="I139" s="172"/>
      <c r="J139" s="173">
        <f>ROUND(I139*H139,2)</f>
        <v>0</v>
      </c>
      <c r="K139" s="174"/>
      <c r="L139" s="175"/>
      <c r="M139" s="176" t="s">
        <v>1</v>
      </c>
      <c r="N139" s="177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180</v>
      </c>
      <c r="AT139" s="144" t="s">
        <v>192</v>
      </c>
      <c r="AU139" s="144" t="s">
        <v>87</v>
      </c>
      <c r="AY139" s="16" t="s">
        <v>133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85</v>
      </c>
      <c r="BK139" s="145">
        <f>ROUND(I139*H139,2)</f>
        <v>0</v>
      </c>
      <c r="BL139" s="16" t="s">
        <v>140</v>
      </c>
      <c r="BM139" s="144" t="s">
        <v>247</v>
      </c>
    </row>
    <row r="140" spans="2:65" s="1" customFormat="1" ht="24.2" customHeight="1">
      <c r="B140" s="31"/>
      <c r="C140" s="167" t="s">
        <v>8</v>
      </c>
      <c r="D140" s="167" t="s">
        <v>192</v>
      </c>
      <c r="E140" s="168" t="s">
        <v>800</v>
      </c>
      <c r="F140" s="169" t="s">
        <v>801</v>
      </c>
      <c r="G140" s="170" t="s">
        <v>797</v>
      </c>
      <c r="H140" s="171">
        <v>1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42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180</v>
      </c>
      <c r="AT140" s="144" t="s">
        <v>192</v>
      </c>
      <c r="AU140" s="144" t="s">
        <v>87</v>
      </c>
      <c r="AY140" s="16" t="s">
        <v>133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85</v>
      </c>
      <c r="BK140" s="145">
        <f>ROUND(I140*H140,2)</f>
        <v>0</v>
      </c>
      <c r="BL140" s="16" t="s">
        <v>140</v>
      </c>
      <c r="BM140" s="144" t="s">
        <v>256</v>
      </c>
    </row>
    <row r="141" spans="2:65" s="1" customFormat="1" ht="16.5" customHeight="1">
      <c r="B141" s="31"/>
      <c r="C141" s="132" t="s">
        <v>205</v>
      </c>
      <c r="D141" s="132" t="s">
        <v>136</v>
      </c>
      <c r="E141" s="133" t="s">
        <v>802</v>
      </c>
      <c r="F141" s="134" t="s">
        <v>803</v>
      </c>
      <c r="G141" s="135" t="s">
        <v>797</v>
      </c>
      <c r="H141" s="136">
        <v>1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140</v>
      </c>
      <c r="AT141" s="144" t="s">
        <v>136</v>
      </c>
      <c r="AU141" s="144" t="s">
        <v>87</v>
      </c>
      <c r="AY141" s="16" t="s">
        <v>133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85</v>
      </c>
      <c r="BK141" s="145">
        <f>ROUND(I141*H141,2)</f>
        <v>0</v>
      </c>
      <c r="BL141" s="16" t="s">
        <v>140</v>
      </c>
      <c r="BM141" s="144" t="s">
        <v>264</v>
      </c>
    </row>
    <row r="142" spans="2:65" s="1" customFormat="1" ht="24.2" customHeight="1">
      <c r="B142" s="31"/>
      <c r="C142" s="132" t="s">
        <v>211</v>
      </c>
      <c r="D142" s="132" t="s">
        <v>136</v>
      </c>
      <c r="E142" s="133" t="s">
        <v>804</v>
      </c>
      <c r="F142" s="134" t="s">
        <v>805</v>
      </c>
      <c r="G142" s="135" t="s">
        <v>797</v>
      </c>
      <c r="H142" s="136">
        <v>1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140</v>
      </c>
      <c r="AT142" s="144" t="s">
        <v>136</v>
      </c>
      <c r="AU142" s="144" t="s">
        <v>87</v>
      </c>
      <c r="AY142" s="16" t="s">
        <v>133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85</v>
      </c>
      <c r="BK142" s="145">
        <f>ROUND(I142*H142,2)</f>
        <v>0</v>
      </c>
      <c r="BL142" s="16" t="s">
        <v>140</v>
      </c>
      <c r="BM142" s="144" t="s">
        <v>273</v>
      </c>
    </row>
    <row r="143" spans="2:65" s="1" customFormat="1" ht="16.5" customHeight="1">
      <c r="B143" s="31"/>
      <c r="C143" s="132" t="s">
        <v>216</v>
      </c>
      <c r="D143" s="132" t="s">
        <v>136</v>
      </c>
      <c r="E143" s="133" t="s">
        <v>806</v>
      </c>
      <c r="F143" s="134" t="s">
        <v>807</v>
      </c>
      <c r="G143" s="135" t="s">
        <v>808</v>
      </c>
      <c r="H143" s="136">
        <v>5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140</v>
      </c>
      <c r="AT143" s="144" t="s">
        <v>136</v>
      </c>
      <c r="AU143" s="144" t="s">
        <v>87</v>
      </c>
      <c r="AY143" s="16" t="s">
        <v>133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85</v>
      </c>
      <c r="BK143" s="145">
        <f>ROUND(I143*H143,2)</f>
        <v>0</v>
      </c>
      <c r="BL143" s="16" t="s">
        <v>140</v>
      </c>
      <c r="BM143" s="144" t="s">
        <v>283</v>
      </c>
    </row>
    <row r="144" spans="2:65" s="1" customFormat="1" ht="33" customHeight="1">
      <c r="B144" s="31"/>
      <c r="C144" s="132" t="s">
        <v>220</v>
      </c>
      <c r="D144" s="132" t="s">
        <v>136</v>
      </c>
      <c r="E144" s="133" t="s">
        <v>809</v>
      </c>
      <c r="F144" s="134" t="s">
        <v>810</v>
      </c>
      <c r="G144" s="135" t="s">
        <v>811</v>
      </c>
      <c r="H144" s="136">
        <v>1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140</v>
      </c>
      <c r="AT144" s="144" t="s">
        <v>136</v>
      </c>
      <c r="AU144" s="144" t="s">
        <v>87</v>
      </c>
      <c r="AY144" s="16" t="s">
        <v>133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85</v>
      </c>
      <c r="BK144" s="145">
        <f>ROUND(I144*H144,2)</f>
        <v>0</v>
      </c>
      <c r="BL144" s="16" t="s">
        <v>140</v>
      </c>
      <c r="BM144" s="144" t="s">
        <v>291</v>
      </c>
    </row>
    <row r="145" spans="2:65" s="11" customFormat="1" ht="22.9" customHeight="1">
      <c r="B145" s="120"/>
      <c r="D145" s="121" t="s">
        <v>76</v>
      </c>
      <c r="E145" s="130" t="s">
        <v>812</v>
      </c>
      <c r="F145" s="130" t="s">
        <v>813</v>
      </c>
      <c r="I145" s="123"/>
      <c r="J145" s="131">
        <f>BK145</f>
        <v>0</v>
      </c>
      <c r="L145" s="120"/>
      <c r="M145" s="125"/>
      <c r="P145" s="126">
        <f>SUM(P146:P148)</f>
        <v>0</v>
      </c>
      <c r="R145" s="126">
        <f>SUM(R146:R148)</f>
        <v>0</v>
      </c>
      <c r="T145" s="127">
        <f>SUM(T146:T148)</f>
        <v>0</v>
      </c>
      <c r="AR145" s="121" t="s">
        <v>85</v>
      </c>
      <c r="AT145" s="128" t="s">
        <v>76</v>
      </c>
      <c r="AU145" s="128" t="s">
        <v>85</v>
      </c>
      <c r="AY145" s="121" t="s">
        <v>133</v>
      </c>
      <c r="BK145" s="129">
        <f>SUM(BK146:BK148)</f>
        <v>0</v>
      </c>
    </row>
    <row r="146" spans="2:65" s="1" customFormat="1" ht="24.2" customHeight="1">
      <c r="B146" s="31"/>
      <c r="C146" s="132" t="s">
        <v>225</v>
      </c>
      <c r="D146" s="132" t="s">
        <v>136</v>
      </c>
      <c r="E146" s="133" t="s">
        <v>814</v>
      </c>
      <c r="F146" s="134" t="s">
        <v>815</v>
      </c>
      <c r="G146" s="135" t="s">
        <v>164</v>
      </c>
      <c r="H146" s="136">
        <v>50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140</v>
      </c>
      <c r="AT146" s="144" t="s">
        <v>136</v>
      </c>
      <c r="AU146" s="144" t="s">
        <v>87</v>
      </c>
      <c r="AY146" s="16" t="s">
        <v>133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85</v>
      </c>
      <c r="BK146" s="145">
        <f>ROUND(I146*H146,2)</f>
        <v>0</v>
      </c>
      <c r="BL146" s="16" t="s">
        <v>140</v>
      </c>
      <c r="BM146" s="144" t="s">
        <v>300</v>
      </c>
    </row>
    <row r="147" spans="2:65" s="1" customFormat="1" ht="24.2" customHeight="1">
      <c r="B147" s="31"/>
      <c r="C147" s="132" t="s">
        <v>231</v>
      </c>
      <c r="D147" s="132" t="s">
        <v>136</v>
      </c>
      <c r="E147" s="133" t="s">
        <v>816</v>
      </c>
      <c r="F147" s="134" t="s">
        <v>817</v>
      </c>
      <c r="G147" s="135" t="s">
        <v>164</v>
      </c>
      <c r="H147" s="136">
        <v>38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42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140</v>
      </c>
      <c r="AT147" s="144" t="s">
        <v>136</v>
      </c>
      <c r="AU147" s="144" t="s">
        <v>87</v>
      </c>
      <c r="AY147" s="16" t="s">
        <v>133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85</v>
      </c>
      <c r="BK147" s="145">
        <f>ROUND(I147*H147,2)</f>
        <v>0</v>
      </c>
      <c r="BL147" s="16" t="s">
        <v>140</v>
      </c>
      <c r="BM147" s="144" t="s">
        <v>309</v>
      </c>
    </row>
    <row r="148" spans="2:65" s="1" customFormat="1" ht="16.5" customHeight="1">
      <c r="B148" s="31"/>
      <c r="C148" s="132" t="s">
        <v>235</v>
      </c>
      <c r="D148" s="132" t="s">
        <v>136</v>
      </c>
      <c r="E148" s="133" t="s">
        <v>818</v>
      </c>
      <c r="F148" s="134" t="s">
        <v>819</v>
      </c>
      <c r="G148" s="135" t="s">
        <v>164</v>
      </c>
      <c r="H148" s="136">
        <v>78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140</v>
      </c>
      <c r="AT148" s="144" t="s">
        <v>136</v>
      </c>
      <c r="AU148" s="144" t="s">
        <v>87</v>
      </c>
      <c r="AY148" s="16" t="s">
        <v>133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85</v>
      </c>
      <c r="BK148" s="145">
        <f>ROUND(I148*H148,2)</f>
        <v>0</v>
      </c>
      <c r="BL148" s="16" t="s">
        <v>140</v>
      </c>
      <c r="BM148" s="144" t="s">
        <v>321</v>
      </c>
    </row>
    <row r="149" spans="2:65" s="11" customFormat="1" ht="22.9" customHeight="1">
      <c r="B149" s="120"/>
      <c r="D149" s="121" t="s">
        <v>76</v>
      </c>
      <c r="E149" s="130" t="s">
        <v>820</v>
      </c>
      <c r="F149" s="130" t="s">
        <v>821</v>
      </c>
      <c r="I149" s="123"/>
      <c r="J149" s="131">
        <f>BK149</f>
        <v>0</v>
      </c>
      <c r="L149" s="120"/>
      <c r="M149" s="125"/>
      <c r="P149" s="126">
        <f>SUM(P150:P162)</f>
        <v>0</v>
      </c>
      <c r="R149" s="126">
        <f>SUM(R150:R162)</f>
        <v>1.4914847999999998E-3</v>
      </c>
      <c r="T149" s="127">
        <f>SUM(T150:T162)</f>
        <v>0</v>
      </c>
      <c r="AR149" s="121" t="s">
        <v>85</v>
      </c>
      <c r="AT149" s="128" t="s">
        <v>76</v>
      </c>
      <c r="AU149" s="128" t="s">
        <v>85</v>
      </c>
      <c r="AY149" s="121" t="s">
        <v>133</v>
      </c>
      <c r="BK149" s="129">
        <f>SUM(BK150:BK162)</f>
        <v>0</v>
      </c>
    </row>
    <row r="150" spans="2:65" s="1" customFormat="1" ht="21.75" customHeight="1">
      <c r="B150" s="31"/>
      <c r="C150" s="132" t="s">
        <v>239</v>
      </c>
      <c r="D150" s="132" t="s">
        <v>136</v>
      </c>
      <c r="E150" s="133" t="s">
        <v>822</v>
      </c>
      <c r="F150" s="134" t="s">
        <v>823</v>
      </c>
      <c r="G150" s="135" t="s">
        <v>144</v>
      </c>
      <c r="H150" s="136">
        <v>2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42</v>
      </c>
      <c r="P150" s="142">
        <f>O150*H150</f>
        <v>0</v>
      </c>
      <c r="Q150" s="142">
        <v>7.3878E-5</v>
      </c>
      <c r="R150" s="142">
        <f>Q150*H150</f>
        <v>1.47756E-4</v>
      </c>
      <c r="S150" s="142">
        <v>0</v>
      </c>
      <c r="T150" s="143">
        <f>S150*H150</f>
        <v>0</v>
      </c>
      <c r="AR150" s="144" t="s">
        <v>140</v>
      </c>
      <c r="AT150" s="144" t="s">
        <v>136</v>
      </c>
      <c r="AU150" s="144" t="s">
        <v>87</v>
      </c>
      <c r="AY150" s="16" t="s">
        <v>133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85</v>
      </c>
      <c r="BK150" s="145">
        <f>ROUND(I150*H150,2)</f>
        <v>0</v>
      </c>
      <c r="BL150" s="16" t="s">
        <v>140</v>
      </c>
      <c r="BM150" s="144" t="s">
        <v>335</v>
      </c>
    </row>
    <row r="151" spans="2:65" s="1" customFormat="1" ht="16.5" customHeight="1">
      <c r="B151" s="31"/>
      <c r="C151" s="167" t="s">
        <v>7</v>
      </c>
      <c r="D151" s="167" t="s">
        <v>192</v>
      </c>
      <c r="E151" s="168" t="s">
        <v>824</v>
      </c>
      <c r="F151" s="169" t="s">
        <v>825</v>
      </c>
      <c r="G151" s="170" t="s">
        <v>144</v>
      </c>
      <c r="H151" s="171">
        <v>1</v>
      </c>
      <c r="I151" s="172"/>
      <c r="J151" s="173">
        <f>ROUND(I151*H151,2)</f>
        <v>0</v>
      </c>
      <c r="K151" s="174"/>
      <c r="L151" s="175"/>
      <c r="M151" s="176" t="s">
        <v>1</v>
      </c>
      <c r="N151" s="177" t="s">
        <v>42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180</v>
      </c>
      <c r="AT151" s="144" t="s">
        <v>192</v>
      </c>
      <c r="AU151" s="144" t="s">
        <v>87</v>
      </c>
      <c r="AY151" s="16" t="s">
        <v>133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85</v>
      </c>
      <c r="BK151" s="145">
        <f>ROUND(I151*H151,2)</f>
        <v>0</v>
      </c>
      <c r="BL151" s="16" t="s">
        <v>140</v>
      </c>
      <c r="BM151" s="144" t="s">
        <v>343</v>
      </c>
    </row>
    <row r="152" spans="2:65" s="1" customFormat="1" ht="16.5" customHeight="1">
      <c r="B152" s="31"/>
      <c r="C152" s="167" t="s">
        <v>247</v>
      </c>
      <c r="D152" s="167" t="s">
        <v>192</v>
      </c>
      <c r="E152" s="168" t="s">
        <v>826</v>
      </c>
      <c r="F152" s="169" t="s">
        <v>827</v>
      </c>
      <c r="G152" s="170" t="s">
        <v>144</v>
      </c>
      <c r="H152" s="171">
        <v>1</v>
      </c>
      <c r="I152" s="172"/>
      <c r="J152" s="173">
        <f>ROUND(I152*H152,2)</f>
        <v>0</v>
      </c>
      <c r="K152" s="174"/>
      <c r="L152" s="175"/>
      <c r="M152" s="176" t="s">
        <v>1</v>
      </c>
      <c r="N152" s="177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180</v>
      </c>
      <c r="AT152" s="144" t="s">
        <v>192</v>
      </c>
      <c r="AU152" s="144" t="s">
        <v>87</v>
      </c>
      <c r="AY152" s="16" t="s">
        <v>133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85</v>
      </c>
      <c r="BK152" s="145">
        <f>ROUND(I152*H152,2)</f>
        <v>0</v>
      </c>
      <c r="BL152" s="16" t="s">
        <v>140</v>
      </c>
      <c r="BM152" s="144" t="s">
        <v>352</v>
      </c>
    </row>
    <row r="153" spans="2:65" s="1" customFormat="1" ht="16.5" customHeight="1">
      <c r="B153" s="31"/>
      <c r="C153" s="132" t="s">
        <v>251</v>
      </c>
      <c r="D153" s="132" t="s">
        <v>136</v>
      </c>
      <c r="E153" s="133" t="s">
        <v>828</v>
      </c>
      <c r="F153" s="134" t="s">
        <v>829</v>
      </c>
      <c r="G153" s="135" t="s">
        <v>144</v>
      </c>
      <c r="H153" s="136">
        <v>7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42</v>
      </c>
      <c r="P153" s="142">
        <f>O153*H153</f>
        <v>0</v>
      </c>
      <c r="Q153" s="142">
        <v>7.8536999999999997E-5</v>
      </c>
      <c r="R153" s="142">
        <f>Q153*H153</f>
        <v>5.4975899999999992E-4</v>
      </c>
      <c r="S153" s="142">
        <v>0</v>
      </c>
      <c r="T153" s="143">
        <f>S153*H153</f>
        <v>0</v>
      </c>
      <c r="AR153" s="144" t="s">
        <v>140</v>
      </c>
      <c r="AT153" s="144" t="s">
        <v>136</v>
      </c>
      <c r="AU153" s="144" t="s">
        <v>87</v>
      </c>
      <c r="AY153" s="16" t="s">
        <v>133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85</v>
      </c>
      <c r="BK153" s="145">
        <f>ROUND(I153*H153,2)</f>
        <v>0</v>
      </c>
      <c r="BL153" s="16" t="s">
        <v>140</v>
      </c>
      <c r="BM153" s="144" t="s">
        <v>360</v>
      </c>
    </row>
    <row r="154" spans="2:65" s="1" customFormat="1" ht="33" customHeight="1">
      <c r="B154" s="31"/>
      <c r="C154" s="167" t="s">
        <v>256</v>
      </c>
      <c r="D154" s="167" t="s">
        <v>192</v>
      </c>
      <c r="E154" s="168" t="s">
        <v>830</v>
      </c>
      <c r="F154" s="169" t="s">
        <v>831</v>
      </c>
      <c r="G154" s="170" t="s">
        <v>144</v>
      </c>
      <c r="H154" s="171">
        <v>7</v>
      </c>
      <c r="I154" s="172"/>
      <c r="J154" s="173">
        <f>ROUND(I154*H154,2)</f>
        <v>0</v>
      </c>
      <c r="K154" s="174"/>
      <c r="L154" s="175"/>
      <c r="M154" s="176" t="s">
        <v>1</v>
      </c>
      <c r="N154" s="177" t="s">
        <v>42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180</v>
      </c>
      <c r="AT154" s="144" t="s">
        <v>192</v>
      </c>
      <c r="AU154" s="144" t="s">
        <v>87</v>
      </c>
      <c r="AY154" s="16" t="s">
        <v>133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85</v>
      </c>
      <c r="BK154" s="145">
        <f>ROUND(I154*H154,2)</f>
        <v>0</v>
      </c>
      <c r="BL154" s="16" t="s">
        <v>140</v>
      </c>
      <c r="BM154" s="144" t="s">
        <v>368</v>
      </c>
    </row>
    <row r="155" spans="2:65" s="1" customFormat="1" ht="16.5" customHeight="1">
      <c r="B155" s="31"/>
      <c r="C155" s="167" t="s">
        <v>260</v>
      </c>
      <c r="D155" s="167" t="s">
        <v>192</v>
      </c>
      <c r="E155" s="168" t="s">
        <v>832</v>
      </c>
      <c r="F155" s="169" t="s">
        <v>833</v>
      </c>
      <c r="G155" s="170" t="s">
        <v>144</v>
      </c>
      <c r="H155" s="171">
        <v>14</v>
      </c>
      <c r="I155" s="172"/>
      <c r="J155" s="173">
        <f>ROUND(I155*H155,2)</f>
        <v>0</v>
      </c>
      <c r="K155" s="174"/>
      <c r="L155" s="175"/>
      <c r="M155" s="176" t="s">
        <v>1</v>
      </c>
      <c r="N155" s="177" t="s">
        <v>42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180</v>
      </c>
      <c r="AT155" s="144" t="s">
        <v>192</v>
      </c>
      <c r="AU155" s="144" t="s">
        <v>87</v>
      </c>
      <c r="AY155" s="16" t="s">
        <v>133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85</v>
      </c>
      <c r="BK155" s="145">
        <f>ROUND(I155*H155,2)</f>
        <v>0</v>
      </c>
      <c r="BL155" s="16" t="s">
        <v>140</v>
      </c>
      <c r="BM155" s="144" t="s">
        <v>376</v>
      </c>
    </row>
    <row r="156" spans="2:65" s="1" customFormat="1" ht="16.5" customHeight="1">
      <c r="B156" s="31"/>
      <c r="C156" s="132" t="s">
        <v>264</v>
      </c>
      <c r="D156" s="132" t="s">
        <v>136</v>
      </c>
      <c r="E156" s="133" t="s">
        <v>834</v>
      </c>
      <c r="F156" s="134" t="s">
        <v>835</v>
      </c>
      <c r="G156" s="135" t="s">
        <v>144</v>
      </c>
      <c r="H156" s="136">
        <v>4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42</v>
      </c>
      <c r="P156" s="142">
        <f>O156*H156</f>
        <v>0</v>
      </c>
      <c r="Q156" s="142">
        <v>1.4435819999999999E-4</v>
      </c>
      <c r="R156" s="142">
        <f>Q156*H156</f>
        <v>5.7743279999999996E-4</v>
      </c>
      <c r="S156" s="142">
        <v>0</v>
      </c>
      <c r="T156" s="143">
        <f>S156*H156</f>
        <v>0</v>
      </c>
      <c r="AR156" s="144" t="s">
        <v>140</v>
      </c>
      <c r="AT156" s="144" t="s">
        <v>136</v>
      </c>
      <c r="AU156" s="144" t="s">
        <v>87</v>
      </c>
      <c r="AY156" s="16" t="s">
        <v>133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85</v>
      </c>
      <c r="BK156" s="145">
        <f>ROUND(I156*H156,2)</f>
        <v>0</v>
      </c>
      <c r="BL156" s="16" t="s">
        <v>140</v>
      </c>
      <c r="BM156" s="144" t="s">
        <v>386</v>
      </c>
    </row>
    <row r="157" spans="2:65" s="1" customFormat="1" ht="16.5" customHeight="1">
      <c r="B157" s="31"/>
      <c r="C157" s="167" t="s">
        <v>268</v>
      </c>
      <c r="D157" s="167" t="s">
        <v>192</v>
      </c>
      <c r="E157" s="168" t="s">
        <v>836</v>
      </c>
      <c r="F157" s="169" t="s">
        <v>837</v>
      </c>
      <c r="G157" s="170" t="s">
        <v>144</v>
      </c>
      <c r="H157" s="171">
        <v>1</v>
      </c>
      <c r="I157" s="172"/>
      <c r="J157" s="173">
        <f>ROUND(I157*H157,2)</f>
        <v>0</v>
      </c>
      <c r="K157" s="174"/>
      <c r="L157" s="175"/>
      <c r="M157" s="176" t="s">
        <v>1</v>
      </c>
      <c r="N157" s="177" t="s">
        <v>42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180</v>
      </c>
      <c r="AT157" s="144" t="s">
        <v>192</v>
      </c>
      <c r="AU157" s="144" t="s">
        <v>87</v>
      </c>
      <c r="AY157" s="16" t="s">
        <v>133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85</v>
      </c>
      <c r="BK157" s="145">
        <f>ROUND(I157*H157,2)</f>
        <v>0</v>
      </c>
      <c r="BL157" s="16" t="s">
        <v>140</v>
      </c>
      <c r="BM157" s="144" t="s">
        <v>394</v>
      </c>
    </row>
    <row r="158" spans="2:65" s="1" customFormat="1" ht="16.5" customHeight="1">
      <c r="B158" s="31"/>
      <c r="C158" s="167" t="s">
        <v>273</v>
      </c>
      <c r="D158" s="167" t="s">
        <v>192</v>
      </c>
      <c r="E158" s="168" t="s">
        <v>838</v>
      </c>
      <c r="F158" s="169" t="s">
        <v>839</v>
      </c>
      <c r="G158" s="170" t="s">
        <v>144</v>
      </c>
      <c r="H158" s="171">
        <v>1</v>
      </c>
      <c r="I158" s="172"/>
      <c r="J158" s="173">
        <f>ROUND(I158*H158,2)</f>
        <v>0</v>
      </c>
      <c r="K158" s="174"/>
      <c r="L158" s="175"/>
      <c r="M158" s="176" t="s">
        <v>1</v>
      </c>
      <c r="N158" s="177" t="s">
        <v>42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180</v>
      </c>
      <c r="AT158" s="144" t="s">
        <v>192</v>
      </c>
      <c r="AU158" s="144" t="s">
        <v>87</v>
      </c>
      <c r="AY158" s="16" t="s">
        <v>133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85</v>
      </c>
      <c r="BK158" s="145">
        <f>ROUND(I158*H158,2)</f>
        <v>0</v>
      </c>
      <c r="BL158" s="16" t="s">
        <v>140</v>
      </c>
      <c r="BM158" s="144" t="s">
        <v>617</v>
      </c>
    </row>
    <row r="159" spans="2:65" s="1" customFormat="1" ht="16.5" customHeight="1">
      <c r="B159" s="31"/>
      <c r="C159" s="167" t="s">
        <v>279</v>
      </c>
      <c r="D159" s="167" t="s">
        <v>192</v>
      </c>
      <c r="E159" s="168" t="s">
        <v>840</v>
      </c>
      <c r="F159" s="169" t="s">
        <v>841</v>
      </c>
      <c r="G159" s="170" t="s">
        <v>144</v>
      </c>
      <c r="H159" s="171">
        <v>1</v>
      </c>
      <c r="I159" s="172"/>
      <c r="J159" s="173">
        <f>ROUND(I159*H159,2)</f>
        <v>0</v>
      </c>
      <c r="K159" s="174"/>
      <c r="L159" s="175"/>
      <c r="M159" s="176" t="s">
        <v>1</v>
      </c>
      <c r="N159" s="177" t="s">
        <v>42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180</v>
      </c>
      <c r="AT159" s="144" t="s">
        <v>192</v>
      </c>
      <c r="AU159" s="144" t="s">
        <v>87</v>
      </c>
      <c r="AY159" s="16" t="s">
        <v>133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85</v>
      </c>
      <c r="BK159" s="145">
        <f>ROUND(I159*H159,2)</f>
        <v>0</v>
      </c>
      <c r="BL159" s="16" t="s">
        <v>140</v>
      </c>
      <c r="BM159" s="144" t="s">
        <v>625</v>
      </c>
    </row>
    <row r="160" spans="2:65" s="1" customFormat="1" ht="16.5" customHeight="1">
      <c r="B160" s="31"/>
      <c r="C160" s="167" t="s">
        <v>283</v>
      </c>
      <c r="D160" s="167" t="s">
        <v>192</v>
      </c>
      <c r="E160" s="168" t="s">
        <v>842</v>
      </c>
      <c r="F160" s="169" t="s">
        <v>843</v>
      </c>
      <c r="G160" s="170" t="s">
        <v>144</v>
      </c>
      <c r="H160" s="171">
        <v>1</v>
      </c>
      <c r="I160" s="172"/>
      <c r="J160" s="173">
        <f>ROUND(I160*H160,2)</f>
        <v>0</v>
      </c>
      <c r="K160" s="174"/>
      <c r="L160" s="175"/>
      <c r="M160" s="176" t="s">
        <v>1</v>
      </c>
      <c r="N160" s="177" t="s">
        <v>42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180</v>
      </c>
      <c r="AT160" s="144" t="s">
        <v>192</v>
      </c>
      <c r="AU160" s="144" t="s">
        <v>87</v>
      </c>
      <c r="AY160" s="16" t="s">
        <v>133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85</v>
      </c>
      <c r="BK160" s="145">
        <f>ROUND(I160*H160,2)</f>
        <v>0</v>
      </c>
      <c r="BL160" s="16" t="s">
        <v>140</v>
      </c>
      <c r="BM160" s="144" t="s">
        <v>633</v>
      </c>
    </row>
    <row r="161" spans="2:65" s="1" customFormat="1" ht="16.5" customHeight="1">
      <c r="B161" s="31"/>
      <c r="C161" s="132" t="s">
        <v>287</v>
      </c>
      <c r="D161" s="132" t="s">
        <v>136</v>
      </c>
      <c r="E161" s="133" t="s">
        <v>844</v>
      </c>
      <c r="F161" s="134" t="s">
        <v>845</v>
      </c>
      <c r="G161" s="135" t="s">
        <v>144</v>
      </c>
      <c r="H161" s="136">
        <v>1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42</v>
      </c>
      <c r="P161" s="142">
        <f>O161*H161</f>
        <v>0</v>
      </c>
      <c r="Q161" s="142">
        <v>2.1653699999999999E-4</v>
      </c>
      <c r="R161" s="142">
        <f>Q161*H161</f>
        <v>2.1653699999999999E-4</v>
      </c>
      <c r="S161" s="142">
        <v>0</v>
      </c>
      <c r="T161" s="143">
        <f>S161*H161</f>
        <v>0</v>
      </c>
      <c r="AR161" s="144" t="s">
        <v>140</v>
      </c>
      <c r="AT161" s="144" t="s">
        <v>136</v>
      </c>
      <c r="AU161" s="144" t="s">
        <v>87</v>
      </c>
      <c r="AY161" s="16" t="s">
        <v>133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85</v>
      </c>
      <c r="BK161" s="145">
        <f>ROUND(I161*H161,2)</f>
        <v>0</v>
      </c>
      <c r="BL161" s="16" t="s">
        <v>140</v>
      </c>
      <c r="BM161" s="144" t="s">
        <v>640</v>
      </c>
    </row>
    <row r="162" spans="2:65" s="1" customFormat="1" ht="16.5" customHeight="1">
      <c r="B162" s="31"/>
      <c r="C162" s="132" t="s">
        <v>291</v>
      </c>
      <c r="D162" s="132" t="s">
        <v>136</v>
      </c>
      <c r="E162" s="133" t="s">
        <v>846</v>
      </c>
      <c r="F162" s="134" t="s">
        <v>847</v>
      </c>
      <c r="G162" s="135" t="s">
        <v>144</v>
      </c>
      <c r="H162" s="136">
        <v>7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42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140</v>
      </c>
      <c r="AT162" s="144" t="s">
        <v>136</v>
      </c>
      <c r="AU162" s="144" t="s">
        <v>87</v>
      </c>
      <c r="AY162" s="16" t="s">
        <v>133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85</v>
      </c>
      <c r="BK162" s="145">
        <f>ROUND(I162*H162,2)</f>
        <v>0</v>
      </c>
      <c r="BL162" s="16" t="s">
        <v>140</v>
      </c>
      <c r="BM162" s="144" t="s">
        <v>650</v>
      </c>
    </row>
    <row r="163" spans="2:65" s="11" customFormat="1" ht="22.9" customHeight="1">
      <c r="B163" s="120"/>
      <c r="D163" s="121" t="s">
        <v>76</v>
      </c>
      <c r="E163" s="130" t="s">
        <v>848</v>
      </c>
      <c r="F163" s="130" t="s">
        <v>849</v>
      </c>
      <c r="I163" s="123"/>
      <c r="J163" s="131">
        <f>BK163</f>
        <v>0</v>
      </c>
      <c r="L163" s="120"/>
      <c r="M163" s="125"/>
      <c r="P163" s="126">
        <f>SUM(P164:P167)</f>
        <v>0</v>
      </c>
      <c r="R163" s="126">
        <f>SUM(R164:R167)</f>
        <v>0.34616000000000002</v>
      </c>
      <c r="T163" s="127">
        <f>SUM(T164:T167)</f>
        <v>0</v>
      </c>
      <c r="AR163" s="121" t="s">
        <v>85</v>
      </c>
      <c r="AT163" s="128" t="s">
        <v>76</v>
      </c>
      <c r="AU163" s="128" t="s">
        <v>85</v>
      </c>
      <c r="AY163" s="121" t="s">
        <v>133</v>
      </c>
      <c r="BK163" s="129">
        <f>SUM(BK164:BK167)</f>
        <v>0</v>
      </c>
    </row>
    <row r="164" spans="2:65" s="1" customFormat="1" ht="37.9" customHeight="1">
      <c r="B164" s="31"/>
      <c r="C164" s="132" t="s">
        <v>295</v>
      </c>
      <c r="D164" s="132" t="s">
        <v>136</v>
      </c>
      <c r="E164" s="133" t="s">
        <v>850</v>
      </c>
      <c r="F164" s="134" t="s">
        <v>851</v>
      </c>
      <c r="G164" s="135" t="s">
        <v>144</v>
      </c>
      <c r="H164" s="136">
        <v>1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42</v>
      </c>
      <c r="P164" s="142">
        <f>O164*H164</f>
        <v>0</v>
      </c>
      <c r="Q164" s="142">
        <v>1.2460000000000001E-2</v>
      </c>
      <c r="R164" s="142">
        <f>Q164*H164</f>
        <v>1.2460000000000001E-2</v>
      </c>
      <c r="S164" s="142">
        <v>0</v>
      </c>
      <c r="T164" s="143">
        <f>S164*H164</f>
        <v>0</v>
      </c>
      <c r="AR164" s="144" t="s">
        <v>140</v>
      </c>
      <c r="AT164" s="144" t="s">
        <v>136</v>
      </c>
      <c r="AU164" s="144" t="s">
        <v>87</v>
      </c>
      <c r="AY164" s="16" t="s">
        <v>133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85</v>
      </c>
      <c r="BK164" s="145">
        <f>ROUND(I164*H164,2)</f>
        <v>0</v>
      </c>
      <c r="BL164" s="16" t="s">
        <v>140</v>
      </c>
      <c r="BM164" s="144" t="s">
        <v>658</v>
      </c>
    </row>
    <row r="165" spans="2:65" s="1" customFormat="1" ht="37.9" customHeight="1">
      <c r="B165" s="31"/>
      <c r="C165" s="132" t="s">
        <v>300</v>
      </c>
      <c r="D165" s="132" t="s">
        <v>136</v>
      </c>
      <c r="E165" s="133" t="s">
        <v>852</v>
      </c>
      <c r="F165" s="134" t="s">
        <v>853</v>
      </c>
      <c r="G165" s="135" t="s">
        <v>144</v>
      </c>
      <c r="H165" s="136">
        <v>2</v>
      </c>
      <c r="I165" s="137"/>
      <c r="J165" s="138">
        <f>ROUND(I165*H165,2)</f>
        <v>0</v>
      </c>
      <c r="K165" s="139"/>
      <c r="L165" s="31"/>
      <c r="M165" s="140" t="s">
        <v>1</v>
      </c>
      <c r="N165" s="141" t="s">
        <v>42</v>
      </c>
      <c r="P165" s="142">
        <f>O165*H165</f>
        <v>0</v>
      </c>
      <c r="Q165" s="142">
        <v>2.6100000000000002E-2</v>
      </c>
      <c r="R165" s="142">
        <f>Q165*H165</f>
        <v>5.2200000000000003E-2</v>
      </c>
      <c r="S165" s="142">
        <v>0</v>
      </c>
      <c r="T165" s="143">
        <f>S165*H165</f>
        <v>0</v>
      </c>
      <c r="AR165" s="144" t="s">
        <v>140</v>
      </c>
      <c r="AT165" s="144" t="s">
        <v>136</v>
      </c>
      <c r="AU165" s="144" t="s">
        <v>87</v>
      </c>
      <c r="AY165" s="16" t="s">
        <v>133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85</v>
      </c>
      <c r="BK165" s="145">
        <f>ROUND(I165*H165,2)</f>
        <v>0</v>
      </c>
      <c r="BL165" s="16" t="s">
        <v>140</v>
      </c>
      <c r="BM165" s="144" t="s">
        <v>666</v>
      </c>
    </row>
    <row r="166" spans="2:65" s="1" customFormat="1" ht="37.9" customHeight="1">
      <c r="B166" s="31"/>
      <c r="C166" s="132" t="s">
        <v>304</v>
      </c>
      <c r="D166" s="132" t="s">
        <v>136</v>
      </c>
      <c r="E166" s="133" t="s">
        <v>854</v>
      </c>
      <c r="F166" s="134" t="s">
        <v>855</v>
      </c>
      <c r="G166" s="135" t="s">
        <v>144</v>
      </c>
      <c r="H166" s="136">
        <v>5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42</v>
      </c>
      <c r="P166" s="142">
        <f>O166*H166</f>
        <v>0</v>
      </c>
      <c r="Q166" s="142">
        <v>5.6300000000000003E-2</v>
      </c>
      <c r="R166" s="142">
        <f>Q166*H166</f>
        <v>0.28150000000000003</v>
      </c>
      <c r="S166" s="142">
        <v>0</v>
      </c>
      <c r="T166" s="143">
        <f>S166*H166</f>
        <v>0</v>
      </c>
      <c r="AR166" s="144" t="s">
        <v>140</v>
      </c>
      <c r="AT166" s="144" t="s">
        <v>136</v>
      </c>
      <c r="AU166" s="144" t="s">
        <v>87</v>
      </c>
      <c r="AY166" s="16" t="s">
        <v>133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85</v>
      </c>
      <c r="BK166" s="145">
        <f>ROUND(I166*H166,2)</f>
        <v>0</v>
      </c>
      <c r="BL166" s="16" t="s">
        <v>140</v>
      </c>
      <c r="BM166" s="144" t="s">
        <v>679</v>
      </c>
    </row>
    <row r="167" spans="2:65" s="1" customFormat="1" ht="24.2" customHeight="1">
      <c r="B167" s="31"/>
      <c r="C167" s="132" t="s">
        <v>309</v>
      </c>
      <c r="D167" s="132" t="s">
        <v>136</v>
      </c>
      <c r="E167" s="133" t="s">
        <v>856</v>
      </c>
      <c r="F167" s="134" t="s">
        <v>857</v>
      </c>
      <c r="G167" s="135" t="s">
        <v>188</v>
      </c>
      <c r="H167" s="136">
        <v>0.21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42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140</v>
      </c>
      <c r="AT167" s="144" t="s">
        <v>136</v>
      </c>
      <c r="AU167" s="144" t="s">
        <v>87</v>
      </c>
      <c r="AY167" s="16" t="s">
        <v>133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85</v>
      </c>
      <c r="BK167" s="145">
        <f>ROUND(I167*H167,2)</f>
        <v>0</v>
      </c>
      <c r="BL167" s="16" t="s">
        <v>140</v>
      </c>
      <c r="BM167" s="144" t="s">
        <v>689</v>
      </c>
    </row>
    <row r="168" spans="2:65" s="11" customFormat="1" ht="22.9" customHeight="1">
      <c r="B168" s="120"/>
      <c r="D168" s="121" t="s">
        <v>76</v>
      </c>
      <c r="E168" s="130" t="s">
        <v>858</v>
      </c>
      <c r="F168" s="130" t="s">
        <v>859</v>
      </c>
      <c r="I168" s="123"/>
      <c r="J168" s="131">
        <f>BK168</f>
        <v>0</v>
      </c>
      <c r="L168" s="120"/>
      <c r="M168" s="125"/>
      <c r="P168" s="126">
        <f>SUM(P169:P171)</f>
        <v>0</v>
      </c>
      <c r="R168" s="126">
        <f>SUM(R169:R171)</f>
        <v>0</v>
      </c>
      <c r="T168" s="127">
        <f>SUM(T169:T171)</f>
        <v>0</v>
      </c>
      <c r="AR168" s="121" t="s">
        <v>85</v>
      </c>
      <c r="AT168" s="128" t="s">
        <v>76</v>
      </c>
      <c r="AU168" s="128" t="s">
        <v>85</v>
      </c>
      <c r="AY168" s="121" t="s">
        <v>133</v>
      </c>
      <c r="BK168" s="129">
        <f>SUM(BK169:BK171)</f>
        <v>0</v>
      </c>
    </row>
    <row r="169" spans="2:65" s="1" customFormat="1" ht="24.2" customHeight="1">
      <c r="B169" s="31"/>
      <c r="C169" s="132" t="s">
        <v>313</v>
      </c>
      <c r="D169" s="132" t="s">
        <v>136</v>
      </c>
      <c r="E169" s="133" t="s">
        <v>860</v>
      </c>
      <c r="F169" s="134" t="s">
        <v>861</v>
      </c>
      <c r="G169" s="135" t="s">
        <v>811</v>
      </c>
      <c r="H169" s="136">
        <v>1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42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140</v>
      </c>
      <c r="AT169" s="144" t="s">
        <v>136</v>
      </c>
      <c r="AU169" s="144" t="s">
        <v>87</v>
      </c>
      <c r="AY169" s="16" t="s">
        <v>133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85</v>
      </c>
      <c r="BK169" s="145">
        <f>ROUND(I169*H169,2)</f>
        <v>0</v>
      </c>
      <c r="BL169" s="16" t="s">
        <v>140</v>
      </c>
      <c r="BM169" s="144" t="s">
        <v>698</v>
      </c>
    </row>
    <row r="170" spans="2:65" s="1" customFormat="1" ht="16.5" customHeight="1">
      <c r="B170" s="31"/>
      <c r="C170" s="132" t="s">
        <v>321</v>
      </c>
      <c r="D170" s="132" t="s">
        <v>136</v>
      </c>
      <c r="E170" s="133" t="s">
        <v>862</v>
      </c>
      <c r="F170" s="134" t="s">
        <v>863</v>
      </c>
      <c r="G170" s="135" t="s">
        <v>808</v>
      </c>
      <c r="H170" s="136">
        <v>2</v>
      </c>
      <c r="I170" s="137"/>
      <c r="J170" s="138">
        <f>ROUND(I170*H170,2)</f>
        <v>0</v>
      </c>
      <c r="K170" s="139"/>
      <c r="L170" s="31"/>
      <c r="M170" s="140" t="s">
        <v>1</v>
      </c>
      <c r="N170" s="14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140</v>
      </c>
      <c r="AT170" s="144" t="s">
        <v>136</v>
      </c>
      <c r="AU170" s="144" t="s">
        <v>87</v>
      </c>
      <c r="AY170" s="16" t="s">
        <v>133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85</v>
      </c>
      <c r="BK170" s="145">
        <f>ROUND(I170*H170,2)</f>
        <v>0</v>
      </c>
      <c r="BL170" s="16" t="s">
        <v>140</v>
      </c>
      <c r="BM170" s="144" t="s">
        <v>707</v>
      </c>
    </row>
    <row r="171" spans="2:65" s="1" customFormat="1" ht="16.5" customHeight="1">
      <c r="B171" s="31"/>
      <c r="C171" s="132" t="s">
        <v>327</v>
      </c>
      <c r="D171" s="132" t="s">
        <v>136</v>
      </c>
      <c r="E171" s="133" t="s">
        <v>864</v>
      </c>
      <c r="F171" s="134" t="s">
        <v>865</v>
      </c>
      <c r="G171" s="135" t="s">
        <v>808</v>
      </c>
      <c r="H171" s="136">
        <v>72</v>
      </c>
      <c r="I171" s="137"/>
      <c r="J171" s="138">
        <f>ROUND(I171*H171,2)</f>
        <v>0</v>
      </c>
      <c r="K171" s="139"/>
      <c r="L171" s="31"/>
      <c r="M171" s="178" t="s">
        <v>1</v>
      </c>
      <c r="N171" s="179" t="s">
        <v>42</v>
      </c>
      <c r="O171" s="180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AR171" s="144" t="s">
        <v>140</v>
      </c>
      <c r="AT171" s="144" t="s">
        <v>136</v>
      </c>
      <c r="AU171" s="144" t="s">
        <v>87</v>
      </c>
      <c r="AY171" s="16" t="s">
        <v>133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85</v>
      </c>
      <c r="BK171" s="145">
        <f>ROUND(I171*H171,2)</f>
        <v>0</v>
      </c>
      <c r="BL171" s="16" t="s">
        <v>140</v>
      </c>
      <c r="BM171" s="144" t="s">
        <v>716</v>
      </c>
    </row>
    <row r="172" spans="2:65" s="1" customFormat="1" ht="6.95" customHeight="1"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31"/>
    </row>
  </sheetData>
  <sheetProtection algorithmName="SHA-512" hashValue="Tg+mveBj+bFeNACV8f/SvGgo0Rk/tB6StIqpPt1Jh22+UJl15MecUz469rGelHQe3T4C1fhLU8oOYrgmfe703g==" saltValue="+zC/UdbKOUgl1m2mVkrD27IlfjaYGfH0iiov3hJUtNAIkP1eXApyAf1KcynWvZAGJuwUuZSWvihPelfC4zhDyQ==" spinCount="100000" sheet="1" objects="1" scenarios="1" formatColumns="0" formatRows="0" autoFilter="0"/>
  <autoFilter ref="C123:K171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103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0" t="str">
        <f>'Rekapitulace stavby'!K6</f>
        <v>Stavební úpravy objektu na st.p.č.179</v>
      </c>
      <c r="F7" s="221"/>
      <c r="G7" s="221"/>
      <c r="H7" s="221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183" t="s">
        <v>866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8. 9. 2024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3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9" t="s">
        <v>1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ROUND((SUM(BE122:BE153)),  2)</f>
        <v>0</v>
      </c>
      <c r="I33" s="91">
        <v>0.21</v>
      </c>
      <c r="J33" s="90">
        <f>ROUND(((SUM(BE122:BE153))*I33),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ROUND((SUM(BF122:BF153)),  2)</f>
        <v>0</v>
      </c>
      <c r="I34" s="91">
        <v>0.12</v>
      </c>
      <c r="J34" s="90">
        <f>ROUND(((SUM(BF122:BF153))*I34),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ROUND((SUM(BG122:BG153)),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ROUND((SUM(BH122:BH153)),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ROUND((SUM(BI122:BI153)),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0" t="str">
        <f>E7</f>
        <v>Stavební úpravy objektu na st.p.č.179</v>
      </c>
      <c r="F85" s="221"/>
      <c r="G85" s="221"/>
      <c r="H85" s="221"/>
      <c r="L85" s="31"/>
    </row>
    <row r="86" spans="2:47" s="1" customFormat="1" ht="12" customHeight="1">
      <c r="B86" s="31"/>
      <c r="C86" s="26" t="s">
        <v>104</v>
      </c>
      <c r="L86" s="31"/>
    </row>
    <row r="87" spans="2:47" s="1" customFormat="1" ht="16.5" customHeight="1">
      <c r="B87" s="31"/>
      <c r="E87" s="183" t="str">
        <f>E9</f>
        <v>741 - Elektroinstalace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Vrchlabí, Krkonošská 230</v>
      </c>
      <c r="I89" s="26" t="s">
        <v>22</v>
      </c>
      <c r="J89" s="51" t="str">
        <f>IF(J12="","",J12)</f>
        <v>8. 9. 2024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ZŠ a MŠ Vrchlabí, Krkonošská 230</v>
      </c>
      <c r="I91" s="26" t="s">
        <v>31</v>
      </c>
      <c r="J91" s="29" t="str">
        <f>E21</f>
        <v>Tomáš Limberský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J122</f>
        <v>0</v>
      </c>
      <c r="L96" s="31"/>
      <c r="AU96" s="16" t="s">
        <v>110</v>
      </c>
    </row>
    <row r="97" spans="2:12" s="8" customFormat="1" ht="24.95" customHeight="1">
      <c r="B97" s="103"/>
      <c r="D97" s="104" t="s">
        <v>762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867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868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12" s="9" customFormat="1" ht="19.899999999999999" customHeight="1">
      <c r="B100" s="107"/>
      <c r="D100" s="108" t="s">
        <v>869</v>
      </c>
      <c r="E100" s="109"/>
      <c r="F100" s="109"/>
      <c r="G100" s="109"/>
      <c r="H100" s="109"/>
      <c r="I100" s="109"/>
      <c r="J100" s="110">
        <f>J136</f>
        <v>0</v>
      </c>
      <c r="L100" s="107"/>
    </row>
    <row r="101" spans="2:12" s="9" customFormat="1" ht="19.899999999999999" customHeight="1">
      <c r="B101" s="107"/>
      <c r="D101" s="108" t="s">
        <v>870</v>
      </c>
      <c r="E101" s="109"/>
      <c r="F101" s="109"/>
      <c r="G101" s="109"/>
      <c r="H101" s="109"/>
      <c r="I101" s="109"/>
      <c r="J101" s="110">
        <f>J141</f>
        <v>0</v>
      </c>
      <c r="L101" s="107"/>
    </row>
    <row r="102" spans="2:12" s="9" customFormat="1" ht="19.899999999999999" customHeight="1">
      <c r="B102" s="107"/>
      <c r="D102" s="108" t="s">
        <v>871</v>
      </c>
      <c r="E102" s="109"/>
      <c r="F102" s="109"/>
      <c r="G102" s="109"/>
      <c r="H102" s="109"/>
      <c r="I102" s="109"/>
      <c r="J102" s="110">
        <f>J152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118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0" t="str">
        <f>E7</f>
        <v>Stavební úpravy objektu na st.p.č.179</v>
      </c>
      <c r="F112" s="221"/>
      <c r="G112" s="221"/>
      <c r="H112" s="221"/>
      <c r="L112" s="31"/>
    </row>
    <row r="113" spans="2:65" s="1" customFormat="1" ht="12" customHeight="1">
      <c r="B113" s="31"/>
      <c r="C113" s="26" t="s">
        <v>104</v>
      </c>
      <c r="L113" s="31"/>
    </row>
    <row r="114" spans="2:65" s="1" customFormat="1" ht="16.5" customHeight="1">
      <c r="B114" s="31"/>
      <c r="E114" s="183" t="str">
        <f>E9</f>
        <v>741 - Elektroinstalace</v>
      </c>
      <c r="F114" s="222"/>
      <c r="G114" s="222"/>
      <c r="H114" s="222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>Vrchlabí, Krkonošská 230</v>
      </c>
      <c r="I116" s="26" t="s">
        <v>22</v>
      </c>
      <c r="J116" s="51" t="str">
        <f>IF(J12="","",J12)</f>
        <v>8. 9. 2024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E15</f>
        <v>ZŠ a MŠ Vrchlabí, Krkonošská 230</v>
      </c>
      <c r="I118" s="26" t="s">
        <v>31</v>
      </c>
      <c r="J118" s="29" t="str">
        <f>E21</f>
        <v>Tomáš Limberský</v>
      </c>
      <c r="L118" s="31"/>
    </row>
    <row r="119" spans="2:65" s="1" customFormat="1" ht="15.2" customHeight="1">
      <c r="B119" s="31"/>
      <c r="C119" s="26" t="s">
        <v>29</v>
      </c>
      <c r="F119" s="24" t="str">
        <f>IF(E18="","",E18)</f>
        <v>Vyplň údaj</v>
      </c>
      <c r="I119" s="26" t="s">
        <v>34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119</v>
      </c>
      <c r="D121" s="113" t="s">
        <v>62</v>
      </c>
      <c r="E121" s="113" t="s">
        <v>58</v>
      </c>
      <c r="F121" s="113" t="s">
        <v>59</v>
      </c>
      <c r="G121" s="113" t="s">
        <v>120</v>
      </c>
      <c r="H121" s="113" t="s">
        <v>121</v>
      </c>
      <c r="I121" s="113" t="s">
        <v>122</v>
      </c>
      <c r="J121" s="114" t="s">
        <v>108</v>
      </c>
      <c r="K121" s="115" t="s">
        <v>123</v>
      </c>
      <c r="L121" s="111"/>
      <c r="M121" s="58" t="s">
        <v>1</v>
      </c>
      <c r="N121" s="59" t="s">
        <v>41</v>
      </c>
      <c r="O121" s="59" t="s">
        <v>124</v>
      </c>
      <c r="P121" s="59" t="s">
        <v>125</v>
      </c>
      <c r="Q121" s="59" t="s">
        <v>126</v>
      </c>
      <c r="R121" s="59" t="s">
        <v>127</v>
      </c>
      <c r="S121" s="59" t="s">
        <v>128</v>
      </c>
      <c r="T121" s="60" t="s">
        <v>129</v>
      </c>
    </row>
    <row r="122" spans="2:65" s="1" customFormat="1" ht="22.9" customHeight="1">
      <c r="B122" s="31"/>
      <c r="C122" s="63" t="s">
        <v>130</v>
      </c>
      <c r="J122" s="116">
        <f>BK122</f>
        <v>0</v>
      </c>
      <c r="L122" s="31"/>
      <c r="M122" s="61"/>
      <c r="N122" s="52"/>
      <c r="O122" s="52"/>
      <c r="P122" s="117">
        <f>P123</f>
        <v>0</v>
      </c>
      <c r="Q122" s="52"/>
      <c r="R122" s="117">
        <f>R123</f>
        <v>0</v>
      </c>
      <c r="S122" s="52"/>
      <c r="T122" s="118">
        <f>T123</f>
        <v>0</v>
      </c>
      <c r="AT122" s="16" t="s">
        <v>76</v>
      </c>
      <c r="AU122" s="16" t="s">
        <v>110</v>
      </c>
      <c r="BK122" s="119">
        <f>BK123</f>
        <v>0</v>
      </c>
    </row>
    <row r="123" spans="2:65" s="11" customFormat="1" ht="25.9" customHeight="1">
      <c r="B123" s="120"/>
      <c r="D123" s="121" t="s">
        <v>76</v>
      </c>
      <c r="E123" s="122" t="s">
        <v>131</v>
      </c>
      <c r="F123" s="122" t="s">
        <v>131</v>
      </c>
      <c r="I123" s="123"/>
      <c r="J123" s="124">
        <f>BK123</f>
        <v>0</v>
      </c>
      <c r="L123" s="120"/>
      <c r="M123" s="125"/>
      <c r="P123" s="126">
        <f>P124+P129+P136+P141+P152</f>
        <v>0</v>
      </c>
      <c r="R123" s="126">
        <f>R124+R129+R136+R141+R152</f>
        <v>0</v>
      </c>
      <c r="T123" s="127">
        <f>T124+T129+T136+T141+T152</f>
        <v>0</v>
      </c>
      <c r="AR123" s="121" t="s">
        <v>85</v>
      </c>
      <c r="AT123" s="128" t="s">
        <v>76</v>
      </c>
      <c r="AU123" s="128" t="s">
        <v>77</v>
      </c>
      <c r="AY123" s="121" t="s">
        <v>133</v>
      </c>
      <c r="BK123" s="129">
        <f>BK124+BK129+BK136+BK141+BK152</f>
        <v>0</v>
      </c>
    </row>
    <row r="124" spans="2:65" s="11" customFormat="1" ht="22.9" customHeight="1">
      <c r="B124" s="120"/>
      <c r="D124" s="121" t="s">
        <v>76</v>
      </c>
      <c r="E124" s="130" t="s">
        <v>872</v>
      </c>
      <c r="F124" s="130" t="s">
        <v>873</v>
      </c>
      <c r="I124" s="123"/>
      <c r="J124" s="131">
        <f>BK124</f>
        <v>0</v>
      </c>
      <c r="L124" s="120"/>
      <c r="M124" s="125"/>
      <c r="P124" s="126">
        <f>SUM(P125:P128)</f>
        <v>0</v>
      </c>
      <c r="R124" s="126">
        <f>SUM(R125:R128)</f>
        <v>0</v>
      </c>
      <c r="T124" s="127">
        <f>SUM(T125:T128)</f>
        <v>0</v>
      </c>
      <c r="AR124" s="121" t="s">
        <v>85</v>
      </c>
      <c r="AT124" s="128" t="s">
        <v>76</v>
      </c>
      <c r="AU124" s="128" t="s">
        <v>85</v>
      </c>
      <c r="AY124" s="121" t="s">
        <v>133</v>
      </c>
      <c r="BK124" s="129">
        <f>SUM(BK125:BK128)</f>
        <v>0</v>
      </c>
    </row>
    <row r="125" spans="2:65" s="1" customFormat="1" ht="16.5" customHeight="1">
      <c r="B125" s="31"/>
      <c r="C125" s="132" t="s">
        <v>85</v>
      </c>
      <c r="D125" s="132" t="s">
        <v>136</v>
      </c>
      <c r="E125" s="133" t="s">
        <v>874</v>
      </c>
      <c r="F125" s="134" t="s">
        <v>875</v>
      </c>
      <c r="G125" s="135" t="s">
        <v>797</v>
      </c>
      <c r="H125" s="136">
        <v>0.5</v>
      </c>
      <c r="I125" s="137"/>
      <c r="J125" s="138">
        <f>ROUND(I125*H125,2)</f>
        <v>0</v>
      </c>
      <c r="K125" s="139"/>
      <c r="L125" s="31"/>
      <c r="M125" s="140" t="s">
        <v>1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140</v>
      </c>
      <c r="AT125" s="144" t="s">
        <v>136</v>
      </c>
      <c r="AU125" s="144" t="s">
        <v>87</v>
      </c>
      <c r="AY125" s="16" t="s">
        <v>133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85</v>
      </c>
      <c r="BK125" s="145">
        <f>ROUND(I125*H125,2)</f>
        <v>0</v>
      </c>
      <c r="BL125" s="16" t="s">
        <v>140</v>
      </c>
      <c r="BM125" s="144" t="s">
        <v>87</v>
      </c>
    </row>
    <row r="126" spans="2:65" s="1" customFormat="1" ht="16.5" customHeight="1">
      <c r="B126" s="31"/>
      <c r="C126" s="132" t="s">
        <v>87</v>
      </c>
      <c r="D126" s="132" t="s">
        <v>136</v>
      </c>
      <c r="E126" s="133" t="s">
        <v>876</v>
      </c>
      <c r="F126" s="134" t="s">
        <v>877</v>
      </c>
      <c r="G126" s="135" t="s">
        <v>797</v>
      </c>
      <c r="H126" s="136">
        <v>0.5</v>
      </c>
      <c r="I126" s="137"/>
      <c r="J126" s="138">
        <f>ROUND(I126*H126,2)</f>
        <v>0</v>
      </c>
      <c r="K126" s="139"/>
      <c r="L126" s="31"/>
      <c r="M126" s="140" t="s">
        <v>1</v>
      </c>
      <c r="N126" s="141" t="s">
        <v>42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140</v>
      </c>
      <c r="AT126" s="144" t="s">
        <v>136</v>
      </c>
      <c r="AU126" s="144" t="s">
        <v>87</v>
      </c>
      <c r="AY126" s="16" t="s">
        <v>133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85</v>
      </c>
      <c r="BK126" s="145">
        <f>ROUND(I126*H126,2)</f>
        <v>0</v>
      </c>
      <c r="BL126" s="16" t="s">
        <v>140</v>
      </c>
      <c r="BM126" s="144" t="s">
        <v>140</v>
      </c>
    </row>
    <row r="127" spans="2:65" s="1" customFormat="1" ht="16.5" customHeight="1">
      <c r="B127" s="31"/>
      <c r="C127" s="132" t="s">
        <v>134</v>
      </c>
      <c r="D127" s="132" t="s">
        <v>136</v>
      </c>
      <c r="E127" s="133" t="s">
        <v>878</v>
      </c>
      <c r="F127" s="134" t="s">
        <v>879</v>
      </c>
      <c r="G127" s="135" t="s">
        <v>797</v>
      </c>
      <c r="H127" s="136">
        <v>1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140</v>
      </c>
      <c r="AT127" s="144" t="s">
        <v>136</v>
      </c>
      <c r="AU127" s="144" t="s">
        <v>87</v>
      </c>
      <c r="AY127" s="16" t="s">
        <v>133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85</v>
      </c>
      <c r="BK127" s="145">
        <f>ROUND(I127*H127,2)</f>
        <v>0</v>
      </c>
      <c r="BL127" s="16" t="s">
        <v>140</v>
      </c>
      <c r="BM127" s="144" t="s">
        <v>166</v>
      </c>
    </row>
    <row r="128" spans="2:65" s="1" customFormat="1" ht="16.5" customHeight="1">
      <c r="B128" s="31"/>
      <c r="C128" s="132" t="s">
        <v>140</v>
      </c>
      <c r="D128" s="132" t="s">
        <v>136</v>
      </c>
      <c r="E128" s="133" t="s">
        <v>880</v>
      </c>
      <c r="F128" s="134" t="s">
        <v>881</v>
      </c>
      <c r="G128" s="135" t="s">
        <v>797</v>
      </c>
      <c r="H128" s="136">
        <v>5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140</v>
      </c>
      <c r="AT128" s="144" t="s">
        <v>136</v>
      </c>
      <c r="AU128" s="144" t="s">
        <v>87</v>
      </c>
      <c r="AY128" s="16" t="s">
        <v>133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85</v>
      </c>
      <c r="BK128" s="145">
        <f>ROUND(I128*H128,2)</f>
        <v>0</v>
      </c>
      <c r="BL128" s="16" t="s">
        <v>140</v>
      </c>
      <c r="BM128" s="144" t="s">
        <v>180</v>
      </c>
    </row>
    <row r="129" spans="2:65" s="11" customFormat="1" ht="22.9" customHeight="1">
      <c r="B129" s="120"/>
      <c r="D129" s="121" t="s">
        <v>76</v>
      </c>
      <c r="E129" s="130" t="s">
        <v>882</v>
      </c>
      <c r="F129" s="130" t="s">
        <v>883</v>
      </c>
      <c r="I129" s="123"/>
      <c r="J129" s="131">
        <f>BK129</f>
        <v>0</v>
      </c>
      <c r="L129" s="120"/>
      <c r="M129" s="125"/>
      <c r="P129" s="126">
        <f>SUM(P130:P135)</f>
        <v>0</v>
      </c>
      <c r="R129" s="126">
        <f>SUM(R130:R135)</f>
        <v>0</v>
      </c>
      <c r="T129" s="127">
        <f>SUM(T130:T135)</f>
        <v>0</v>
      </c>
      <c r="AR129" s="121" t="s">
        <v>85</v>
      </c>
      <c r="AT129" s="128" t="s">
        <v>76</v>
      </c>
      <c r="AU129" s="128" t="s">
        <v>85</v>
      </c>
      <c r="AY129" s="121" t="s">
        <v>133</v>
      </c>
      <c r="BK129" s="129">
        <f>SUM(BK130:BK135)</f>
        <v>0</v>
      </c>
    </row>
    <row r="130" spans="2:65" s="1" customFormat="1" ht="16.5" customHeight="1">
      <c r="B130" s="31"/>
      <c r="C130" s="132" t="s">
        <v>161</v>
      </c>
      <c r="D130" s="132" t="s">
        <v>136</v>
      </c>
      <c r="E130" s="133" t="s">
        <v>884</v>
      </c>
      <c r="F130" s="134" t="s">
        <v>885</v>
      </c>
      <c r="G130" s="135" t="s">
        <v>797</v>
      </c>
      <c r="H130" s="136">
        <v>16</v>
      </c>
      <c r="I130" s="137"/>
      <c r="J130" s="138">
        <f>ROUND(I130*H130,2)</f>
        <v>0</v>
      </c>
      <c r="K130" s="139"/>
      <c r="L130" s="31"/>
      <c r="M130" s="140" t="s">
        <v>1</v>
      </c>
      <c r="N130" s="141" t="s">
        <v>42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140</v>
      </c>
      <c r="AT130" s="144" t="s">
        <v>136</v>
      </c>
      <c r="AU130" s="144" t="s">
        <v>87</v>
      </c>
      <c r="AY130" s="16" t="s">
        <v>133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85</v>
      </c>
      <c r="BK130" s="145">
        <f>ROUND(I130*H130,2)</f>
        <v>0</v>
      </c>
      <c r="BL130" s="16" t="s">
        <v>140</v>
      </c>
      <c r="BM130" s="144" t="s">
        <v>191</v>
      </c>
    </row>
    <row r="131" spans="2:65" s="1" customFormat="1" ht="24.2" customHeight="1">
      <c r="B131" s="31"/>
      <c r="C131" s="132" t="s">
        <v>166</v>
      </c>
      <c r="D131" s="132" t="s">
        <v>136</v>
      </c>
      <c r="E131" s="133" t="s">
        <v>886</v>
      </c>
      <c r="F131" s="134" t="s">
        <v>887</v>
      </c>
      <c r="G131" s="135" t="s">
        <v>797</v>
      </c>
      <c r="H131" s="136">
        <v>10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140</v>
      </c>
      <c r="AT131" s="144" t="s">
        <v>136</v>
      </c>
      <c r="AU131" s="144" t="s">
        <v>87</v>
      </c>
      <c r="AY131" s="16" t="s">
        <v>133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85</v>
      </c>
      <c r="BK131" s="145">
        <f>ROUND(I131*H131,2)</f>
        <v>0</v>
      </c>
      <c r="BL131" s="16" t="s">
        <v>140</v>
      </c>
      <c r="BM131" s="144" t="s">
        <v>8</v>
      </c>
    </row>
    <row r="132" spans="2:65" s="1" customFormat="1" ht="16.5" customHeight="1">
      <c r="B132" s="31"/>
      <c r="C132" s="132" t="s">
        <v>171</v>
      </c>
      <c r="D132" s="132" t="s">
        <v>136</v>
      </c>
      <c r="E132" s="133" t="s">
        <v>888</v>
      </c>
      <c r="F132" s="134" t="s">
        <v>889</v>
      </c>
      <c r="G132" s="135" t="s">
        <v>797</v>
      </c>
      <c r="H132" s="136">
        <v>1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42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140</v>
      </c>
      <c r="AT132" s="144" t="s">
        <v>136</v>
      </c>
      <c r="AU132" s="144" t="s">
        <v>87</v>
      </c>
      <c r="AY132" s="16" t="s">
        <v>133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85</v>
      </c>
      <c r="BK132" s="145">
        <f>ROUND(I132*H132,2)</f>
        <v>0</v>
      </c>
      <c r="BL132" s="16" t="s">
        <v>140</v>
      </c>
      <c r="BM132" s="144" t="s">
        <v>211</v>
      </c>
    </row>
    <row r="133" spans="2:65" s="1" customFormat="1" ht="16.5" customHeight="1">
      <c r="B133" s="31"/>
      <c r="C133" s="132" t="s">
        <v>180</v>
      </c>
      <c r="D133" s="132" t="s">
        <v>136</v>
      </c>
      <c r="E133" s="133" t="s">
        <v>890</v>
      </c>
      <c r="F133" s="134" t="s">
        <v>891</v>
      </c>
      <c r="G133" s="135" t="s">
        <v>797</v>
      </c>
      <c r="H133" s="136">
        <v>20</v>
      </c>
      <c r="I133" s="137"/>
      <c r="J133" s="138">
        <f>ROUND(I133*H133,2)</f>
        <v>0</v>
      </c>
      <c r="K133" s="139"/>
      <c r="L133" s="31"/>
      <c r="M133" s="140" t="s">
        <v>1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140</v>
      </c>
      <c r="AT133" s="144" t="s">
        <v>136</v>
      </c>
      <c r="AU133" s="144" t="s">
        <v>87</v>
      </c>
      <c r="AY133" s="16" t="s">
        <v>133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85</v>
      </c>
      <c r="BK133" s="145">
        <f>ROUND(I133*H133,2)</f>
        <v>0</v>
      </c>
      <c r="BL133" s="16" t="s">
        <v>140</v>
      </c>
      <c r="BM133" s="144" t="s">
        <v>220</v>
      </c>
    </row>
    <row r="134" spans="2:65" s="1" customFormat="1" ht="16.5" customHeight="1">
      <c r="B134" s="31"/>
      <c r="C134" s="132" t="s">
        <v>185</v>
      </c>
      <c r="D134" s="132" t="s">
        <v>136</v>
      </c>
      <c r="E134" s="133" t="s">
        <v>892</v>
      </c>
      <c r="F134" s="134" t="s">
        <v>893</v>
      </c>
      <c r="G134" s="135" t="s">
        <v>894</v>
      </c>
      <c r="H134" s="136">
        <v>1</v>
      </c>
      <c r="I134" s="137"/>
      <c r="J134" s="138">
        <f>ROUND(I134*H134,2)</f>
        <v>0</v>
      </c>
      <c r="K134" s="139"/>
      <c r="L134" s="31"/>
      <c r="M134" s="140" t="s">
        <v>1</v>
      </c>
      <c r="N134" s="141" t="s">
        <v>42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140</v>
      </c>
      <c r="AT134" s="144" t="s">
        <v>136</v>
      </c>
      <c r="AU134" s="144" t="s">
        <v>87</v>
      </c>
      <c r="AY134" s="16" t="s">
        <v>133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85</v>
      </c>
      <c r="BK134" s="145">
        <f>ROUND(I134*H134,2)</f>
        <v>0</v>
      </c>
      <c r="BL134" s="16" t="s">
        <v>140</v>
      </c>
      <c r="BM134" s="144" t="s">
        <v>231</v>
      </c>
    </row>
    <row r="135" spans="2:65" s="1" customFormat="1" ht="16.5" customHeight="1">
      <c r="B135" s="31"/>
      <c r="C135" s="132" t="s">
        <v>191</v>
      </c>
      <c r="D135" s="132" t="s">
        <v>136</v>
      </c>
      <c r="E135" s="133" t="s">
        <v>895</v>
      </c>
      <c r="F135" s="134" t="s">
        <v>896</v>
      </c>
      <c r="G135" s="135" t="s">
        <v>797</v>
      </c>
      <c r="H135" s="136">
        <v>2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140</v>
      </c>
      <c r="AT135" s="144" t="s">
        <v>136</v>
      </c>
      <c r="AU135" s="144" t="s">
        <v>87</v>
      </c>
      <c r="AY135" s="16" t="s">
        <v>133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85</v>
      </c>
      <c r="BK135" s="145">
        <f>ROUND(I135*H135,2)</f>
        <v>0</v>
      </c>
      <c r="BL135" s="16" t="s">
        <v>140</v>
      </c>
      <c r="BM135" s="144" t="s">
        <v>897</v>
      </c>
    </row>
    <row r="136" spans="2:65" s="11" customFormat="1" ht="22.9" customHeight="1">
      <c r="B136" s="120"/>
      <c r="D136" s="121" t="s">
        <v>76</v>
      </c>
      <c r="E136" s="130" t="s">
        <v>898</v>
      </c>
      <c r="F136" s="130" t="s">
        <v>899</v>
      </c>
      <c r="I136" s="123"/>
      <c r="J136" s="131">
        <f>BK136</f>
        <v>0</v>
      </c>
      <c r="L136" s="120"/>
      <c r="M136" s="125"/>
      <c r="P136" s="126">
        <f>SUM(P137:P140)</f>
        <v>0</v>
      </c>
      <c r="R136" s="126">
        <f>SUM(R137:R140)</f>
        <v>0</v>
      </c>
      <c r="T136" s="127">
        <f>SUM(T137:T140)</f>
        <v>0</v>
      </c>
      <c r="AR136" s="121" t="s">
        <v>85</v>
      </c>
      <c r="AT136" s="128" t="s">
        <v>76</v>
      </c>
      <c r="AU136" s="128" t="s">
        <v>85</v>
      </c>
      <c r="AY136" s="121" t="s">
        <v>133</v>
      </c>
      <c r="BK136" s="129">
        <f>SUM(BK137:BK140)</f>
        <v>0</v>
      </c>
    </row>
    <row r="137" spans="2:65" s="1" customFormat="1" ht="16.5" customHeight="1">
      <c r="B137" s="31"/>
      <c r="C137" s="132" t="s">
        <v>196</v>
      </c>
      <c r="D137" s="132" t="s">
        <v>136</v>
      </c>
      <c r="E137" s="133" t="s">
        <v>900</v>
      </c>
      <c r="F137" s="134" t="s">
        <v>901</v>
      </c>
      <c r="G137" s="135" t="s">
        <v>164</v>
      </c>
      <c r="H137" s="136">
        <v>200</v>
      </c>
      <c r="I137" s="137"/>
      <c r="J137" s="138">
        <f>ROUND(I137*H137,2)</f>
        <v>0</v>
      </c>
      <c r="K137" s="139"/>
      <c r="L137" s="31"/>
      <c r="M137" s="140" t="s">
        <v>1</v>
      </c>
      <c r="N137" s="14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140</v>
      </c>
      <c r="AT137" s="144" t="s">
        <v>136</v>
      </c>
      <c r="AU137" s="144" t="s">
        <v>87</v>
      </c>
      <c r="AY137" s="16" t="s">
        <v>133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85</v>
      </c>
      <c r="BK137" s="145">
        <f>ROUND(I137*H137,2)</f>
        <v>0</v>
      </c>
      <c r="BL137" s="16" t="s">
        <v>140</v>
      </c>
      <c r="BM137" s="144" t="s">
        <v>239</v>
      </c>
    </row>
    <row r="138" spans="2:65" s="1" customFormat="1" ht="16.5" customHeight="1">
      <c r="B138" s="31"/>
      <c r="C138" s="132" t="s">
        <v>8</v>
      </c>
      <c r="D138" s="132" t="s">
        <v>136</v>
      </c>
      <c r="E138" s="133" t="s">
        <v>902</v>
      </c>
      <c r="F138" s="134" t="s">
        <v>903</v>
      </c>
      <c r="G138" s="135" t="s">
        <v>164</v>
      </c>
      <c r="H138" s="136">
        <v>240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140</v>
      </c>
      <c r="AT138" s="144" t="s">
        <v>136</v>
      </c>
      <c r="AU138" s="144" t="s">
        <v>87</v>
      </c>
      <c r="AY138" s="16" t="s">
        <v>133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85</v>
      </c>
      <c r="BK138" s="145">
        <f>ROUND(I138*H138,2)</f>
        <v>0</v>
      </c>
      <c r="BL138" s="16" t="s">
        <v>140</v>
      </c>
      <c r="BM138" s="144" t="s">
        <v>247</v>
      </c>
    </row>
    <row r="139" spans="2:65" s="1" customFormat="1" ht="16.5" customHeight="1">
      <c r="B139" s="31"/>
      <c r="C139" s="132" t="s">
        <v>205</v>
      </c>
      <c r="D139" s="132" t="s">
        <v>136</v>
      </c>
      <c r="E139" s="133" t="s">
        <v>904</v>
      </c>
      <c r="F139" s="134" t="s">
        <v>905</v>
      </c>
      <c r="G139" s="135" t="s">
        <v>164</v>
      </c>
      <c r="H139" s="136">
        <v>35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140</v>
      </c>
      <c r="AT139" s="144" t="s">
        <v>136</v>
      </c>
      <c r="AU139" s="144" t="s">
        <v>87</v>
      </c>
      <c r="AY139" s="16" t="s">
        <v>133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85</v>
      </c>
      <c r="BK139" s="145">
        <f>ROUND(I139*H139,2)</f>
        <v>0</v>
      </c>
      <c r="BL139" s="16" t="s">
        <v>140</v>
      </c>
      <c r="BM139" s="144" t="s">
        <v>256</v>
      </c>
    </row>
    <row r="140" spans="2:65" s="1" customFormat="1" ht="16.5" customHeight="1">
      <c r="B140" s="31"/>
      <c r="C140" s="132" t="s">
        <v>211</v>
      </c>
      <c r="D140" s="132" t="s">
        <v>136</v>
      </c>
      <c r="E140" s="133" t="s">
        <v>906</v>
      </c>
      <c r="F140" s="134" t="s">
        <v>907</v>
      </c>
      <c r="G140" s="135" t="s">
        <v>164</v>
      </c>
      <c r="H140" s="136">
        <v>12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140</v>
      </c>
      <c r="AT140" s="144" t="s">
        <v>136</v>
      </c>
      <c r="AU140" s="144" t="s">
        <v>87</v>
      </c>
      <c r="AY140" s="16" t="s">
        <v>133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85</v>
      </c>
      <c r="BK140" s="145">
        <f>ROUND(I140*H140,2)</f>
        <v>0</v>
      </c>
      <c r="BL140" s="16" t="s">
        <v>140</v>
      </c>
      <c r="BM140" s="144" t="s">
        <v>264</v>
      </c>
    </row>
    <row r="141" spans="2:65" s="11" customFormat="1" ht="22.9" customHeight="1">
      <c r="B141" s="120"/>
      <c r="D141" s="121" t="s">
        <v>76</v>
      </c>
      <c r="E141" s="130" t="s">
        <v>908</v>
      </c>
      <c r="F141" s="130" t="s">
        <v>909</v>
      </c>
      <c r="I141" s="123"/>
      <c r="J141" s="131">
        <f>BK141</f>
        <v>0</v>
      </c>
      <c r="L141" s="120"/>
      <c r="M141" s="125"/>
      <c r="P141" s="126">
        <f>SUM(P142:P151)</f>
        <v>0</v>
      </c>
      <c r="R141" s="126">
        <f>SUM(R142:R151)</f>
        <v>0</v>
      </c>
      <c r="T141" s="127">
        <f>SUM(T142:T151)</f>
        <v>0</v>
      </c>
      <c r="AR141" s="121" t="s">
        <v>85</v>
      </c>
      <c r="AT141" s="128" t="s">
        <v>76</v>
      </c>
      <c r="AU141" s="128" t="s">
        <v>85</v>
      </c>
      <c r="AY141" s="121" t="s">
        <v>133</v>
      </c>
      <c r="BK141" s="129">
        <f>SUM(BK142:BK151)</f>
        <v>0</v>
      </c>
    </row>
    <row r="142" spans="2:65" s="1" customFormat="1" ht="16.5" customHeight="1">
      <c r="B142" s="31"/>
      <c r="C142" s="132" t="s">
        <v>216</v>
      </c>
      <c r="D142" s="132" t="s">
        <v>136</v>
      </c>
      <c r="E142" s="133" t="s">
        <v>910</v>
      </c>
      <c r="F142" s="134" t="s">
        <v>911</v>
      </c>
      <c r="G142" s="135" t="s">
        <v>164</v>
      </c>
      <c r="H142" s="136">
        <v>75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140</v>
      </c>
      <c r="AT142" s="144" t="s">
        <v>136</v>
      </c>
      <c r="AU142" s="144" t="s">
        <v>87</v>
      </c>
      <c r="AY142" s="16" t="s">
        <v>133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85</v>
      </c>
      <c r="BK142" s="145">
        <f>ROUND(I142*H142,2)</f>
        <v>0</v>
      </c>
      <c r="BL142" s="16" t="s">
        <v>140</v>
      </c>
      <c r="BM142" s="144" t="s">
        <v>273</v>
      </c>
    </row>
    <row r="143" spans="2:65" s="1" customFormat="1" ht="16.5" customHeight="1">
      <c r="B143" s="31"/>
      <c r="C143" s="132" t="s">
        <v>220</v>
      </c>
      <c r="D143" s="132" t="s">
        <v>136</v>
      </c>
      <c r="E143" s="133" t="s">
        <v>912</v>
      </c>
      <c r="F143" s="134" t="s">
        <v>913</v>
      </c>
      <c r="G143" s="135" t="s">
        <v>164</v>
      </c>
      <c r="H143" s="136">
        <v>20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140</v>
      </c>
      <c r="AT143" s="144" t="s">
        <v>136</v>
      </c>
      <c r="AU143" s="144" t="s">
        <v>87</v>
      </c>
      <c r="AY143" s="16" t="s">
        <v>133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85</v>
      </c>
      <c r="BK143" s="145">
        <f>ROUND(I143*H143,2)</f>
        <v>0</v>
      </c>
      <c r="BL143" s="16" t="s">
        <v>140</v>
      </c>
      <c r="BM143" s="144" t="s">
        <v>283</v>
      </c>
    </row>
    <row r="144" spans="2:65" s="1" customFormat="1" ht="16.5" customHeight="1">
      <c r="B144" s="31"/>
      <c r="C144" s="132" t="s">
        <v>225</v>
      </c>
      <c r="D144" s="132" t="s">
        <v>136</v>
      </c>
      <c r="E144" s="133" t="s">
        <v>914</v>
      </c>
      <c r="F144" s="134" t="s">
        <v>915</v>
      </c>
      <c r="G144" s="135" t="s">
        <v>797</v>
      </c>
      <c r="H144" s="136">
        <v>4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140</v>
      </c>
      <c r="AT144" s="144" t="s">
        <v>136</v>
      </c>
      <c r="AU144" s="144" t="s">
        <v>87</v>
      </c>
      <c r="AY144" s="16" t="s">
        <v>133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85</v>
      </c>
      <c r="BK144" s="145">
        <f>ROUND(I144*H144,2)</f>
        <v>0</v>
      </c>
      <c r="BL144" s="16" t="s">
        <v>140</v>
      </c>
      <c r="BM144" s="144" t="s">
        <v>291</v>
      </c>
    </row>
    <row r="145" spans="2:65" s="1" customFormat="1" ht="16.5" customHeight="1">
      <c r="B145" s="31"/>
      <c r="C145" s="132" t="s">
        <v>231</v>
      </c>
      <c r="D145" s="132" t="s">
        <v>136</v>
      </c>
      <c r="E145" s="133" t="s">
        <v>916</v>
      </c>
      <c r="F145" s="134" t="s">
        <v>917</v>
      </c>
      <c r="G145" s="135" t="s">
        <v>797</v>
      </c>
      <c r="H145" s="136">
        <v>4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42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140</v>
      </c>
      <c r="AT145" s="144" t="s">
        <v>136</v>
      </c>
      <c r="AU145" s="144" t="s">
        <v>87</v>
      </c>
      <c r="AY145" s="16" t="s">
        <v>133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85</v>
      </c>
      <c r="BK145" s="145">
        <f>ROUND(I145*H145,2)</f>
        <v>0</v>
      </c>
      <c r="BL145" s="16" t="s">
        <v>140</v>
      </c>
      <c r="BM145" s="144" t="s">
        <v>300</v>
      </c>
    </row>
    <row r="146" spans="2:65" s="1" customFormat="1" ht="16.5" customHeight="1">
      <c r="B146" s="31"/>
      <c r="C146" s="132" t="s">
        <v>235</v>
      </c>
      <c r="D146" s="132" t="s">
        <v>136</v>
      </c>
      <c r="E146" s="133" t="s">
        <v>918</v>
      </c>
      <c r="F146" s="134" t="s">
        <v>919</v>
      </c>
      <c r="G146" s="135" t="s">
        <v>797</v>
      </c>
      <c r="H146" s="136">
        <v>4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140</v>
      </c>
      <c r="AT146" s="144" t="s">
        <v>136</v>
      </c>
      <c r="AU146" s="144" t="s">
        <v>87</v>
      </c>
      <c r="AY146" s="16" t="s">
        <v>133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85</v>
      </c>
      <c r="BK146" s="145">
        <f>ROUND(I146*H146,2)</f>
        <v>0</v>
      </c>
      <c r="BL146" s="16" t="s">
        <v>140</v>
      </c>
      <c r="BM146" s="144" t="s">
        <v>309</v>
      </c>
    </row>
    <row r="147" spans="2:65" s="1" customFormat="1" ht="16.5" customHeight="1">
      <c r="B147" s="31"/>
      <c r="C147" s="132" t="s">
        <v>239</v>
      </c>
      <c r="D147" s="132" t="s">
        <v>136</v>
      </c>
      <c r="E147" s="133" t="s">
        <v>920</v>
      </c>
      <c r="F147" s="134" t="s">
        <v>921</v>
      </c>
      <c r="G147" s="135" t="s">
        <v>797</v>
      </c>
      <c r="H147" s="136">
        <v>4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42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140</v>
      </c>
      <c r="AT147" s="144" t="s">
        <v>136</v>
      </c>
      <c r="AU147" s="144" t="s">
        <v>87</v>
      </c>
      <c r="AY147" s="16" t="s">
        <v>133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85</v>
      </c>
      <c r="BK147" s="145">
        <f>ROUND(I147*H147,2)</f>
        <v>0</v>
      </c>
      <c r="BL147" s="16" t="s">
        <v>140</v>
      </c>
      <c r="BM147" s="144" t="s">
        <v>321</v>
      </c>
    </row>
    <row r="148" spans="2:65" s="1" customFormat="1" ht="16.5" customHeight="1">
      <c r="B148" s="31"/>
      <c r="C148" s="132" t="s">
        <v>7</v>
      </c>
      <c r="D148" s="132" t="s">
        <v>136</v>
      </c>
      <c r="E148" s="133" t="s">
        <v>922</v>
      </c>
      <c r="F148" s="134" t="s">
        <v>923</v>
      </c>
      <c r="G148" s="135" t="s">
        <v>797</v>
      </c>
      <c r="H148" s="136">
        <v>4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140</v>
      </c>
      <c r="AT148" s="144" t="s">
        <v>136</v>
      </c>
      <c r="AU148" s="144" t="s">
        <v>87</v>
      </c>
      <c r="AY148" s="16" t="s">
        <v>133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85</v>
      </c>
      <c r="BK148" s="145">
        <f>ROUND(I148*H148,2)</f>
        <v>0</v>
      </c>
      <c r="BL148" s="16" t="s">
        <v>140</v>
      </c>
      <c r="BM148" s="144" t="s">
        <v>335</v>
      </c>
    </row>
    <row r="149" spans="2:65" s="1" customFormat="1" ht="16.5" customHeight="1">
      <c r="B149" s="31"/>
      <c r="C149" s="132" t="s">
        <v>247</v>
      </c>
      <c r="D149" s="132" t="s">
        <v>136</v>
      </c>
      <c r="E149" s="133" t="s">
        <v>924</v>
      </c>
      <c r="F149" s="134" t="s">
        <v>925</v>
      </c>
      <c r="G149" s="135" t="s">
        <v>797</v>
      </c>
      <c r="H149" s="136">
        <v>8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42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140</v>
      </c>
      <c r="AT149" s="144" t="s">
        <v>136</v>
      </c>
      <c r="AU149" s="144" t="s">
        <v>87</v>
      </c>
      <c r="AY149" s="16" t="s">
        <v>133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85</v>
      </c>
      <c r="BK149" s="145">
        <f>ROUND(I149*H149,2)</f>
        <v>0</v>
      </c>
      <c r="BL149" s="16" t="s">
        <v>140</v>
      </c>
      <c r="BM149" s="144" t="s">
        <v>343</v>
      </c>
    </row>
    <row r="150" spans="2:65" s="1" customFormat="1" ht="16.5" customHeight="1">
      <c r="B150" s="31"/>
      <c r="C150" s="132" t="s">
        <v>251</v>
      </c>
      <c r="D150" s="132" t="s">
        <v>136</v>
      </c>
      <c r="E150" s="133" t="s">
        <v>926</v>
      </c>
      <c r="F150" s="134" t="s">
        <v>927</v>
      </c>
      <c r="G150" s="135" t="s">
        <v>797</v>
      </c>
      <c r="H150" s="136">
        <v>10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140</v>
      </c>
      <c r="AT150" s="144" t="s">
        <v>136</v>
      </c>
      <c r="AU150" s="144" t="s">
        <v>87</v>
      </c>
      <c r="AY150" s="16" t="s">
        <v>133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85</v>
      </c>
      <c r="BK150" s="145">
        <f>ROUND(I150*H150,2)</f>
        <v>0</v>
      </c>
      <c r="BL150" s="16" t="s">
        <v>140</v>
      </c>
      <c r="BM150" s="144" t="s">
        <v>352</v>
      </c>
    </row>
    <row r="151" spans="2:65" s="1" customFormat="1" ht="16.5" customHeight="1">
      <c r="B151" s="31"/>
      <c r="C151" s="132" t="s">
        <v>256</v>
      </c>
      <c r="D151" s="132" t="s">
        <v>136</v>
      </c>
      <c r="E151" s="133" t="s">
        <v>928</v>
      </c>
      <c r="F151" s="134" t="s">
        <v>929</v>
      </c>
      <c r="G151" s="135" t="s">
        <v>797</v>
      </c>
      <c r="H151" s="136">
        <v>8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42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140</v>
      </c>
      <c r="AT151" s="144" t="s">
        <v>136</v>
      </c>
      <c r="AU151" s="144" t="s">
        <v>87</v>
      </c>
      <c r="AY151" s="16" t="s">
        <v>133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85</v>
      </c>
      <c r="BK151" s="145">
        <f>ROUND(I151*H151,2)</f>
        <v>0</v>
      </c>
      <c r="BL151" s="16" t="s">
        <v>140</v>
      </c>
      <c r="BM151" s="144" t="s">
        <v>360</v>
      </c>
    </row>
    <row r="152" spans="2:65" s="11" customFormat="1" ht="22.9" customHeight="1">
      <c r="B152" s="120"/>
      <c r="D152" s="121" t="s">
        <v>76</v>
      </c>
      <c r="E152" s="130" t="s">
        <v>930</v>
      </c>
      <c r="F152" s="130" t="s">
        <v>931</v>
      </c>
      <c r="I152" s="123"/>
      <c r="J152" s="131">
        <f>BK152</f>
        <v>0</v>
      </c>
      <c r="L152" s="120"/>
      <c r="M152" s="125"/>
      <c r="P152" s="126">
        <f>P153</f>
        <v>0</v>
      </c>
      <c r="R152" s="126">
        <f>R153</f>
        <v>0</v>
      </c>
      <c r="T152" s="127">
        <f>T153</f>
        <v>0</v>
      </c>
      <c r="AR152" s="121" t="s">
        <v>85</v>
      </c>
      <c r="AT152" s="128" t="s">
        <v>76</v>
      </c>
      <c r="AU152" s="128" t="s">
        <v>85</v>
      </c>
      <c r="AY152" s="121" t="s">
        <v>133</v>
      </c>
      <c r="BK152" s="129">
        <f>BK153</f>
        <v>0</v>
      </c>
    </row>
    <row r="153" spans="2:65" s="1" customFormat="1" ht="16.5" customHeight="1">
      <c r="B153" s="31"/>
      <c r="C153" s="132" t="s">
        <v>260</v>
      </c>
      <c r="D153" s="132" t="s">
        <v>136</v>
      </c>
      <c r="E153" s="133" t="s">
        <v>932</v>
      </c>
      <c r="F153" s="134" t="s">
        <v>933</v>
      </c>
      <c r="G153" s="135" t="s">
        <v>894</v>
      </c>
      <c r="H153" s="136">
        <v>1</v>
      </c>
      <c r="I153" s="137"/>
      <c r="J153" s="138">
        <f>ROUND(I153*H153,2)</f>
        <v>0</v>
      </c>
      <c r="K153" s="139"/>
      <c r="L153" s="31"/>
      <c r="M153" s="178" t="s">
        <v>1</v>
      </c>
      <c r="N153" s="179" t="s">
        <v>42</v>
      </c>
      <c r="O153" s="180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AR153" s="144" t="s">
        <v>140</v>
      </c>
      <c r="AT153" s="144" t="s">
        <v>136</v>
      </c>
      <c r="AU153" s="144" t="s">
        <v>87</v>
      </c>
      <c r="AY153" s="16" t="s">
        <v>133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85</v>
      </c>
      <c r="BK153" s="145">
        <f>ROUND(I153*H153,2)</f>
        <v>0</v>
      </c>
      <c r="BL153" s="16" t="s">
        <v>140</v>
      </c>
      <c r="BM153" s="144" t="s">
        <v>368</v>
      </c>
    </row>
    <row r="154" spans="2:65" s="1" customFormat="1" ht="6.95" customHeight="1"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31"/>
    </row>
  </sheetData>
  <sheetProtection algorithmName="SHA-512" hashValue="WzJDPvwF5iV4kht7/G/ZdO3T6VV1Eji24OokVrC6H9ewAwTR04/D62LKnZ7YKfSk3dbt0ZZMMr9uGj4mWLXzmA==" saltValue="1ZJTMEK3fks9clQML4KTrHSlVeLA0C+K2TtWMLeb8m2X6c9LA4Xru3kauER3qshlfOrY5Jkqoy+JcEWyjGfQGA==" spinCount="100000" sheet="1" objects="1" scenarios="1" formatColumns="0" formatRows="0" autoFilter="0"/>
  <autoFilter ref="C121:K153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103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0" t="str">
        <f>'Rekapitulace stavby'!K6</f>
        <v>Stavební úpravy objektu na st.p.č.179</v>
      </c>
      <c r="F7" s="221"/>
      <c r="G7" s="221"/>
      <c r="H7" s="221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183" t="s">
        <v>934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8. 9. 2024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3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9" t="s">
        <v>1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ROUND(J131,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ROUND((SUM(BE131:BE214)),  2)</f>
        <v>0</v>
      </c>
      <c r="I33" s="91">
        <v>0.21</v>
      </c>
      <c r="J33" s="90">
        <f>ROUND(((SUM(BE131:BE214))*I33),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ROUND((SUM(BF131:BF214)),  2)</f>
        <v>0</v>
      </c>
      <c r="I34" s="91">
        <v>0.12</v>
      </c>
      <c r="J34" s="90">
        <f>ROUND(((SUM(BF131:BF214))*I34),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ROUND((SUM(BG131:BG214)),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ROUND((SUM(BH131:BH214)),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ROUND((SUM(BI131:BI214)),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0" t="str">
        <f>E7</f>
        <v>Stavební úpravy objektu na st.p.č.179</v>
      </c>
      <c r="F85" s="221"/>
      <c r="G85" s="221"/>
      <c r="H85" s="221"/>
      <c r="L85" s="31"/>
    </row>
    <row r="86" spans="2:47" s="1" customFormat="1" ht="12" customHeight="1">
      <c r="B86" s="31"/>
      <c r="C86" s="26" t="s">
        <v>104</v>
      </c>
      <c r="L86" s="31"/>
    </row>
    <row r="87" spans="2:47" s="1" customFormat="1" ht="16.5" customHeight="1">
      <c r="B87" s="31"/>
      <c r="E87" s="183" t="str">
        <f>E9</f>
        <v>ZTI - Zdravotechnické ins...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Vrchlabí, Krkonošská 230</v>
      </c>
      <c r="I89" s="26" t="s">
        <v>22</v>
      </c>
      <c r="J89" s="51" t="str">
        <f>IF(J12="","",J12)</f>
        <v>8. 9. 2024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ZŠ a MŠ Vrchlabí, Krkonošská 230</v>
      </c>
      <c r="I91" s="26" t="s">
        <v>31</v>
      </c>
      <c r="J91" s="29" t="str">
        <f>E21</f>
        <v>Tomáš Limberský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J131</f>
        <v>0</v>
      </c>
      <c r="L96" s="31"/>
      <c r="AU96" s="16" t="s">
        <v>110</v>
      </c>
    </row>
    <row r="97" spans="2:12" s="8" customFormat="1" ht="24.95" customHeight="1">
      <c r="B97" s="103"/>
      <c r="D97" s="104" t="s">
        <v>762</v>
      </c>
      <c r="E97" s="105"/>
      <c r="F97" s="105"/>
      <c r="G97" s="105"/>
      <c r="H97" s="105"/>
      <c r="I97" s="105"/>
      <c r="J97" s="106">
        <f>J132</f>
        <v>0</v>
      </c>
      <c r="L97" s="103"/>
    </row>
    <row r="98" spans="2:12" s="9" customFormat="1" ht="19.899999999999999" customHeight="1">
      <c r="B98" s="107"/>
      <c r="D98" s="108" t="s">
        <v>935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12" s="9" customFormat="1" ht="19.899999999999999" customHeight="1">
      <c r="B99" s="107"/>
      <c r="D99" s="108" t="s">
        <v>936</v>
      </c>
      <c r="E99" s="109"/>
      <c r="F99" s="109"/>
      <c r="G99" s="109"/>
      <c r="H99" s="109"/>
      <c r="I99" s="109"/>
      <c r="J99" s="110">
        <f>J137</f>
        <v>0</v>
      </c>
      <c r="L99" s="107"/>
    </row>
    <row r="100" spans="2:12" s="9" customFormat="1" ht="19.899999999999999" customHeight="1">
      <c r="B100" s="107"/>
      <c r="D100" s="108" t="s">
        <v>937</v>
      </c>
      <c r="E100" s="109"/>
      <c r="F100" s="109"/>
      <c r="G100" s="109"/>
      <c r="H100" s="109"/>
      <c r="I100" s="109"/>
      <c r="J100" s="110">
        <f>J139</f>
        <v>0</v>
      </c>
      <c r="L100" s="107"/>
    </row>
    <row r="101" spans="2:12" s="9" customFormat="1" ht="19.899999999999999" customHeight="1">
      <c r="B101" s="107"/>
      <c r="D101" s="108" t="s">
        <v>938</v>
      </c>
      <c r="E101" s="109"/>
      <c r="F101" s="109"/>
      <c r="G101" s="109"/>
      <c r="H101" s="109"/>
      <c r="I101" s="109"/>
      <c r="J101" s="110">
        <f>J150</f>
        <v>0</v>
      </c>
      <c r="L101" s="107"/>
    </row>
    <row r="102" spans="2:12" s="9" customFormat="1" ht="19.899999999999999" customHeight="1">
      <c r="B102" s="107"/>
      <c r="D102" s="108" t="s">
        <v>939</v>
      </c>
      <c r="E102" s="109"/>
      <c r="F102" s="109"/>
      <c r="G102" s="109"/>
      <c r="H102" s="109"/>
      <c r="I102" s="109"/>
      <c r="J102" s="110">
        <f>J157</f>
        <v>0</v>
      </c>
      <c r="L102" s="107"/>
    </row>
    <row r="103" spans="2:12" s="9" customFormat="1" ht="19.899999999999999" customHeight="1">
      <c r="B103" s="107"/>
      <c r="D103" s="108" t="s">
        <v>940</v>
      </c>
      <c r="E103" s="109"/>
      <c r="F103" s="109"/>
      <c r="G103" s="109"/>
      <c r="H103" s="109"/>
      <c r="I103" s="109"/>
      <c r="J103" s="110">
        <f>J160</f>
        <v>0</v>
      </c>
      <c r="L103" s="107"/>
    </row>
    <row r="104" spans="2:12" s="9" customFormat="1" ht="19.899999999999999" customHeight="1">
      <c r="B104" s="107"/>
      <c r="D104" s="108" t="s">
        <v>941</v>
      </c>
      <c r="E104" s="109"/>
      <c r="F104" s="109"/>
      <c r="G104" s="109"/>
      <c r="H104" s="109"/>
      <c r="I104" s="109"/>
      <c r="J104" s="110">
        <f>J163</f>
        <v>0</v>
      </c>
      <c r="L104" s="107"/>
    </row>
    <row r="105" spans="2:12" s="9" customFormat="1" ht="19.899999999999999" customHeight="1">
      <c r="B105" s="107"/>
      <c r="D105" s="108" t="s">
        <v>942</v>
      </c>
      <c r="E105" s="109"/>
      <c r="F105" s="109"/>
      <c r="G105" s="109"/>
      <c r="H105" s="109"/>
      <c r="I105" s="109"/>
      <c r="J105" s="110">
        <f>J170</f>
        <v>0</v>
      </c>
      <c r="L105" s="107"/>
    </row>
    <row r="106" spans="2:12" s="9" customFormat="1" ht="19.899999999999999" customHeight="1">
      <c r="B106" s="107"/>
      <c r="D106" s="108" t="s">
        <v>943</v>
      </c>
      <c r="E106" s="109"/>
      <c r="F106" s="109"/>
      <c r="G106" s="109"/>
      <c r="H106" s="109"/>
      <c r="I106" s="109"/>
      <c r="J106" s="110">
        <f>J192</f>
        <v>0</v>
      </c>
      <c r="L106" s="107"/>
    </row>
    <row r="107" spans="2:12" s="9" customFormat="1" ht="19.899999999999999" customHeight="1">
      <c r="B107" s="107"/>
      <c r="D107" s="108" t="s">
        <v>944</v>
      </c>
      <c r="E107" s="109"/>
      <c r="F107" s="109"/>
      <c r="G107" s="109"/>
      <c r="H107" s="109"/>
      <c r="I107" s="109"/>
      <c r="J107" s="110">
        <f>J197</f>
        <v>0</v>
      </c>
      <c r="L107" s="107"/>
    </row>
    <row r="108" spans="2:12" s="9" customFormat="1" ht="19.899999999999999" customHeight="1">
      <c r="B108" s="107"/>
      <c r="D108" s="108" t="s">
        <v>945</v>
      </c>
      <c r="E108" s="109"/>
      <c r="F108" s="109"/>
      <c r="G108" s="109"/>
      <c r="H108" s="109"/>
      <c r="I108" s="109"/>
      <c r="J108" s="110">
        <f>J203</f>
        <v>0</v>
      </c>
      <c r="L108" s="107"/>
    </row>
    <row r="109" spans="2:12" s="9" customFormat="1" ht="19.899999999999999" customHeight="1">
      <c r="B109" s="107"/>
      <c r="D109" s="108" t="s">
        <v>946</v>
      </c>
      <c r="E109" s="109"/>
      <c r="F109" s="109"/>
      <c r="G109" s="109"/>
      <c r="H109" s="109"/>
      <c r="I109" s="109"/>
      <c r="J109" s="110">
        <f>J205</f>
        <v>0</v>
      </c>
      <c r="L109" s="107"/>
    </row>
    <row r="110" spans="2:12" s="9" customFormat="1" ht="19.899999999999999" customHeight="1">
      <c r="B110" s="107"/>
      <c r="D110" s="108" t="s">
        <v>947</v>
      </c>
      <c r="E110" s="109"/>
      <c r="F110" s="109"/>
      <c r="G110" s="109"/>
      <c r="H110" s="109"/>
      <c r="I110" s="109"/>
      <c r="J110" s="110">
        <f>J207</f>
        <v>0</v>
      </c>
      <c r="L110" s="107"/>
    </row>
    <row r="111" spans="2:12" s="9" customFormat="1" ht="19.899999999999999" customHeight="1">
      <c r="B111" s="107"/>
      <c r="D111" s="108" t="s">
        <v>948</v>
      </c>
      <c r="E111" s="109"/>
      <c r="F111" s="109"/>
      <c r="G111" s="109"/>
      <c r="H111" s="109"/>
      <c r="I111" s="109"/>
      <c r="J111" s="110">
        <f>J210</f>
        <v>0</v>
      </c>
      <c r="L111" s="107"/>
    </row>
    <row r="112" spans="2:12" s="1" customFormat="1" ht="21.75" customHeight="1">
      <c r="B112" s="31"/>
      <c r="L112" s="31"/>
    </row>
    <row r="113" spans="2:12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1"/>
    </row>
    <row r="117" spans="2:12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1"/>
    </row>
    <row r="118" spans="2:12" s="1" customFormat="1" ht="24.95" customHeight="1">
      <c r="B118" s="31"/>
      <c r="C118" s="20" t="s">
        <v>118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16</v>
      </c>
      <c r="L120" s="31"/>
    </row>
    <row r="121" spans="2:12" s="1" customFormat="1" ht="16.5" customHeight="1">
      <c r="B121" s="31"/>
      <c r="E121" s="220" t="str">
        <f>E7</f>
        <v>Stavební úpravy objektu na st.p.č.179</v>
      </c>
      <c r="F121" s="221"/>
      <c r="G121" s="221"/>
      <c r="H121" s="221"/>
      <c r="L121" s="31"/>
    </row>
    <row r="122" spans="2:12" s="1" customFormat="1" ht="12" customHeight="1">
      <c r="B122" s="31"/>
      <c r="C122" s="26" t="s">
        <v>104</v>
      </c>
      <c r="L122" s="31"/>
    </row>
    <row r="123" spans="2:12" s="1" customFormat="1" ht="16.5" customHeight="1">
      <c r="B123" s="31"/>
      <c r="E123" s="183" t="str">
        <f>E9</f>
        <v>ZTI - Zdravotechnické ins...</v>
      </c>
      <c r="F123" s="222"/>
      <c r="G123" s="222"/>
      <c r="H123" s="222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20</v>
      </c>
      <c r="F125" s="24" t="str">
        <f>F12</f>
        <v>Vrchlabí, Krkonošská 230</v>
      </c>
      <c r="I125" s="26" t="s">
        <v>22</v>
      </c>
      <c r="J125" s="51" t="str">
        <f>IF(J12="","",J12)</f>
        <v>8. 9. 2024</v>
      </c>
      <c r="L125" s="31"/>
    </row>
    <row r="126" spans="2:12" s="1" customFormat="1" ht="6.95" customHeight="1">
      <c r="B126" s="31"/>
      <c r="L126" s="31"/>
    </row>
    <row r="127" spans="2:12" s="1" customFormat="1" ht="15.2" customHeight="1">
      <c r="B127" s="31"/>
      <c r="C127" s="26" t="s">
        <v>24</v>
      </c>
      <c r="F127" s="24" t="str">
        <f>E15</f>
        <v>ZŠ a MŠ Vrchlabí, Krkonošská 230</v>
      </c>
      <c r="I127" s="26" t="s">
        <v>31</v>
      </c>
      <c r="J127" s="29" t="str">
        <f>E21</f>
        <v>Tomáš Limberský</v>
      </c>
      <c r="L127" s="31"/>
    </row>
    <row r="128" spans="2:12" s="1" customFormat="1" ht="15.2" customHeight="1">
      <c r="B128" s="31"/>
      <c r="C128" s="26" t="s">
        <v>29</v>
      </c>
      <c r="F128" s="24" t="str">
        <f>IF(E18="","",E18)</f>
        <v>Vyplň údaj</v>
      </c>
      <c r="I128" s="26" t="s">
        <v>34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1"/>
      <c r="C130" s="112" t="s">
        <v>119</v>
      </c>
      <c r="D130" s="113" t="s">
        <v>62</v>
      </c>
      <c r="E130" s="113" t="s">
        <v>58</v>
      </c>
      <c r="F130" s="113" t="s">
        <v>59</v>
      </c>
      <c r="G130" s="113" t="s">
        <v>120</v>
      </c>
      <c r="H130" s="113" t="s">
        <v>121</v>
      </c>
      <c r="I130" s="113" t="s">
        <v>122</v>
      </c>
      <c r="J130" s="114" t="s">
        <v>108</v>
      </c>
      <c r="K130" s="115" t="s">
        <v>123</v>
      </c>
      <c r="L130" s="111"/>
      <c r="M130" s="58" t="s">
        <v>1</v>
      </c>
      <c r="N130" s="59" t="s">
        <v>41</v>
      </c>
      <c r="O130" s="59" t="s">
        <v>124</v>
      </c>
      <c r="P130" s="59" t="s">
        <v>125</v>
      </c>
      <c r="Q130" s="59" t="s">
        <v>126</v>
      </c>
      <c r="R130" s="59" t="s">
        <v>127</v>
      </c>
      <c r="S130" s="59" t="s">
        <v>128</v>
      </c>
      <c r="T130" s="60" t="s">
        <v>129</v>
      </c>
    </row>
    <row r="131" spans="2:65" s="1" customFormat="1" ht="22.9" customHeight="1">
      <c r="B131" s="31"/>
      <c r="C131" s="63" t="s">
        <v>130</v>
      </c>
      <c r="J131" s="116">
        <f>BK131</f>
        <v>0</v>
      </c>
      <c r="L131" s="31"/>
      <c r="M131" s="61"/>
      <c r="N131" s="52"/>
      <c r="O131" s="52"/>
      <c r="P131" s="117">
        <f>P132</f>
        <v>0</v>
      </c>
      <c r="Q131" s="52"/>
      <c r="R131" s="117">
        <f>R132</f>
        <v>0</v>
      </c>
      <c r="S131" s="52"/>
      <c r="T131" s="118">
        <f>T132</f>
        <v>0</v>
      </c>
      <c r="AT131" s="16" t="s">
        <v>76</v>
      </c>
      <c r="AU131" s="16" t="s">
        <v>110</v>
      </c>
      <c r="BK131" s="119">
        <f>BK132</f>
        <v>0</v>
      </c>
    </row>
    <row r="132" spans="2:65" s="11" customFormat="1" ht="25.9" customHeight="1">
      <c r="B132" s="120"/>
      <c r="D132" s="121" t="s">
        <v>76</v>
      </c>
      <c r="E132" s="122" t="s">
        <v>131</v>
      </c>
      <c r="F132" s="122" t="s">
        <v>131</v>
      </c>
      <c r="I132" s="123"/>
      <c r="J132" s="124">
        <f>BK132</f>
        <v>0</v>
      </c>
      <c r="L132" s="120"/>
      <c r="M132" s="125"/>
      <c r="P132" s="126">
        <f>P133+P137+P139+P150+P157+P160+P163+P170+P192+P197+P203+P205+P207+P210</f>
        <v>0</v>
      </c>
      <c r="R132" s="126">
        <f>R133+R137+R139+R150+R157+R160+R163+R170+R192+R197+R203+R205+R207+R210</f>
        <v>0</v>
      </c>
      <c r="T132" s="127">
        <f>T133+T137+T139+T150+T157+T160+T163+T170+T192+T197+T203+T205+T207+T210</f>
        <v>0</v>
      </c>
      <c r="AR132" s="121" t="s">
        <v>85</v>
      </c>
      <c r="AT132" s="128" t="s">
        <v>76</v>
      </c>
      <c r="AU132" s="128" t="s">
        <v>77</v>
      </c>
      <c r="AY132" s="121" t="s">
        <v>133</v>
      </c>
      <c r="BK132" s="129">
        <f>BK133+BK137+BK139+BK150+BK157+BK160+BK163+BK170+BK192+BK197+BK203+BK205+BK207+BK210</f>
        <v>0</v>
      </c>
    </row>
    <row r="133" spans="2:65" s="11" customFormat="1" ht="22.9" customHeight="1">
      <c r="B133" s="120"/>
      <c r="D133" s="121" t="s">
        <v>76</v>
      </c>
      <c r="E133" s="130" t="s">
        <v>949</v>
      </c>
      <c r="F133" s="130" t="s">
        <v>950</v>
      </c>
      <c r="I133" s="123"/>
      <c r="J133" s="131">
        <f>BK133</f>
        <v>0</v>
      </c>
      <c r="L133" s="120"/>
      <c r="M133" s="125"/>
      <c r="P133" s="126">
        <f>SUM(P134:P136)</f>
        <v>0</v>
      </c>
      <c r="R133" s="126">
        <f>SUM(R134:R136)</f>
        <v>0</v>
      </c>
      <c r="T133" s="127">
        <f>SUM(T134:T136)</f>
        <v>0</v>
      </c>
      <c r="AR133" s="121" t="s">
        <v>85</v>
      </c>
      <c r="AT133" s="128" t="s">
        <v>76</v>
      </c>
      <c r="AU133" s="128" t="s">
        <v>85</v>
      </c>
      <c r="AY133" s="121" t="s">
        <v>133</v>
      </c>
      <c r="BK133" s="129">
        <f>SUM(BK134:BK136)</f>
        <v>0</v>
      </c>
    </row>
    <row r="134" spans="2:65" s="1" customFormat="1" ht="21.75" customHeight="1">
      <c r="B134" s="31"/>
      <c r="C134" s="132" t="s">
        <v>85</v>
      </c>
      <c r="D134" s="132" t="s">
        <v>136</v>
      </c>
      <c r="E134" s="133" t="s">
        <v>951</v>
      </c>
      <c r="F134" s="134" t="s">
        <v>952</v>
      </c>
      <c r="G134" s="135" t="s">
        <v>139</v>
      </c>
      <c r="H134" s="136">
        <v>1</v>
      </c>
      <c r="I134" s="137"/>
      <c r="J134" s="138">
        <f>ROUND(I134*H134,2)</f>
        <v>0</v>
      </c>
      <c r="K134" s="139"/>
      <c r="L134" s="31"/>
      <c r="M134" s="140" t="s">
        <v>1</v>
      </c>
      <c r="N134" s="141" t="s">
        <v>42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140</v>
      </c>
      <c r="AT134" s="144" t="s">
        <v>136</v>
      </c>
      <c r="AU134" s="144" t="s">
        <v>87</v>
      </c>
      <c r="AY134" s="16" t="s">
        <v>133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85</v>
      </c>
      <c r="BK134" s="145">
        <f>ROUND(I134*H134,2)</f>
        <v>0</v>
      </c>
      <c r="BL134" s="16" t="s">
        <v>140</v>
      </c>
      <c r="BM134" s="144" t="s">
        <v>87</v>
      </c>
    </row>
    <row r="135" spans="2:65" s="1" customFormat="1" ht="24.2" customHeight="1">
      <c r="B135" s="31"/>
      <c r="C135" s="132" t="s">
        <v>87</v>
      </c>
      <c r="D135" s="132" t="s">
        <v>136</v>
      </c>
      <c r="E135" s="133" t="s">
        <v>953</v>
      </c>
      <c r="F135" s="134" t="s">
        <v>954</v>
      </c>
      <c r="G135" s="135" t="s">
        <v>139</v>
      </c>
      <c r="H135" s="136">
        <v>0.9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140</v>
      </c>
      <c r="AT135" s="144" t="s">
        <v>136</v>
      </c>
      <c r="AU135" s="144" t="s">
        <v>87</v>
      </c>
      <c r="AY135" s="16" t="s">
        <v>133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85</v>
      </c>
      <c r="BK135" s="145">
        <f>ROUND(I135*H135,2)</f>
        <v>0</v>
      </c>
      <c r="BL135" s="16" t="s">
        <v>140</v>
      </c>
      <c r="BM135" s="144" t="s">
        <v>140</v>
      </c>
    </row>
    <row r="136" spans="2:65" s="1" customFormat="1" ht="16.5" customHeight="1">
      <c r="B136" s="31"/>
      <c r="C136" s="132" t="s">
        <v>134</v>
      </c>
      <c r="D136" s="132" t="s">
        <v>136</v>
      </c>
      <c r="E136" s="133" t="s">
        <v>955</v>
      </c>
      <c r="F136" s="134" t="s">
        <v>956</v>
      </c>
      <c r="G136" s="135" t="s">
        <v>139</v>
      </c>
      <c r="H136" s="136">
        <v>0.01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42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140</v>
      </c>
      <c r="AT136" s="144" t="s">
        <v>136</v>
      </c>
      <c r="AU136" s="144" t="s">
        <v>87</v>
      </c>
      <c r="AY136" s="16" t="s">
        <v>133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85</v>
      </c>
      <c r="BK136" s="145">
        <f>ROUND(I136*H136,2)</f>
        <v>0</v>
      </c>
      <c r="BL136" s="16" t="s">
        <v>140</v>
      </c>
      <c r="BM136" s="144" t="s">
        <v>166</v>
      </c>
    </row>
    <row r="137" spans="2:65" s="11" customFormat="1" ht="22.9" customHeight="1">
      <c r="B137" s="120"/>
      <c r="D137" s="121" t="s">
        <v>76</v>
      </c>
      <c r="E137" s="130" t="s">
        <v>957</v>
      </c>
      <c r="F137" s="130" t="s">
        <v>958</v>
      </c>
      <c r="I137" s="123"/>
      <c r="J137" s="131">
        <f>BK137</f>
        <v>0</v>
      </c>
      <c r="L137" s="120"/>
      <c r="M137" s="125"/>
      <c r="P137" s="126">
        <f>P138</f>
        <v>0</v>
      </c>
      <c r="R137" s="126">
        <f>R138</f>
        <v>0</v>
      </c>
      <c r="T137" s="127">
        <f>T138</f>
        <v>0</v>
      </c>
      <c r="AR137" s="121" t="s">
        <v>85</v>
      </c>
      <c r="AT137" s="128" t="s">
        <v>76</v>
      </c>
      <c r="AU137" s="128" t="s">
        <v>85</v>
      </c>
      <c r="AY137" s="121" t="s">
        <v>133</v>
      </c>
      <c r="BK137" s="129">
        <f>BK138</f>
        <v>0</v>
      </c>
    </row>
    <row r="138" spans="2:65" s="1" customFormat="1" ht="16.5" customHeight="1">
      <c r="B138" s="31"/>
      <c r="C138" s="132" t="s">
        <v>140</v>
      </c>
      <c r="D138" s="132" t="s">
        <v>136</v>
      </c>
      <c r="E138" s="133" t="s">
        <v>959</v>
      </c>
      <c r="F138" s="134" t="s">
        <v>960</v>
      </c>
      <c r="G138" s="135" t="s">
        <v>961</v>
      </c>
      <c r="H138" s="136">
        <v>2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140</v>
      </c>
      <c r="AT138" s="144" t="s">
        <v>136</v>
      </c>
      <c r="AU138" s="144" t="s">
        <v>87</v>
      </c>
      <c r="AY138" s="16" t="s">
        <v>133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85</v>
      </c>
      <c r="BK138" s="145">
        <f>ROUND(I138*H138,2)</f>
        <v>0</v>
      </c>
      <c r="BL138" s="16" t="s">
        <v>140</v>
      </c>
      <c r="BM138" s="144" t="s">
        <v>180</v>
      </c>
    </row>
    <row r="139" spans="2:65" s="11" customFormat="1" ht="22.9" customHeight="1">
      <c r="B139" s="120"/>
      <c r="D139" s="121" t="s">
        <v>76</v>
      </c>
      <c r="E139" s="130" t="s">
        <v>962</v>
      </c>
      <c r="F139" s="130" t="s">
        <v>963</v>
      </c>
      <c r="I139" s="123"/>
      <c r="J139" s="131">
        <f>BK139</f>
        <v>0</v>
      </c>
      <c r="L139" s="120"/>
      <c r="M139" s="125"/>
      <c r="P139" s="126">
        <f>SUM(P140:P149)</f>
        <v>0</v>
      </c>
      <c r="R139" s="126">
        <f>SUM(R140:R149)</f>
        <v>0</v>
      </c>
      <c r="T139" s="127">
        <f>SUM(T140:T149)</f>
        <v>0</v>
      </c>
      <c r="AR139" s="121" t="s">
        <v>85</v>
      </c>
      <c r="AT139" s="128" t="s">
        <v>76</v>
      </c>
      <c r="AU139" s="128" t="s">
        <v>85</v>
      </c>
      <c r="AY139" s="121" t="s">
        <v>133</v>
      </c>
      <c r="BK139" s="129">
        <f>SUM(BK140:BK149)</f>
        <v>0</v>
      </c>
    </row>
    <row r="140" spans="2:65" s="1" customFormat="1" ht="16.5" customHeight="1">
      <c r="B140" s="31"/>
      <c r="C140" s="132" t="s">
        <v>161</v>
      </c>
      <c r="D140" s="132" t="s">
        <v>136</v>
      </c>
      <c r="E140" s="133" t="s">
        <v>964</v>
      </c>
      <c r="F140" s="134" t="s">
        <v>965</v>
      </c>
      <c r="G140" s="135" t="s">
        <v>961</v>
      </c>
      <c r="H140" s="136">
        <v>5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140</v>
      </c>
      <c r="AT140" s="144" t="s">
        <v>136</v>
      </c>
      <c r="AU140" s="144" t="s">
        <v>87</v>
      </c>
      <c r="AY140" s="16" t="s">
        <v>133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85</v>
      </c>
      <c r="BK140" s="145">
        <f>ROUND(I140*H140,2)</f>
        <v>0</v>
      </c>
      <c r="BL140" s="16" t="s">
        <v>140</v>
      </c>
      <c r="BM140" s="144" t="s">
        <v>191</v>
      </c>
    </row>
    <row r="141" spans="2:65" s="1" customFormat="1" ht="16.5" customHeight="1">
      <c r="B141" s="31"/>
      <c r="C141" s="132" t="s">
        <v>166</v>
      </c>
      <c r="D141" s="132" t="s">
        <v>136</v>
      </c>
      <c r="E141" s="133" t="s">
        <v>966</v>
      </c>
      <c r="F141" s="134" t="s">
        <v>967</v>
      </c>
      <c r="G141" s="135" t="s">
        <v>961</v>
      </c>
      <c r="H141" s="136">
        <v>8.5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140</v>
      </c>
      <c r="AT141" s="144" t="s">
        <v>136</v>
      </c>
      <c r="AU141" s="144" t="s">
        <v>87</v>
      </c>
      <c r="AY141" s="16" t="s">
        <v>133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85</v>
      </c>
      <c r="BK141" s="145">
        <f>ROUND(I141*H141,2)</f>
        <v>0</v>
      </c>
      <c r="BL141" s="16" t="s">
        <v>140</v>
      </c>
      <c r="BM141" s="144" t="s">
        <v>8</v>
      </c>
    </row>
    <row r="142" spans="2:65" s="1" customFormat="1" ht="16.5" customHeight="1">
      <c r="B142" s="31"/>
      <c r="C142" s="132" t="s">
        <v>171</v>
      </c>
      <c r="D142" s="132" t="s">
        <v>136</v>
      </c>
      <c r="E142" s="133" t="s">
        <v>968</v>
      </c>
      <c r="F142" s="134" t="s">
        <v>969</v>
      </c>
      <c r="G142" s="135" t="s">
        <v>961</v>
      </c>
      <c r="H142" s="136">
        <v>10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140</v>
      </c>
      <c r="AT142" s="144" t="s">
        <v>136</v>
      </c>
      <c r="AU142" s="144" t="s">
        <v>87</v>
      </c>
      <c r="AY142" s="16" t="s">
        <v>133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85</v>
      </c>
      <c r="BK142" s="145">
        <f>ROUND(I142*H142,2)</f>
        <v>0</v>
      </c>
      <c r="BL142" s="16" t="s">
        <v>140</v>
      </c>
      <c r="BM142" s="144" t="s">
        <v>211</v>
      </c>
    </row>
    <row r="143" spans="2:65" s="1" customFormat="1" ht="16.5" customHeight="1">
      <c r="B143" s="31"/>
      <c r="C143" s="132" t="s">
        <v>180</v>
      </c>
      <c r="D143" s="132" t="s">
        <v>136</v>
      </c>
      <c r="E143" s="133" t="s">
        <v>970</v>
      </c>
      <c r="F143" s="134" t="s">
        <v>971</v>
      </c>
      <c r="G143" s="135" t="s">
        <v>961</v>
      </c>
      <c r="H143" s="136">
        <v>6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140</v>
      </c>
      <c r="AT143" s="144" t="s">
        <v>136</v>
      </c>
      <c r="AU143" s="144" t="s">
        <v>87</v>
      </c>
      <c r="AY143" s="16" t="s">
        <v>133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85</v>
      </c>
      <c r="BK143" s="145">
        <f>ROUND(I143*H143,2)</f>
        <v>0</v>
      </c>
      <c r="BL143" s="16" t="s">
        <v>140</v>
      </c>
      <c r="BM143" s="144" t="s">
        <v>220</v>
      </c>
    </row>
    <row r="144" spans="2:65" s="1" customFormat="1" ht="16.5" customHeight="1">
      <c r="B144" s="31"/>
      <c r="C144" s="132" t="s">
        <v>185</v>
      </c>
      <c r="D144" s="132" t="s">
        <v>136</v>
      </c>
      <c r="E144" s="133" t="s">
        <v>972</v>
      </c>
      <c r="F144" s="134" t="s">
        <v>973</v>
      </c>
      <c r="G144" s="135" t="s">
        <v>961</v>
      </c>
      <c r="H144" s="136">
        <v>9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140</v>
      </c>
      <c r="AT144" s="144" t="s">
        <v>136</v>
      </c>
      <c r="AU144" s="144" t="s">
        <v>87</v>
      </c>
      <c r="AY144" s="16" t="s">
        <v>133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85</v>
      </c>
      <c r="BK144" s="145">
        <f>ROUND(I144*H144,2)</f>
        <v>0</v>
      </c>
      <c r="BL144" s="16" t="s">
        <v>140</v>
      </c>
      <c r="BM144" s="144" t="s">
        <v>231</v>
      </c>
    </row>
    <row r="145" spans="2:65" s="1" customFormat="1" ht="16.5" customHeight="1">
      <c r="B145" s="31"/>
      <c r="C145" s="132" t="s">
        <v>191</v>
      </c>
      <c r="D145" s="132" t="s">
        <v>136</v>
      </c>
      <c r="E145" s="133" t="s">
        <v>974</v>
      </c>
      <c r="F145" s="134" t="s">
        <v>975</v>
      </c>
      <c r="G145" s="135" t="s">
        <v>961</v>
      </c>
      <c r="H145" s="136">
        <v>3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42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140</v>
      </c>
      <c r="AT145" s="144" t="s">
        <v>136</v>
      </c>
      <c r="AU145" s="144" t="s">
        <v>87</v>
      </c>
      <c r="AY145" s="16" t="s">
        <v>133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85</v>
      </c>
      <c r="BK145" s="145">
        <f>ROUND(I145*H145,2)</f>
        <v>0</v>
      </c>
      <c r="BL145" s="16" t="s">
        <v>140</v>
      </c>
      <c r="BM145" s="144" t="s">
        <v>239</v>
      </c>
    </row>
    <row r="146" spans="2:65" s="1" customFormat="1" ht="16.5" customHeight="1">
      <c r="B146" s="31"/>
      <c r="C146" s="132" t="s">
        <v>196</v>
      </c>
      <c r="D146" s="132" t="s">
        <v>136</v>
      </c>
      <c r="E146" s="133" t="s">
        <v>976</v>
      </c>
      <c r="F146" s="134" t="s">
        <v>977</v>
      </c>
      <c r="G146" s="135" t="s">
        <v>797</v>
      </c>
      <c r="H146" s="136">
        <v>3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140</v>
      </c>
      <c r="AT146" s="144" t="s">
        <v>136</v>
      </c>
      <c r="AU146" s="144" t="s">
        <v>87</v>
      </c>
      <c r="AY146" s="16" t="s">
        <v>133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85</v>
      </c>
      <c r="BK146" s="145">
        <f>ROUND(I146*H146,2)</f>
        <v>0</v>
      </c>
      <c r="BL146" s="16" t="s">
        <v>140</v>
      </c>
      <c r="BM146" s="144" t="s">
        <v>247</v>
      </c>
    </row>
    <row r="147" spans="2:65" s="1" customFormat="1" ht="16.5" customHeight="1">
      <c r="B147" s="31"/>
      <c r="C147" s="132" t="s">
        <v>8</v>
      </c>
      <c r="D147" s="132" t="s">
        <v>136</v>
      </c>
      <c r="E147" s="133" t="s">
        <v>978</v>
      </c>
      <c r="F147" s="134" t="s">
        <v>979</v>
      </c>
      <c r="G147" s="135" t="s">
        <v>797</v>
      </c>
      <c r="H147" s="136">
        <v>3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42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140</v>
      </c>
      <c r="AT147" s="144" t="s">
        <v>136</v>
      </c>
      <c r="AU147" s="144" t="s">
        <v>87</v>
      </c>
      <c r="AY147" s="16" t="s">
        <v>133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85</v>
      </c>
      <c r="BK147" s="145">
        <f>ROUND(I147*H147,2)</f>
        <v>0</v>
      </c>
      <c r="BL147" s="16" t="s">
        <v>140</v>
      </c>
      <c r="BM147" s="144" t="s">
        <v>256</v>
      </c>
    </row>
    <row r="148" spans="2:65" s="1" customFormat="1" ht="16.5" customHeight="1">
      <c r="B148" s="31"/>
      <c r="C148" s="132" t="s">
        <v>205</v>
      </c>
      <c r="D148" s="132" t="s">
        <v>136</v>
      </c>
      <c r="E148" s="133" t="s">
        <v>980</v>
      </c>
      <c r="F148" s="134" t="s">
        <v>981</v>
      </c>
      <c r="G148" s="135" t="s">
        <v>797</v>
      </c>
      <c r="H148" s="136">
        <v>2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140</v>
      </c>
      <c r="AT148" s="144" t="s">
        <v>136</v>
      </c>
      <c r="AU148" s="144" t="s">
        <v>87</v>
      </c>
      <c r="AY148" s="16" t="s">
        <v>133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85</v>
      </c>
      <c r="BK148" s="145">
        <f>ROUND(I148*H148,2)</f>
        <v>0</v>
      </c>
      <c r="BL148" s="16" t="s">
        <v>140</v>
      </c>
      <c r="BM148" s="144" t="s">
        <v>264</v>
      </c>
    </row>
    <row r="149" spans="2:65" s="1" customFormat="1" ht="16.5" customHeight="1">
      <c r="B149" s="31"/>
      <c r="C149" s="132" t="s">
        <v>211</v>
      </c>
      <c r="D149" s="132" t="s">
        <v>136</v>
      </c>
      <c r="E149" s="133" t="s">
        <v>982</v>
      </c>
      <c r="F149" s="134" t="s">
        <v>983</v>
      </c>
      <c r="G149" s="135" t="s">
        <v>797</v>
      </c>
      <c r="H149" s="136">
        <v>1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42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140</v>
      </c>
      <c r="AT149" s="144" t="s">
        <v>136</v>
      </c>
      <c r="AU149" s="144" t="s">
        <v>87</v>
      </c>
      <c r="AY149" s="16" t="s">
        <v>133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85</v>
      </c>
      <c r="BK149" s="145">
        <f>ROUND(I149*H149,2)</f>
        <v>0</v>
      </c>
      <c r="BL149" s="16" t="s">
        <v>140</v>
      </c>
      <c r="BM149" s="144" t="s">
        <v>273</v>
      </c>
    </row>
    <row r="150" spans="2:65" s="11" customFormat="1" ht="22.9" customHeight="1">
      <c r="B150" s="120"/>
      <c r="D150" s="121" t="s">
        <v>76</v>
      </c>
      <c r="E150" s="130" t="s">
        <v>984</v>
      </c>
      <c r="F150" s="130" t="s">
        <v>985</v>
      </c>
      <c r="I150" s="123"/>
      <c r="J150" s="131">
        <f>BK150</f>
        <v>0</v>
      </c>
      <c r="L150" s="120"/>
      <c r="M150" s="125"/>
      <c r="P150" s="126">
        <f>SUM(P151:P156)</f>
        <v>0</v>
      </c>
      <c r="R150" s="126">
        <f>SUM(R151:R156)</f>
        <v>0</v>
      </c>
      <c r="T150" s="127">
        <f>SUM(T151:T156)</f>
        <v>0</v>
      </c>
      <c r="AR150" s="121" t="s">
        <v>85</v>
      </c>
      <c r="AT150" s="128" t="s">
        <v>76</v>
      </c>
      <c r="AU150" s="128" t="s">
        <v>85</v>
      </c>
      <c r="AY150" s="121" t="s">
        <v>133</v>
      </c>
      <c r="BK150" s="129">
        <f>SUM(BK151:BK156)</f>
        <v>0</v>
      </c>
    </row>
    <row r="151" spans="2:65" s="1" customFormat="1" ht="16.5" customHeight="1">
      <c r="B151" s="31"/>
      <c r="C151" s="132" t="s">
        <v>216</v>
      </c>
      <c r="D151" s="132" t="s">
        <v>136</v>
      </c>
      <c r="E151" s="133" t="s">
        <v>986</v>
      </c>
      <c r="F151" s="134" t="s">
        <v>987</v>
      </c>
      <c r="G151" s="135" t="s">
        <v>797</v>
      </c>
      <c r="H151" s="136">
        <v>1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42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140</v>
      </c>
      <c r="AT151" s="144" t="s">
        <v>136</v>
      </c>
      <c r="AU151" s="144" t="s">
        <v>87</v>
      </c>
      <c r="AY151" s="16" t="s">
        <v>133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85</v>
      </c>
      <c r="BK151" s="145">
        <f>ROUND(I151*H151,2)</f>
        <v>0</v>
      </c>
      <c r="BL151" s="16" t="s">
        <v>140</v>
      </c>
      <c r="BM151" s="144" t="s">
        <v>283</v>
      </c>
    </row>
    <row r="152" spans="2:65" s="1" customFormat="1" ht="16.5" customHeight="1">
      <c r="B152" s="31"/>
      <c r="C152" s="132" t="s">
        <v>220</v>
      </c>
      <c r="D152" s="132" t="s">
        <v>136</v>
      </c>
      <c r="E152" s="133" t="s">
        <v>988</v>
      </c>
      <c r="F152" s="134" t="s">
        <v>989</v>
      </c>
      <c r="G152" s="135" t="s">
        <v>894</v>
      </c>
      <c r="H152" s="136">
        <v>1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140</v>
      </c>
      <c r="AT152" s="144" t="s">
        <v>136</v>
      </c>
      <c r="AU152" s="144" t="s">
        <v>87</v>
      </c>
      <c r="AY152" s="16" t="s">
        <v>133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85</v>
      </c>
      <c r="BK152" s="145">
        <f>ROUND(I152*H152,2)</f>
        <v>0</v>
      </c>
      <c r="BL152" s="16" t="s">
        <v>140</v>
      </c>
      <c r="BM152" s="144" t="s">
        <v>291</v>
      </c>
    </row>
    <row r="153" spans="2:65" s="1" customFormat="1" ht="16.5" customHeight="1">
      <c r="B153" s="31"/>
      <c r="C153" s="132" t="s">
        <v>225</v>
      </c>
      <c r="D153" s="132" t="s">
        <v>136</v>
      </c>
      <c r="E153" s="133" t="s">
        <v>990</v>
      </c>
      <c r="F153" s="134" t="s">
        <v>991</v>
      </c>
      <c r="G153" s="135" t="s">
        <v>894</v>
      </c>
      <c r="H153" s="136">
        <v>1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42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140</v>
      </c>
      <c r="AT153" s="144" t="s">
        <v>136</v>
      </c>
      <c r="AU153" s="144" t="s">
        <v>87</v>
      </c>
      <c r="AY153" s="16" t="s">
        <v>133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85</v>
      </c>
      <c r="BK153" s="145">
        <f>ROUND(I153*H153,2)</f>
        <v>0</v>
      </c>
      <c r="BL153" s="16" t="s">
        <v>140</v>
      </c>
      <c r="BM153" s="144" t="s">
        <v>300</v>
      </c>
    </row>
    <row r="154" spans="2:65" s="1" customFormat="1" ht="16.5" customHeight="1">
      <c r="B154" s="31"/>
      <c r="C154" s="132" t="s">
        <v>231</v>
      </c>
      <c r="D154" s="132" t="s">
        <v>136</v>
      </c>
      <c r="E154" s="133" t="s">
        <v>992</v>
      </c>
      <c r="F154" s="134" t="s">
        <v>993</v>
      </c>
      <c r="G154" s="135" t="s">
        <v>894</v>
      </c>
      <c r="H154" s="136">
        <v>1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42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140</v>
      </c>
      <c r="AT154" s="144" t="s">
        <v>136</v>
      </c>
      <c r="AU154" s="144" t="s">
        <v>87</v>
      </c>
      <c r="AY154" s="16" t="s">
        <v>133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85</v>
      </c>
      <c r="BK154" s="145">
        <f>ROUND(I154*H154,2)</f>
        <v>0</v>
      </c>
      <c r="BL154" s="16" t="s">
        <v>140</v>
      </c>
      <c r="BM154" s="144" t="s">
        <v>309</v>
      </c>
    </row>
    <row r="155" spans="2:65" s="1" customFormat="1" ht="16.5" customHeight="1">
      <c r="B155" s="31"/>
      <c r="C155" s="132" t="s">
        <v>235</v>
      </c>
      <c r="D155" s="132" t="s">
        <v>136</v>
      </c>
      <c r="E155" s="133" t="s">
        <v>994</v>
      </c>
      <c r="F155" s="134" t="s">
        <v>995</v>
      </c>
      <c r="G155" s="135" t="s">
        <v>894</v>
      </c>
      <c r="H155" s="136">
        <v>1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42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140</v>
      </c>
      <c r="AT155" s="144" t="s">
        <v>136</v>
      </c>
      <c r="AU155" s="144" t="s">
        <v>87</v>
      </c>
      <c r="AY155" s="16" t="s">
        <v>133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85</v>
      </c>
      <c r="BK155" s="145">
        <f>ROUND(I155*H155,2)</f>
        <v>0</v>
      </c>
      <c r="BL155" s="16" t="s">
        <v>140</v>
      </c>
      <c r="BM155" s="144" t="s">
        <v>321</v>
      </c>
    </row>
    <row r="156" spans="2:65" s="1" customFormat="1" ht="21.75" customHeight="1">
      <c r="B156" s="31"/>
      <c r="C156" s="132" t="s">
        <v>239</v>
      </c>
      <c r="D156" s="132" t="s">
        <v>136</v>
      </c>
      <c r="E156" s="133" t="s">
        <v>996</v>
      </c>
      <c r="F156" s="134" t="s">
        <v>997</v>
      </c>
      <c r="G156" s="135" t="s">
        <v>894</v>
      </c>
      <c r="H156" s="136">
        <v>1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42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140</v>
      </c>
      <c r="AT156" s="144" t="s">
        <v>136</v>
      </c>
      <c r="AU156" s="144" t="s">
        <v>87</v>
      </c>
      <c r="AY156" s="16" t="s">
        <v>133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85</v>
      </c>
      <c r="BK156" s="145">
        <f>ROUND(I156*H156,2)</f>
        <v>0</v>
      </c>
      <c r="BL156" s="16" t="s">
        <v>140</v>
      </c>
      <c r="BM156" s="144" t="s">
        <v>335</v>
      </c>
    </row>
    <row r="157" spans="2:65" s="11" customFormat="1" ht="22.9" customHeight="1">
      <c r="B157" s="120"/>
      <c r="D157" s="121" t="s">
        <v>76</v>
      </c>
      <c r="E157" s="130" t="s">
        <v>998</v>
      </c>
      <c r="F157" s="130" t="s">
        <v>999</v>
      </c>
      <c r="I157" s="123"/>
      <c r="J157" s="131">
        <f>BK157</f>
        <v>0</v>
      </c>
      <c r="L157" s="120"/>
      <c r="M157" s="125"/>
      <c r="P157" s="126">
        <f>SUM(P158:P159)</f>
        <v>0</v>
      </c>
      <c r="R157" s="126">
        <f>SUM(R158:R159)</f>
        <v>0</v>
      </c>
      <c r="T157" s="127">
        <f>SUM(T158:T159)</f>
        <v>0</v>
      </c>
      <c r="AR157" s="121" t="s">
        <v>85</v>
      </c>
      <c r="AT157" s="128" t="s">
        <v>76</v>
      </c>
      <c r="AU157" s="128" t="s">
        <v>85</v>
      </c>
      <c r="AY157" s="121" t="s">
        <v>133</v>
      </c>
      <c r="BK157" s="129">
        <f>SUM(BK158:BK159)</f>
        <v>0</v>
      </c>
    </row>
    <row r="158" spans="2:65" s="1" customFormat="1" ht="49.15" customHeight="1">
      <c r="B158" s="31"/>
      <c r="C158" s="132" t="s">
        <v>7</v>
      </c>
      <c r="D158" s="132" t="s">
        <v>136</v>
      </c>
      <c r="E158" s="133" t="s">
        <v>1000</v>
      </c>
      <c r="F158" s="134" t="s">
        <v>1001</v>
      </c>
      <c r="G158" s="135" t="s">
        <v>961</v>
      </c>
      <c r="H158" s="136">
        <v>16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42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140</v>
      </c>
      <c r="AT158" s="144" t="s">
        <v>136</v>
      </c>
      <c r="AU158" s="144" t="s">
        <v>87</v>
      </c>
      <c r="AY158" s="16" t="s">
        <v>133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85</v>
      </c>
      <c r="BK158" s="145">
        <f>ROUND(I158*H158,2)</f>
        <v>0</v>
      </c>
      <c r="BL158" s="16" t="s">
        <v>140</v>
      </c>
      <c r="BM158" s="144" t="s">
        <v>343</v>
      </c>
    </row>
    <row r="159" spans="2:65" s="1" customFormat="1" ht="44.25" customHeight="1">
      <c r="B159" s="31"/>
      <c r="C159" s="132" t="s">
        <v>247</v>
      </c>
      <c r="D159" s="132" t="s">
        <v>136</v>
      </c>
      <c r="E159" s="133" t="s">
        <v>1002</v>
      </c>
      <c r="F159" s="134" t="s">
        <v>1003</v>
      </c>
      <c r="G159" s="135" t="s">
        <v>961</v>
      </c>
      <c r="H159" s="136">
        <v>12</v>
      </c>
      <c r="I159" s="137"/>
      <c r="J159" s="138">
        <f>ROUND(I159*H159,2)</f>
        <v>0</v>
      </c>
      <c r="K159" s="139"/>
      <c r="L159" s="31"/>
      <c r="M159" s="140" t="s">
        <v>1</v>
      </c>
      <c r="N159" s="141" t="s">
        <v>42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140</v>
      </c>
      <c r="AT159" s="144" t="s">
        <v>136</v>
      </c>
      <c r="AU159" s="144" t="s">
        <v>87</v>
      </c>
      <c r="AY159" s="16" t="s">
        <v>133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85</v>
      </c>
      <c r="BK159" s="145">
        <f>ROUND(I159*H159,2)</f>
        <v>0</v>
      </c>
      <c r="BL159" s="16" t="s">
        <v>140</v>
      </c>
      <c r="BM159" s="144" t="s">
        <v>352</v>
      </c>
    </row>
    <row r="160" spans="2:65" s="11" customFormat="1" ht="22.9" customHeight="1">
      <c r="B160" s="120"/>
      <c r="D160" s="121" t="s">
        <v>76</v>
      </c>
      <c r="E160" s="130" t="s">
        <v>1004</v>
      </c>
      <c r="F160" s="130" t="s">
        <v>1005</v>
      </c>
      <c r="I160" s="123"/>
      <c r="J160" s="131">
        <f>BK160</f>
        <v>0</v>
      </c>
      <c r="L160" s="120"/>
      <c r="M160" s="125"/>
      <c r="P160" s="126">
        <f>SUM(P161:P162)</f>
        <v>0</v>
      </c>
      <c r="R160" s="126">
        <f>SUM(R161:R162)</f>
        <v>0</v>
      </c>
      <c r="T160" s="127">
        <f>SUM(T161:T162)</f>
        <v>0</v>
      </c>
      <c r="AR160" s="121" t="s">
        <v>85</v>
      </c>
      <c r="AT160" s="128" t="s">
        <v>76</v>
      </c>
      <c r="AU160" s="128" t="s">
        <v>85</v>
      </c>
      <c r="AY160" s="121" t="s">
        <v>133</v>
      </c>
      <c r="BK160" s="129">
        <f>SUM(BK161:BK162)</f>
        <v>0</v>
      </c>
    </row>
    <row r="161" spans="2:65" s="1" customFormat="1" ht="21.75" customHeight="1">
      <c r="B161" s="31"/>
      <c r="C161" s="132" t="s">
        <v>251</v>
      </c>
      <c r="D161" s="132" t="s">
        <v>136</v>
      </c>
      <c r="E161" s="133" t="s">
        <v>1006</v>
      </c>
      <c r="F161" s="134" t="s">
        <v>1007</v>
      </c>
      <c r="G161" s="135" t="s">
        <v>961</v>
      </c>
      <c r="H161" s="136">
        <v>16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42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140</v>
      </c>
      <c r="AT161" s="144" t="s">
        <v>136</v>
      </c>
      <c r="AU161" s="144" t="s">
        <v>87</v>
      </c>
      <c r="AY161" s="16" t="s">
        <v>133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85</v>
      </c>
      <c r="BK161" s="145">
        <f>ROUND(I161*H161,2)</f>
        <v>0</v>
      </c>
      <c r="BL161" s="16" t="s">
        <v>140</v>
      </c>
      <c r="BM161" s="144" t="s">
        <v>360</v>
      </c>
    </row>
    <row r="162" spans="2:65" s="1" customFormat="1" ht="24.2" customHeight="1">
      <c r="B162" s="31"/>
      <c r="C162" s="132" t="s">
        <v>256</v>
      </c>
      <c r="D162" s="132" t="s">
        <v>136</v>
      </c>
      <c r="E162" s="133" t="s">
        <v>1008</v>
      </c>
      <c r="F162" s="134" t="s">
        <v>1009</v>
      </c>
      <c r="G162" s="135" t="s">
        <v>961</v>
      </c>
      <c r="H162" s="136">
        <v>12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42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140</v>
      </c>
      <c r="AT162" s="144" t="s">
        <v>136</v>
      </c>
      <c r="AU162" s="144" t="s">
        <v>87</v>
      </c>
      <c r="AY162" s="16" t="s">
        <v>133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85</v>
      </c>
      <c r="BK162" s="145">
        <f>ROUND(I162*H162,2)</f>
        <v>0</v>
      </c>
      <c r="BL162" s="16" t="s">
        <v>140</v>
      </c>
      <c r="BM162" s="144" t="s">
        <v>368</v>
      </c>
    </row>
    <row r="163" spans="2:65" s="11" customFormat="1" ht="22.9" customHeight="1">
      <c r="B163" s="120"/>
      <c r="D163" s="121" t="s">
        <v>76</v>
      </c>
      <c r="E163" s="130" t="s">
        <v>1010</v>
      </c>
      <c r="F163" s="130" t="s">
        <v>1011</v>
      </c>
      <c r="I163" s="123"/>
      <c r="J163" s="131">
        <f>BK163</f>
        <v>0</v>
      </c>
      <c r="L163" s="120"/>
      <c r="M163" s="125"/>
      <c r="P163" s="126">
        <f>SUM(P164:P169)</f>
        <v>0</v>
      </c>
      <c r="R163" s="126">
        <f>SUM(R164:R169)</f>
        <v>0</v>
      </c>
      <c r="T163" s="127">
        <f>SUM(T164:T169)</f>
        <v>0</v>
      </c>
      <c r="AR163" s="121" t="s">
        <v>85</v>
      </c>
      <c r="AT163" s="128" t="s">
        <v>76</v>
      </c>
      <c r="AU163" s="128" t="s">
        <v>85</v>
      </c>
      <c r="AY163" s="121" t="s">
        <v>133</v>
      </c>
      <c r="BK163" s="129">
        <f>SUM(BK164:BK169)</f>
        <v>0</v>
      </c>
    </row>
    <row r="164" spans="2:65" s="1" customFormat="1" ht="16.5" customHeight="1">
      <c r="B164" s="31"/>
      <c r="C164" s="132" t="s">
        <v>260</v>
      </c>
      <c r="D164" s="132" t="s">
        <v>136</v>
      </c>
      <c r="E164" s="133" t="s">
        <v>1012</v>
      </c>
      <c r="F164" s="134" t="s">
        <v>1013</v>
      </c>
      <c r="G164" s="135" t="s">
        <v>797</v>
      </c>
      <c r="H164" s="136">
        <v>6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42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140</v>
      </c>
      <c r="AT164" s="144" t="s">
        <v>136</v>
      </c>
      <c r="AU164" s="144" t="s">
        <v>87</v>
      </c>
      <c r="AY164" s="16" t="s">
        <v>133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85</v>
      </c>
      <c r="BK164" s="145">
        <f>ROUND(I164*H164,2)</f>
        <v>0</v>
      </c>
      <c r="BL164" s="16" t="s">
        <v>140</v>
      </c>
      <c r="BM164" s="144" t="s">
        <v>376</v>
      </c>
    </row>
    <row r="165" spans="2:65" s="1" customFormat="1" ht="16.5" customHeight="1">
      <c r="B165" s="31"/>
      <c r="C165" s="132" t="s">
        <v>264</v>
      </c>
      <c r="D165" s="132" t="s">
        <v>136</v>
      </c>
      <c r="E165" s="133" t="s">
        <v>1014</v>
      </c>
      <c r="F165" s="134" t="s">
        <v>1015</v>
      </c>
      <c r="G165" s="135" t="s">
        <v>797</v>
      </c>
      <c r="H165" s="136">
        <v>2</v>
      </c>
      <c r="I165" s="137"/>
      <c r="J165" s="138">
        <f>ROUND(I165*H165,2)</f>
        <v>0</v>
      </c>
      <c r="K165" s="139"/>
      <c r="L165" s="31"/>
      <c r="M165" s="140" t="s">
        <v>1</v>
      </c>
      <c r="N165" s="141" t="s">
        <v>42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140</v>
      </c>
      <c r="AT165" s="144" t="s">
        <v>136</v>
      </c>
      <c r="AU165" s="144" t="s">
        <v>87</v>
      </c>
      <c r="AY165" s="16" t="s">
        <v>133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85</v>
      </c>
      <c r="BK165" s="145">
        <f>ROUND(I165*H165,2)</f>
        <v>0</v>
      </c>
      <c r="BL165" s="16" t="s">
        <v>140</v>
      </c>
      <c r="BM165" s="144" t="s">
        <v>386</v>
      </c>
    </row>
    <row r="166" spans="2:65" s="1" customFormat="1" ht="16.5" customHeight="1">
      <c r="B166" s="31"/>
      <c r="C166" s="132" t="s">
        <v>268</v>
      </c>
      <c r="D166" s="132" t="s">
        <v>136</v>
      </c>
      <c r="E166" s="133" t="s">
        <v>1016</v>
      </c>
      <c r="F166" s="134" t="s">
        <v>1017</v>
      </c>
      <c r="G166" s="135" t="s">
        <v>797</v>
      </c>
      <c r="H166" s="136">
        <v>2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42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140</v>
      </c>
      <c r="AT166" s="144" t="s">
        <v>136</v>
      </c>
      <c r="AU166" s="144" t="s">
        <v>87</v>
      </c>
      <c r="AY166" s="16" t="s">
        <v>133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85</v>
      </c>
      <c r="BK166" s="145">
        <f>ROUND(I166*H166,2)</f>
        <v>0</v>
      </c>
      <c r="BL166" s="16" t="s">
        <v>140</v>
      </c>
      <c r="BM166" s="144" t="s">
        <v>394</v>
      </c>
    </row>
    <row r="167" spans="2:65" s="1" customFormat="1" ht="24.2" customHeight="1">
      <c r="B167" s="31"/>
      <c r="C167" s="132" t="s">
        <v>273</v>
      </c>
      <c r="D167" s="132" t="s">
        <v>136</v>
      </c>
      <c r="E167" s="133" t="s">
        <v>1018</v>
      </c>
      <c r="F167" s="134" t="s">
        <v>1019</v>
      </c>
      <c r="G167" s="135" t="s">
        <v>797</v>
      </c>
      <c r="H167" s="136">
        <v>1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42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140</v>
      </c>
      <c r="AT167" s="144" t="s">
        <v>136</v>
      </c>
      <c r="AU167" s="144" t="s">
        <v>87</v>
      </c>
      <c r="AY167" s="16" t="s">
        <v>133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85</v>
      </c>
      <c r="BK167" s="145">
        <f>ROUND(I167*H167,2)</f>
        <v>0</v>
      </c>
      <c r="BL167" s="16" t="s">
        <v>140</v>
      </c>
      <c r="BM167" s="144" t="s">
        <v>617</v>
      </c>
    </row>
    <row r="168" spans="2:65" s="1" customFormat="1" ht="16.5" customHeight="1">
      <c r="B168" s="31"/>
      <c r="C168" s="132" t="s">
        <v>279</v>
      </c>
      <c r="D168" s="132" t="s">
        <v>136</v>
      </c>
      <c r="E168" s="133" t="s">
        <v>1020</v>
      </c>
      <c r="F168" s="134" t="s">
        <v>1021</v>
      </c>
      <c r="G168" s="135" t="s">
        <v>797</v>
      </c>
      <c r="H168" s="136">
        <v>1</v>
      </c>
      <c r="I168" s="137"/>
      <c r="J168" s="138">
        <f>ROUND(I168*H168,2)</f>
        <v>0</v>
      </c>
      <c r="K168" s="139"/>
      <c r="L168" s="31"/>
      <c r="M168" s="140" t="s">
        <v>1</v>
      </c>
      <c r="N168" s="141" t="s">
        <v>42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140</v>
      </c>
      <c r="AT168" s="144" t="s">
        <v>136</v>
      </c>
      <c r="AU168" s="144" t="s">
        <v>87</v>
      </c>
      <c r="AY168" s="16" t="s">
        <v>133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85</v>
      </c>
      <c r="BK168" s="145">
        <f>ROUND(I168*H168,2)</f>
        <v>0</v>
      </c>
      <c r="BL168" s="16" t="s">
        <v>140</v>
      </c>
      <c r="BM168" s="144" t="s">
        <v>625</v>
      </c>
    </row>
    <row r="169" spans="2:65" s="1" customFormat="1" ht="21.75" customHeight="1">
      <c r="B169" s="31"/>
      <c r="C169" s="132" t="s">
        <v>283</v>
      </c>
      <c r="D169" s="132" t="s">
        <v>136</v>
      </c>
      <c r="E169" s="133" t="s">
        <v>1022</v>
      </c>
      <c r="F169" s="134" t="s">
        <v>1023</v>
      </c>
      <c r="G169" s="135" t="s">
        <v>894</v>
      </c>
      <c r="H169" s="136">
        <v>1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42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140</v>
      </c>
      <c r="AT169" s="144" t="s">
        <v>136</v>
      </c>
      <c r="AU169" s="144" t="s">
        <v>87</v>
      </c>
      <c r="AY169" s="16" t="s">
        <v>133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85</v>
      </c>
      <c r="BK169" s="145">
        <f>ROUND(I169*H169,2)</f>
        <v>0</v>
      </c>
      <c r="BL169" s="16" t="s">
        <v>140</v>
      </c>
      <c r="BM169" s="144" t="s">
        <v>633</v>
      </c>
    </row>
    <row r="170" spans="2:65" s="11" customFormat="1" ht="22.9" customHeight="1">
      <c r="B170" s="120"/>
      <c r="D170" s="121" t="s">
        <v>76</v>
      </c>
      <c r="E170" s="130" t="s">
        <v>1024</v>
      </c>
      <c r="F170" s="130" t="s">
        <v>1025</v>
      </c>
      <c r="I170" s="123"/>
      <c r="J170" s="131">
        <f>BK170</f>
        <v>0</v>
      </c>
      <c r="L170" s="120"/>
      <c r="M170" s="125"/>
      <c r="P170" s="126">
        <f>SUM(P171:P191)</f>
        <v>0</v>
      </c>
      <c r="R170" s="126">
        <f>SUM(R171:R191)</f>
        <v>0</v>
      </c>
      <c r="T170" s="127">
        <f>SUM(T171:T191)</f>
        <v>0</v>
      </c>
      <c r="AR170" s="121" t="s">
        <v>85</v>
      </c>
      <c r="AT170" s="128" t="s">
        <v>76</v>
      </c>
      <c r="AU170" s="128" t="s">
        <v>85</v>
      </c>
      <c r="AY170" s="121" t="s">
        <v>133</v>
      </c>
      <c r="BK170" s="129">
        <f>SUM(BK171:BK191)</f>
        <v>0</v>
      </c>
    </row>
    <row r="171" spans="2:65" s="1" customFormat="1" ht="24.2" customHeight="1">
      <c r="B171" s="31"/>
      <c r="C171" s="132" t="s">
        <v>287</v>
      </c>
      <c r="D171" s="132" t="s">
        <v>136</v>
      </c>
      <c r="E171" s="133" t="s">
        <v>1026</v>
      </c>
      <c r="F171" s="134" t="s">
        <v>1027</v>
      </c>
      <c r="G171" s="135" t="s">
        <v>797</v>
      </c>
      <c r="H171" s="136">
        <v>2</v>
      </c>
      <c r="I171" s="137"/>
      <c r="J171" s="138">
        <f>ROUND(I171*H171,2)</f>
        <v>0</v>
      </c>
      <c r="K171" s="139"/>
      <c r="L171" s="31"/>
      <c r="M171" s="140" t="s">
        <v>1</v>
      </c>
      <c r="N171" s="141" t="s">
        <v>42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140</v>
      </c>
      <c r="AT171" s="144" t="s">
        <v>136</v>
      </c>
      <c r="AU171" s="144" t="s">
        <v>87</v>
      </c>
      <c r="AY171" s="16" t="s">
        <v>133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85</v>
      </c>
      <c r="BK171" s="145">
        <f>ROUND(I171*H171,2)</f>
        <v>0</v>
      </c>
      <c r="BL171" s="16" t="s">
        <v>140</v>
      </c>
      <c r="BM171" s="144" t="s">
        <v>640</v>
      </c>
    </row>
    <row r="172" spans="2:65" s="1" customFormat="1" ht="24.2" customHeight="1">
      <c r="B172" s="31"/>
      <c r="C172" s="132" t="s">
        <v>291</v>
      </c>
      <c r="D172" s="132" t="s">
        <v>136</v>
      </c>
      <c r="E172" s="133" t="s">
        <v>1028</v>
      </c>
      <c r="F172" s="134" t="s">
        <v>1029</v>
      </c>
      <c r="G172" s="135" t="s">
        <v>797</v>
      </c>
      <c r="H172" s="136">
        <v>1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42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140</v>
      </c>
      <c r="AT172" s="144" t="s">
        <v>136</v>
      </c>
      <c r="AU172" s="144" t="s">
        <v>87</v>
      </c>
      <c r="AY172" s="16" t="s">
        <v>133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85</v>
      </c>
      <c r="BK172" s="145">
        <f>ROUND(I172*H172,2)</f>
        <v>0</v>
      </c>
      <c r="BL172" s="16" t="s">
        <v>140</v>
      </c>
      <c r="BM172" s="144" t="s">
        <v>650</v>
      </c>
    </row>
    <row r="173" spans="2:65" s="1" customFormat="1" ht="24.2" customHeight="1">
      <c r="B173" s="31"/>
      <c r="C173" s="132" t="s">
        <v>295</v>
      </c>
      <c r="D173" s="132" t="s">
        <v>136</v>
      </c>
      <c r="E173" s="133" t="s">
        <v>1030</v>
      </c>
      <c r="F173" s="134" t="s">
        <v>1031</v>
      </c>
      <c r="G173" s="135" t="s">
        <v>797</v>
      </c>
      <c r="H173" s="136">
        <v>3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42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140</v>
      </c>
      <c r="AT173" s="144" t="s">
        <v>136</v>
      </c>
      <c r="AU173" s="144" t="s">
        <v>87</v>
      </c>
      <c r="AY173" s="16" t="s">
        <v>133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85</v>
      </c>
      <c r="BK173" s="145">
        <f>ROUND(I173*H173,2)</f>
        <v>0</v>
      </c>
      <c r="BL173" s="16" t="s">
        <v>140</v>
      </c>
      <c r="BM173" s="144" t="s">
        <v>658</v>
      </c>
    </row>
    <row r="174" spans="2:65" s="1" customFormat="1" ht="16.5" customHeight="1">
      <c r="B174" s="31"/>
      <c r="C174" s="132" t="s">
        <v>300</v>
      </c>
      <c r="D174" s="132" t="s">
        <v>136</v>
      </c>
      <c r="E174" s="133" t="s">
        <v>1032</v>
      </c>
      <c r="F174" s="134" t="s">
        <v>1033</v>
      </c>
      <c r="G174" s="135" t="s">
        <v>797</v>
      </c>
      <c r="H174" s="136">
        <v>6</v>
      </c>
      <c r="I174" s="137"/>
      <c r="J174" s="138">
        <f>ROUND(I174*H174,2)</f>
        <v>0</v>
      </c>
      <c r="K174" s="139"/>
      <c r="L174" s="31"/>
      <c r="M174" s="140" t="s">
        <v>1</v>
      </c>
      <c r="N174" s="141" t="s">
        <v>42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140</v>
      </c>
      <c r="AT174" s="144" t="s">
        <v>136</v>
      </c>
      <c r="AU174" s="144" t="s">
        <v>87</v>
      </c>
      <c r="AY174" s="16" t="s">
        <v>133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85</v>
      </c>
      <c r="BK174" s="145">
        <f>ROUND(I174*H174,2)</f>
        <v>0</v>
      </c>
      <c r="BL174" s="16" t="s">
        <v>140</v>
      </c>
      <c r="BM174" s="144" t="s">
        <v>666</v>
      </c>
    </row>
    <row r="175" spans="2:65" s="1" customFormat="1" ht="24.2" customHeight="1">
      <c r="B175" s="31"/>
      <c r="C175" s="132" t="s">
        <v>304</v>
      </c>
      <c r="D175" s="132" t="s">
        <v>136</v>
      </c>
      <c r="E175" s="133" t="s">
        <v>1034</v>
      </c>
      <c r="F175" s="134" t="s">
        <v>1035</v>
      </c>
      <c r="G175" s="135" t="s">
        <v>797</v>
      </c>
      <c r="H175" s="136">
        <v>1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42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140</v>
      </c>
      <c r="AT175" s="144" t="s">
        <v>136</v>
      </c>
      <c r="AU175" s="144" t="s">
        <v>87</v>
      </c>
      <c r="AY175" s="16" t="s">
        <v>133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85</v>
      </c>
      <c r="BK175" s="145">
        <f>ROUND(I175*H175,2)</f>
        <v>0</v>
      </c>
      <c r="BL175" s="16" t="s">
        <v>140</v>
      </c>
      <c r="BM175" s="144" t="s">
        <v>679</v>
      </c>
    </row>
    <row r="176" spans="2:65" s="1" customFormat="1" ht="16.5" customHeight="1">
      <c r="B176" s="31"/>
      <c r="C176" s="132" t="s">
        <v>309</v>
      </c>
      <c r="D176" s="132" t="s">
        <v>136</v>
      </c>
      <c r="E176" s="133" t="s">
        <v>1036</v>
      </c>
      <c r="F176" s="134" t="s">
        <v>1033</v>
      </c>
      <c r="G176" s="135" t="s">
        <v>797</v>
      </c>
      <c r="H176" s="136">
        <v>2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42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140</v>
      </c>
      <c r="AT176" s="144" t="s">
        <v>136</v>
      </c>
      <c r="AU176" s="144" t="s">
        <v>87</v>
      </c>
      <c r="AY176" s="16" t="s">
        <v>133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85</v>
      </c>
      <c r="BK176" s="145">
        <f>ROUND(I176*H176,2)</f>
        <v>0</v>
      </c>
      <c r="BL176" s="16" t="s">
        <v>140</v>
      </c>
      <c r="BM176" s="144" t="s">
        <v>689</v>
      </c>
    </row>
    <row r="177" spans="2:65" s="1" customFormat="1" ht="24.2" customHeight="1">
      <c r="B177" s="31"/>
      <c r="C177" s="132" t="s">
        <v>313</v>
      </c>
      <c r="D177" s="132" t="s">
        <v>136</v>
      </c>
      <c r="E177" s="133" t="s">
        <v>1037</v>
      </c>
      <c r="F177" s="134" t="s">
        <v>1038</v>
      </c>
      <c r="G177" s="135" t="s">
        <v>797</v>
      </c>
      <c r="H177" s="136">
        <v>2</v>
      </c>
      <c r="I177" s="137"/>
      <c r="J177" s="138">
        <f>ROUND(I177*H177,2)</f>
        <v>0</v>
      </c>
      <c r="K177" s="139"/>
      <c r="L177" s="31"/>
      <c r="M177" s="140" t="s">
        <v>1</v>
      </c>
      <c r="N177" s="141" t="s">
        <v>42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140</v>
      </c>
      <c r="AT177" s="144" t="s">
        <v>136</v>
      </c>
      <c r="AU177" s="144" t="s">
        <v>87</v>
      </c>
      <c r="AY177" s="16" t="s">
        <v>133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85</v>
      </c>
      <c r="BK177" s="145">
        <f>ROUND(I177*H177,2)</f>
        <v>0</v>
      </c>
      <c r="BL177" s="16" t="s">
        <v>140</v>
      </c>
      <c r="BM177" s="144" t="s">
        <v>698</v>
      </c>
    </row>
    <row r="178" spans="2:65" s="1" customFormat="1" ht="16.5" customHeight="1">
      <c r="B178" s="31"/>
      <c r="C178" s="132" t="s">
        <v>321</v>
      </c>
      <c r="D178" s="132" t="s">
        <v>136</v>
      </c>
      <c r="E178" s="133" t="s">
        <v>1039</v>
      </c>
      <c r="F178" s="134" t="s">
        <v>1040</v>
      </c>
      <c r="G178" s="135" t="s">
        <v>797</v>
      </c>
      <c r="H178" s="136">
        <v>2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42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140</v>
      </c>
      <c r="AT178" s="144" t="s">
        <v>136</v>
      </c>
      <c r="AU178" s="144" t="s">
        <v>87</v>
      </c>
      <c r="AY178" s="16" t="s">
        <v>133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85</v>
      </c>
      <c r="BK178" s="145">
        <f>ROUND(I178*H178,2)</f>
        <v>0</v>
      </c>
      <c r="BL178" s="16" t="s">
        <v>140</v>
      </c>
      <c r="BM178" s="144" t="s">
        <v>707</v>
      </c>
    </row>
    <row r="179" spans="2:65" s="1" customFormat="1" ht="16.5" customHeight="1">
      <c r="B179" s="31"/>
      <c r="C179" s="132" t="s">
        <v>327</v>
      </c>
      <c r="D179" s="132" t="s">
        <v>136</v>
      </c>
      <c r="E179" s="133" t="s">
        <v>1041</v>
      </c>
      <c r="F179" s="134" t="s">
        <v>1042</v>
      </c>
      <c r="G179" s="135" t="s">
        <v>797</v>
      </c>
      <c r="H179" s="136">
        <v>1</v>
      </c>
      <c r="I179" s="137"/>
      <c r="J179" s="138">
        <f>ROUND(I179*H179,2)</f>
        <v>0</v>
      </c>
      <c r="K179" s="139"/>
      <c r="L179" s="31"/>
      <c r="M179" s="140" t="s">
        <v>1</v>
      </c>
      <c r="N179" s="141" t="s">
        <v>42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140</v>
      </c>
      <c r="AT179" s="144" t="s">
        <v>136</v>
      </c>
      <c r="AU179" s="144" t="s">
        <v>87</v>
      </c>
      <c r="AY179" s="16" t="s">
        <v>133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85</v>
      </c>
      <c r="BK179" s="145">
        <f>ROUND(I179*H179,2)</f>
        <v>0</v>
      </c>
      <c r="BL179" s="16" t="s">
        <v>140</v>
      </c>
      <c r="BM179" s="144" t="s">
        <v>716</v>
      </c>
    </row>
    <row r="180" spans="2:65" s="1" customFormat="1" ht="16.5" customHeight="1">
      <c r="B180" s="31"/>
      <c r="C180" s="132" t="s">
        <v>335</v>
      </c>
      <c r="D180" s="132" t="s">
        <v>136</v>
      </c>
      <c r="E180" s="133" t="s">
        <v>1043</v>
      </c>
      <c r="F180" s="134" t="s">
        <v>1044</v>
      </c>
      <c r="G180" s="135" t="s">
        <v>797</v>
      </c>
      <c r="H180" s="136">
        <v>1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42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140</v>
      </c>
      <c r="AT180" s="144" t="s">
        <v>136</v>
      </c>
      <c r="AU180" s="144" t="s">
        <v>87</v>
      </c>
      <c r="AY180" s="16" t="s">
        <v>133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85</v>
      </c>
      <c r="BK180" s="145">
        <f>ROUND(I180*H180,2)</f>
        <v>0</v>
      </c>
      <c r="BL180" s="16" t="s">
        <v>140</v>
      </c>
      <c r="BM180" s="144" t="s">
        <v>601</v>
      </c>
    </row>
    <row r="181" spans="2:65" s="1" customFormat="1" ht="24.2" customHeight="1">
      <c r="B181" s="31"/>
      <c r="C181" s="132" t="s">
        <v>339</v>
      </c>
      <c r="D181" s="132" t="s">
        <v>136</v>
      </c>
      <c r="E181" s="133" t="s">
        <v>1045</v>
      </c>
      <c r="F181" s="134" t="s">
        <v>1046</v>
      </c>
      <c r="G181" s="135" t="s">
        <v>797</v>
      </c>
      <c r="H181" s="136">
        <v>1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42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140</v>
      </c>
      <c r="AT181" s="144" t="s">
        <v>136</v>
      </c>
      <c r="AU181" s="144" t="s">
        <v>87</v>
      </c>
      <c r="AY181" s="16" t="s">
        <v>133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85</v>
      </c>
      <c r="BK181" s="145">
        <f>ROUND(I181*H181,2)</f>
        <v>0</v>
      </c>
      <c r="BL181" s="16" t="s">
        <v>140</v>
      </c>
      <c r="BM181" s="144" t="s">
        <v>604</v>
      </c>
    </row>
    <row r="182" spans="2:65" s="1" customFormat="1" ht="16.5" customHeight="1">
      <c r="B182" s="31"/>
      <c r="C182" s="132" t="s">
        <v>343</v>
      </c>
      <c r="D182" s="132" t="s">
        <v>136</v>
      </c>
      <c r="E182" s="133" t="s">
        <v>1047</v>
      </c>
      <c r="F182" s="134" t="s">
        <v>1033</v>
      </c>
      <c r="G182" s="135" t="s">
        <v>797</v>
      </c>
      <c r="H182" s="136">
        <v>1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42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140</v>
      </c>
      <c r="AT182" s="144" t="s">
        <v>136</v>
      </c>
      <c r="AU182" s="144" t="s">
        <v>87</v>
      </c>
      <c r="AY182" s="16" t="s">
        <v>133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85</v>
      </c>
      <c r="BK182" s="145">
        <f>ROUND(I182*H182,2)</f>
        <v>0</v>
      </c>
      <c r="BL182" s="16" t="s">
        <v>140</v>
      </c>
      <c r="BM182" s="144" t="s">
        <v>610</v>
      </c>
    </row>
    <row r="183" spans="2:65" s="1" customFormat="1" ht="16.5" customHeight="1">
      <c r="B183" s="31"/>
      <c r="C183" s="132" t="s">
        <v>347</v>
      </c>
      <c r="D183" s="132" t="s">
        <v>136</v>
      </c>
      <c r="E183" s="133" t="s">
        <v>1048</v>
      </c>
      <c r="F183" s="134" t="s">
        <v>1049</v>
      </c>
      <c r="G183" s="135" t="s">
        <v>797</v>
      </c>
      <c r="H183" s="136">
        <v>1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42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140</v>
      </c>
      <c r="AT183" s="144" t="s">
        <v>136</v>
      </c>
      <c r="AU183" s="144" t="s">
        <v>87</v>
      </c>
      <c r="AY183" s="16" t="s">
        <v>133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85</v>
      </c>
      <c r="BK183" s="145">
        <f>ROUND(I183*H183,2)</f>
        <v>0</v>
      </c>
      <c r="BL183" s="16" t="s">
        <v>140</v>
      </c>
      <c r="BM183" s="144" t="s">
        <v>607</v>
      </c>
    </row>
    <row r="184" spans="2:65" s="1" customFormat="1" ht="24.2" customHeight="1">
      <c r="B184" s="31"/>
      <c r="C184" s="132" t="s">
        <v>352</v>
      </c>
      <c r="D184" s="132" t="s">
        <v>136</v>
      </c>
      <c r="E184" s="133" t="s">
        <v>1050</v>
      </c>
      <c r="F184" s="134" t="s">
        <v>1051</v>
      </c>
      <c r="G184" s="135" t="s">
        <v>797</v>
      </c>
      <c r="H184" s="136">
        <v>1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42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140</v>
      </c>
      <c r="AT184" s="144" t="s">
        <v>136</v>
      </c>
      <c r="AU184" s="144" t="s">
        <v>87</v>
      </c>
      <c r="AY184" s="16" t="s">
        <v>133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85</v>
      </c>
      <c r="BK184" s="145">
        <f>ROUND(I184*H184,2)</f>
        <v>0</v>
      </c>
      <c r="BL184" s="16" t="s">
        <v>140</v>
      </c>
      <c r="BM184" s="144" t="s">
        <v>613</v>
      </c>
    </row>
    <row r="185" spans="2:65" s="1" customFormat="1" ht="16.5" customHeight="1">
      <c r="B185" s="31"/>
      <c r="C185" s="132" t="s">
        <v>356</v>
      </c>
      <c r="D185" s="132" t="s">
        <v>136</v>
      </c>
      <c r="E185" s="133" t="s">
        <v>1052</v>
      </c>
      <c r="F185" s="134" t="s">
        <v>1042</v>
      </c>
      <c r="G185" s="135" t="s">
        <v>797</v>
      </c>
      <c r="H185" s="136">
        <v>1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42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140</v>
      </c>
      <c r="AT185" s="144" t="s">
        <v>136</v>
      </c>
      <c r="AU185" s="144" t="s">
        <v>87</v>
      </c>
      <c r="AY185" s="16" t="s">
        <v>133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85</v>
      </c>
      <c r="BK185" s="145">
        <f>ROUND(I185*H185,2)</f>
        <v>0</v>
      </c>
      <c r="BL185" s="16" t="s">
        <v>140</v>
      </c>
      <c r="BM185" s="144" t="s">
        <v>616</v>
      </c>
    </row>
    <row r="186" spans="2:65" s="1" customFormat="1" ht="24.2" customHeight="1">
      <c r="B186" s="31"/>
      <c r="C186" s="132" t="s">
        <v>360</v>
      </c>
      <c r="D186" s="132" t="s">
        <v>136</v>
      </c>
      <c r="E186" s="133" t="s">
        <v>1053</v>
      </c>
      <c r="F186" s="134" t="s">
        <v>1054</v>
      </c>
      <c r="G186" s="135" t="s">
        <v>797</v>
      </c>
      <c r="H186" s="136">
        <v>1</v>
      </c>
      <c r="I186" s="137"/>
      <c r="J186" s="138">
        <f>ROUND(I186*H186,2)</f>
        <v>0</v>
      </c>
      <c r="K186" s="139"/>
      <c r="L186" s="31"/>
      <c r="M186" s="140" t="s">
        <v>1</v>
      </c>
      <c r="N186" s="141" t="s">
        <v>42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140</v>
      </c>
      <c r="AT186" s="144" t="s">
        <v>136</v>
      </c>
      <c r="AU186" s="144" t="s">
        <v>87</v>
      </c>
      <c r="AY186" s="16" t="s">
        <v>133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85</v>
      </c>
      <c r="BK186" s="145">
        <f>ROUND(I186*H186,2)</f>
        <v>0</v>
      </c>
      <c r="BL186" s="16" t="s">
        <v>140</v>
      </c>
      <c r="BM186" s="144" t="s">
        <v>620</v>
      </c>
    </row>
    <row r="187" spans="2:65" s="1" customFormat="1" ht="24.2" customHeight="1">
      <c r="B187" s="31"/>
      <c r="C187" s="132" t="s">
        <v>364</v>
      </c>
      <c r="D187" s="132" t="s">
        <v>136</v>
      </c>
      <c r="E187" s="133" t="s">
        <v>1055</v>
      </c>
      <c r="F187" s="134" t="s">
        <v>1056</v>
      </c>
      <c r="G187" s="135" t="s">
        <v>797</v>
      </c>
      <c r="H187" s="136">
        <v>1</v>
      </c>
      <c r="I187" s="137"/>
      <c r="J187" s="138">
        <f>ROUND(I187*H187,2)</f>
        <v>0</v>
      </c>
      <c r="K187" s="139"/>
      <c r="L187" s="31"/>
      <c r="M187" s="140" t="s">
        <v>1</v>
      </c>
      <c r="N187" s="141" t="s">
        <v>42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140</v>
      </c>
      <c r="AT187" s="144" t="s">
        <v>136</v>
      </c>
      <c r="AU187" s="144" t="s">
        <v>87</v>
      </c>
      <c r="AY187" s="16" t="s">
        <v>133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85</v>
      </c>
      <c r="BK187" s="145">
        <f>ROUND(I187*H187,2)</f>
        <v>0</v>
      </c>
      <c r="BL187" s="16" t="s">
        <v>140</v>
      </c>
      <c r="BM187" s="144" t="s">
        <v>624</v>
      </c>
    </row>
    <row r="188" spans="2:65" s="1" customFormat="1" ht="16.5" customHeight="1">
      <c r="B188" s="31"/>
      <c r="C188" s="132" t="s">
        <v>368</v>
      </c>
      <c r="D188" s="132" t="s">
        <v>136</v>
      </c>
      <c r="E188" s="133" t="s">
        <v>1057</v>
      </c>
      <c r="F188" s="134" t="s">
        <v>1033</v>
      </c>
      <c r="G188" s="135" t="s">
        <v>797</v>
      </c>
      <c r="H188" s="136">
        <v>1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42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140</v>
      </c>
      <c r="AT188" s="144" t="s">
        <v>136</v>
      </c>
      <c r="AU188" s="144" t="s">
        <v>87</v>
      </c>
      <c r="AY188" s="16" t="s">
        <v>133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85</v>
      </c>
      <c r="BK188" s="145">
        <f>ROUND(I188*H188,2)</f>
        <v>0</v>
      </c>
      <c r="BL188" s="16" t="s">
        <v>140</v>
      </c>
      <c r="BM188" s="144" t="s">
        <v>628</v>
      </c>
    </row>
    <row r="189" spans="2:65" s="1" customFormat="1" ht="16.5" customHeight="1">
      <c r="B189" s="31"/>
      <c r="C189" s="132" t="s">
        <v>372</v>
      </c>
      <c r="D189" s="132" t="s">
        <v>136</v>
      </c>
      <c r="E189" s="133" t="s">
        <v>1058</v>
      </c>
      <c r="F189" s="134" t="s">
        <v>1049</v>
      </c>
      <c r="G189" s="135" t="s">
        <v>797</v>
      </c>
      <c r="H189" s="136">
        <v>1</v>
      </c>
      <c r="I189" s="137"/>
      <c r="J189" s="138">
        <f>ROUND(I189*H189,2)</f>
        <v>0</v>
      </c>
      <c r="K189" s="139"/>
      <c r="L189" s="31"/>
      <c r="M189" s="140" t="s">
        <v>1</v>
      </c>
      <c r="N189" s="141" t="s">
        <v>42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140</v>
      </c>
      <c r="AT189" s="144" t="s">
        <v>136</v>
      </c>
      <c r="AU189" s="144" t="s">
        <v>87</v>
      </c>
      <c r="AY189" s="16" t="s">
        <v>133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85</v>
      </c>
      <c r="BK189" s="145">
        <f>ROUND(I189*H189,2)</f>
        <v>0</v>
      </c>
      <c r="BL189" s="16" t="s">
        <v>140</v>
      </c>
      <c r="BM189" s="144" t="s">
        <v>632</v>
      </c>
    </row>
    <row r="190" spans="2:65" s="1" customFormat="1" ht="16.5" customHeight="1">
      <c r="B190" s="31"/>
      <c r="C190" s="132" t="s">
        <v>376</v>
      </c>
      <c r="D190" s="132" t="s">
        <v>136</v>
      </c>
      <c r="E190" s="133" t="s">
        <v>1059</v>
      </c>
      <c r="F190" s="134" t="s">
        <v>1060</v>
      </c>
      <c r="G190" s="135" t="s">
        <v>797</v>
      </c>
      <c r="H190" s="136">
        <v>2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42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140</v>
      </c>
      <c r="AT190" s="144" t="s">
        <v>136</v>
      </c>
      <c r="AU190" s="144" t="s">
        <v>87</v>
      </c>
      <c r="AY190" s="16" t="s">
        <v>133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85</v>
      </c>
      <c r="BK190" s="145">
        <f>ROUND(I190*H190,2)</f>
        <v>0</v>
      </c>
      <c r="BL190" s="16" t="s">
        <v>140</v>
      </c>
      <c r="BM190" s="144" t="s">
        <v>636</v>
      </c>
    </row>
    <row r="191" spans="2:65" s="1" customFormat="1" ht="16.5" customHeight="1">
      <c r="B191" s="31"/>
      <c r="C191" s="132" t="s">
        <v>382</v>
      </c>
      <c r="D191" s="132" t="s">
        <v>136</v>
      </c>
      <c r="E191" s="133" t="s">
        <v>1061</v>
      </c>
      <c r="F191" s="134" t="s">
        <v>1062</v>
      </c>
      <c r="G191" s="135" t="s">
        <v>797</v>
      </c>
      <c r="H191" s="136">
        <v>1</v>
      </c>
      <c r="I191" s="137"/>
      <c r="J191" s="138">
        <f>ROUND(I191*H191,2)</f>
        <v>0</v>
      </c>
      <c r="K191" s="139"/>
      <c r="L191" s="31"/>
      <c r="M191" s="140" t="s">
        <v>1</v>
      </c>
      <c r="N191" s="141" t="s">
        <v>42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140</v>
      </c>
      <c r="AT191" s="144" t="s">
        <v>136</v>
      </c>
      <c r="AU191" s="144" t="s">
        <v>87</v>
      </c>
      <c r="AY191" s="16" t="s">
        <v>133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85</v>
      </c>
      <c r="BK191" s="145">
        <f>ROUND(I191*H191,2)</f>
        <v>0</v>
      </c>
      <c r="BL191" s="16" t="s">
        <v>140</v>
      </c>
      <c r="BM191" s="144" t="s">
        <v>278</v>
      </c>
    </row>
    <row r="192" spans="2:65" s="11" customFormat="1" ht="22.9" customHeight="1">
      <c r="B192" s="120"/>
      <c r="D192" s="121" t="s">
        <v>76</v>
      </c>
      <c r="E192" s="130" t="s">
        <v>1063</v>
      </c>
      <c r="F192" s="130" t="s">
        <v>1064</v>
      </c>
      <c r="I192" s="123"/>
      <c r="J192" s="131">
        <f>BK192</f>
        <v>0</v>
      </c>
      <c r="L192" s="120"/>
      <c r="M192" s="125"/>
      <c r="P192" s="126">
        <f>SUM(P193:P196)</f>
        <v>0</v>
      </c>
      <c r="R192" s="126">
        <f>SUM(R193:R196)</f>
        <v>0</v>
      </c>
      <c r="T192" s="127">
        <f>SUM(T193:T196)</f>
        <v>0</v>
      </c>
      <c r="AR192" s="121" t="s">
        <v>85</v>
      </c>
      <c r="AT192" s="128" t="s">
        <v>76</v>
      </c>
      <c r="AU192" s="128" t="s">
        <v>85</v>
      </c>
      <c r="AY192" s="121" t="s">
        <v>133</v>
      </c>
      <c r="BK192" s="129">
        <f>SUM(BK193:BK196)</f>
        <v>0</v>
      </c>
    </row>
    <row r="193" spans="2:65" s="1" customFormat="1" ht="16.5" customHeight="1">
      <c r="B193" s="31"/>
      <c r="C193" s="132" t="s">
        <v>386</v>
      </c>
      <c r="D193" s="132" t="s">
        <v>136</v>
      </c>
      <c r="E193" s="133" t="s">
        <v>986</v>
      </c>
      <c r="F193" s="134" t="s">
        <v>987</v>
      </c>
      <c r="G193" s="135" t="s">
        <v>797</v>
      </c>
      <c r="H193" s="136">
        <v>1</v>
      </c>
      <c r="I193" s="137"/>
      <c r="J193" s="138">
        <f>ROUND(I193*H193,2)</f>
        <v>0</v>
      </c>
      <c r="K193" s="139"/>
      <c r="L193" s="31"/>
      <c r="M193" s="140" t="s">
        <v>1</v>
      </c>
      <c r="N193" s="141" t="s">
        <v>42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140</v>
      </c>
      <c r="AT193" s="144" t="s">
        <v>136</v>
      </c>
      <c r="AU193" s="144" t="s">
        <v>87</v>
      </c>
      <c r="AY193" s="16" t="s">
        <v>133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85</v>
      </c>
      <c r="BK193" s="145">
        <f>ROUND(I193*H193,2)</f>
        <v>0</v>
      </c>
      <c r="BL193" s="16" t="s">
        <v>140</v>
      </c>
      <c r="BM193" s="144" t="s">
        <v>643</v>
      </c>
    </row>
    <row r="194" spans="2:65" s="1" customFormat="1" ht="16.5" customHeight="1">
      <c r="B194" s="31"/>
      <c r="C194" s="132" t="s">
        <v>390</v>
      </c>
      <c r="D194" s="132" t="s">
        <v>136</v>
      </c>
      <c r="E194" s="133" t="s">
        <v>988</v>
      </c>
      <c r="F194" s="134" t="s">
        <v>989</v>
      </c>
      <c r="G194" s="135" t="s">
        <v>894</v>
      </c>
      <c r="H194" s="136">
        <v>1</v>
      </c>
      <c r="I194" s="137"/>
      <c r="J194" s="138">
        <f>ROUND(I194*H194,2)</f>
        <v>0</v>
      </c>
      <c r="K194" s="139"/>
      <c r="L194" s="31"/>
      <c r="M194" s="140" t="s">
        <v>1</v>
      </c>
      <c r="N194" s="141" t="s">
        <v>42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140</v>
      </c>
      <c r="AT194" s="144" t="s">
        <v>136</v>
      </c>
      <c r="AU194" s="144" t="s">
        <v>87</v>
      </c>
      <c r="AY194" s="16" t="s">
        <v>133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85</v>
      </c>
      <c r="BK194" s="145">
        <f>ROUND(I194*H194,2)</f>
        <v>0</v>
      </c>
      <c r="BL194" s="16" t="s">
        <v>140</v>
      </c>
      <c r="BM194" s="144" t="s">
        <v>1065</v>
      </c>
    </row>
    <row r="195" spans="2:65" s="1" customFormat="1" ht="16.5" customHeight="1">
      <c r="B195" s="31"/>
      <c r="C195" s="132" t="s">
        <v>394</v>
      </c>
      <c r="D195" s="132" t="s">
        <v>136</v>
      </c>
      <c r="E195" s="133" t="s">
        <v>990</v>
      </c>
      <c r="F195" s="134" t="s">
        <v>991</v>
      </c>
      <c r="G195" s="135" t="s">
        <v>894</v>
      </c>
      <c r="H195" s="136">
        <v>1</v>
      </c>
      <c r="I195" s="137"/>
      <c r="J195" s="138">
        <f>ROUND(I195*H195,2)</f>
        <v>0</v>
      </c>
      <c r="K195" s="139"/>
      <c r="L195" s="31"/>
      <c r="M195" s="140" t="s">
        <v>1</v>
      </c>
      <c r="N195" s="141" t="s">
        <v>42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140</v>
      </c>
      <c r="AT195" s="144" t="s">
        <v>136</v>
      </c>
      <c r="AU195" s="144" t="s">
        <v>87</v>
      </c>
      <c r="AY195" s="16" t="s">
        <v>133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85</v>
      </c>
      <c r="BK195" s="145">
        <f>ROUND(I195*H195,2)</f>
        <v>0</v>
      </c>
      <c r="BL195" s="16" t="s">
        <v>140</v>
      </c>
      <c r="BM195" s="144" t="s">
        <v>1066</v>
      </c>
    </row>
    <row r="196" spans="2:65" s="1" customFormat="1" ht="21.75" customHeight="1">
      <c r="B196" s="31"/>
      <c r="C196" s="132" t="s">
        <v>400</v>
      </c>
      <c r="D196" s="132" t="s">
        <v>136</v>
      </c>
      <c r="E196" s="133" t="s">
        <v>996</v>
      </c>
      <c r="F196" s="134" t="s">
        <v>997</v>
      </c>
      <c r="G196" s="135" t="s">
        <v>894</v>
      </c>
      <c r="H196" s="136">
        <v>1</v>
      </c>
      <c r="I196" s="137"/>
      <c r="J196" s="138">
        <f>ROUND(I196*H196,2)</f>
        <v>0</v>
      </c>
      <c r="K196" s="139"/>
      <c r="L196" s="31"/>
      <c r="M196" s="140" t="s">
        <v>1</v>
      </c>
      <c r="N196" s="141" t="s">
        <v>42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140</v>
      </c>
      <c r="AT196" s="144" t="s">
        <v>136</v>
      </c>
      <c r="AU196" s="144" t="s">
        <v>87</v>
      </c>
      <c r="AY196" s="16" t="s">
        <v>133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6" t="s">
        <v>85</v>
      </c>
      <c r="BK196" s="145">
        <f>ROUND(I196*H196,2)</f>
        <v>0</v>
      </c>
      <c r="BL196" s="16" t="s">
        <v>140</v>
      </c>
      <c r="BM196" s="144" t="s">
        <v>1067</v>
      </c>
    </row>
    <row r="197" spans="2:65" s="11" customFormat="1" ht="22.9" customHeight="1">
      <c r="B197" s="120"/>
      <c r="D197" s="121" t="s">
        <v>76</v>
      </c>
      <c r="E197" s="130" t="s">
        <v>1068</v>
      </c>
      <c r="F197" s="130" t="s">
        <v>1069</v>
      </c>
      <c r="I197" s="123"/>
      <c r="J197" s="131">
        <f>BK197</f>
        <v>0</v>
      </c>
      <c r="L197" s="120"/>
      <c r="M197" s="125"/>
      <c r="P197" s="126">
        <f>SUM(P198:P202)</f>
        <v>0</v>
      </c>
      <c r="R197" s="126">
        <f>SUM(R198:R202)</f>
        <v>0</v>
      </c>
      <c r="T197" s="127">
        <f>SUM(T198:T202)</f>
        <v>0</v>
      </c>
      <c r="AR197" s="121" t="s">
        <v>85</v>
      </c>
      <c r="AT197" s="128" t="s">
        <v>76</v>
      </c>
      <c r="AU197" s="128" t="s">
        <v>85</v>
      </c>
      <c r="AY197" s="121" t="s">
        <v>133</v>
      </c>
      <c r="BK197" s="129">
        <f>SUM(BK198:BK202)</f>
        <v>0</v>
      </c>
    </row>
    <row r="198" spans="2:65" s="1" customFormat="1" ht="21.75" customHeight="1">
      <c r="B198" s="31"/>
      <c r="C198" s="132" t="s">
        <v>617</v>
      </c>
      <c r="D198" s="132" t="s">
        <v>136</v>
      </c>
      <c r="E198" s="133" t="s">
        <v>1070</v>
      </c>
      <c r="F198" s="134" t="s">
        <v>952</v>
      </c>
      <c r="G198" s="135" t="s">
        <v>139</v>
      </c>
      <c r="H198" s="136">
        <v>5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42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140</v>
      </c>
      <c r="AT198" s="144" t="s">
        <v>136</v>
      </c>
      <c r="AU198" s="144" t="s">
        <v>87</v>
      </c>
      <c r="AY198" s="16" t="s">
        <v>133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85</v>
      </c>
      <c r="BK198" s="145">
        <f>ROUND(I198*H198,2)</f>
        <v>0</v>
      </c>
      <c r="BL198" s="16" t="s">
        <v>140</v>
      </c>
      <c r="BM198" s="144" t="s">
        <v>1071</v>
      </c>
    </row>
    <row r="199" spans="2:65" s="1" customFormat="1" ht="24.2" customHeight="1">
      <c r="B199" s="31"/>
      <c r="C199" s="132" t="s">
        <v>621</v>
      </c>
      <c r="D199" s="132" t="s">
        <v>136</v>
      </c>
      <c r="E199" s="133" t="s">
        <v>1072</v>
      </c>
      <c r="F199" s="134" t="s">
        <v>954</v>
      </c>
      <c r="G199" s="135" t="s">
        <v>139</v>
      </c>
      <c r="H199" s="136">
        <v>4</v>
      </c>
      <c r="I199" s="137"/>
      <c r="J199" s="138">
        <f>ROUND(I199*H199,2)</f>
        <v>0</v>
      </c>
      <c r="K199" s="139"/>
      <c r="L199" s="31"/>
      <c r="M199" s="140" t="s">
        <v>1</v>
      </c>
      <c r="N199" s="141" t="s">
        <v>42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140</v>
      </c>
      <c r="AT199" s="144" t="s">
        <v>136</v>
      </c>
      <c r="AU199" s="144" t="s">
        <v>87</v>
      </c>
      <c r="AY199" s="16" t="s">
        <v>133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85</v>
      </c>
      <c r="BK199" s="145">
        <f>ROUND(I199*H199,2)</f>
        <v>0</v>
      </c>
      <c r="BL199" s="16" t="s">
        <v>140</v>
      </c>
      <c r="BM199" s="144" t="s">
        <v>1073</v>
      </c>
    </row>
    <row r="200" spans="2:65" s="1" customFormat="1" ht="24.2" customHeight="1">
      <c r="B200" s="31"/>
      <c r="C200" s="132" t="s">
        <v>625</v>
      </c>
      <c r="D200" s="132" t="s">
        <v>136</v>
      </c>
      <c r="E200" s="133" t="s">
        <v>1074</v>
      </c>
      <c r="F200" s="134" t="s">
        <v>1075</v>
      </c>
      <c r="G200" s="135" t="s">
        <v>139</v>
      </c>
      <c r="H200" s="136">
        <v>0.5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42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140</v>
      </c>
      <c r="AT200" s="144" t="s">
        <v>136</v>
      </c>
      <c r="AU200" s="144" t="s">
        <v>87</v>
      </c>
      <c r="AY200" s="16" t="s">
        <v>133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85</v>
      </c>
      <c r="BK200" s="145">
        <f>ROUND(I200*H200,2)</f>
        <v>0</v>
      </c>
      <c r="BL200" s="16" t="s">
        <v>140</v>
      </c>
      <c r="BM200" s="144" t="s">
        <v>1076</v>
      </c>
    </row>
    <row r="201" spans="2:65" s="1" customFormat="1" ht="16.5" customHeight="1">
      <c r="B201" s="31"/>
      <c r="C201" s="132" t="s">
        <v>629</v>
      </c>
      <c r="D201" s="132" t="s">
        <v>136</v>
      </c>
      <c r="E201" s="133" t="s">
        <v>1077</v>
      </c>
      <c r="F201" s="134" t="s">
        <v>956</v>
      </c>
      <c r="G201" s="135" t="s">
        <v>139</v>
      </c>
      <c r="H201" s="136">
        <v>0.5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42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140</v>
      </c>
      <c r="AT201" s="144" t="s">
        <v>136</v>
      </c>
      <c r="AU201" s="144" t="s">
        <v>87</v>
      </c>
      <c r="AY201" s="16" t="s">
        <v>133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85</v>
      </c>
      <c r="BK201" s="145">
        <f>ROUND(I201*H201,2)</f>
        <v>0</v>
      </c>
      <c r="BL201" s="16" t="s">
        <v>140</v>
      </c>
      <c r="BM201" s="144" t="s">
        <v>1078</v>
      </c>
    </row>
    <row r="202" spans="2:65" s="1" customFormat="1" ht="16.5" customHeight="1">
      <c r="B202" s="31"/>
      <c r="C202" s="132" t="s">
        <v>633</v>
      </c>
      <c r="D202" s="132" t="s">
        <v>136</v>
      </c>
      <c r="E202" s="133" t="s">
        <v>1079</v>
      </c>
      <c r="F202" s="134" t="s">
        <v>1080</v>
      </c>
      <c r="G202" s="135" t="s">
        <v>139</v>
      </c>
      <c r="H202" s="136">
        <v>1</v>
      </c>
      <c r="I202" s="137"/>
      <c r="J202" s="138">
        <f>ROUND(I202*H202,2)</f>
        <v>0</v>
      </c>
      <c r="K202" s="139"/>
      <c r="L202" s="31"/>
      <c r="M202" s="140" t="s">
        <v>1</v>
      </c>
      <c r="N202" s="141" t="s">
        <v>42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140</v>
      </c>
      <c r="AT202" s="144" t="s">
        <v>136</v>
      </c>
      <c r="AU202" s="144" t="s">
        <v>87</v>
      </c>
      <c r="AY202" s="16" t="s">
        <v>133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85</v>
      </c>
      <c r="BK202" s="145">
        <f>ROUND(I202*H202,2)</f>
        <v>0</v>
      </c>
      <c r="BL202" s="16" t="s">
        <v>140</v>
      </c>
      <c r="BM202" s="144" t="s">
        <v>1081</v>
      </c>
    </row>
    <row r="203" spans="2:65" s="11" customFormat="1" ht="22.9" customHeight="1">
      <c r="B203" s="120"/>
      <c r="D203" s="121" t="s">
        <v>76</v>
      </c>
      <c r="E203" s="130" t="s">
        <v>770</v>
      </c>
      <c r="F203" s="130" t="s">
        <v>1082</v>
      </c>
      <c r="I203" s="123"/>
      <c r="J203" s="131">
        <f>BK203</f>
        <v>0</v>
      </c>
      <c r="L203" s="120"/>
      <c r="M203" s="125"/>
      <c r="P203" s="126">
        <f>P204</f>
        <v>0</v>
      </c>
      <c r="R203" s="126">
        <f>R204</f>
        <v>0</v>
      </c>
      <c r="T203" s="127">
        <f>T204</f>
        <v>0</v>
      </c>
      <c r="AR203" s="121" t="s">
        <v>85</v>
      </c>
      <c r="AT203" s="128" t="s">
        <v>76</v>
      </c>
      <c r="AU203" s="128" t="s">
        <v>85</v>
      </c>
      <c r="AY203" s="121" t="s">
        <v>133</v>
      </c>
      <c r="BK203" s="129">
        <f>BK204</f>
        <v>0</v>
      </c>
    </row>
    <row r="204" spans="2:65" s="1" customFormat="1" ht="16.5" customHeight="1">
      <c r="B204" s="31"/>
      <c r="C204" s="132" t="s">
        <v>637</v>
      </c>
      <c r="D204" s="132" t="s">
        <v>136</v>
      </c>
      <c r="E204" s="133" t="s">
        <v>1083</v>
      </c>
      <c r="F204" s="134" t="s">
        <v>1084</v>
      </c>
      <c r="G204" s="135" t="s">
        <v>961</v>
      </c>
      <c r="H204" s="136">
        <v>10</v>
      </c>
      <c r="I204" s="137"/>
      <c r="J204" s="138">
        <f>ROUND(I204*H204,2)</f>
        <v>0</v>
      </c>
      <c r="K204" s="139"/>
      <c r="L204" s="31"/>
      <c r="M204" s="140" t="s">
        <v>1</v>
      </c>
      <c r="N204" s="141" t="s">
        <v>42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140</v>
      </c>
      <c r="AT204" s="144" t="s">
        <v>136</v>
      </c>
      <c r="AU204" s="144" t="s">
        <v>87</v>
      </c>
      <c r="AY204" s="16" t="s">
        <v>133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85</v>
      </c>
      <c r="BK204" s="145">
        <f>ROUND(I204*H204,2)</f>
        <v>0</v>
      </c>
      <c r="BL204" s="16" t="s">
        <v>140</v>
      </c>
      <c r="BM204" s="144" t="s">
        <v>1085</v>
      </c>
    </row>
    <row r="205" spans="2:65" s="11" customFormat="1" ht="22.9" customHeight="1">
      <c r="B205" s="120"/>
      <c r="D205" s="121" t="s">
        <v>76</v>
      </c>
      <c r="E205" s="130" t="s">
        <v>777</v>
      </c>
      <c r="F205" s="130" t="s">
        <v>1086</v>
      </c>
      <c r="I205" s="123"/>
      <c r="J205" s="131">
        <f>BK205</f>
        <v>0</v>
      </c>
      <c r="L205" s="120"/>
      <c r="M205" s="125"/>
      <c r="P205" s="126">
        <f>P206</f>
        <v>0</v>
      </c>
      <c r="R205" s="126">
        <f>R206</f>
        <v>0</v>
      </c>
      <c r="T205" s="127">
        <f>T206</f>
        <v>0</v>
      </c>
      <c r="AR205" s="121" t="s">
        <v>85</v>
      </c>
      <c r="AT205" s="128" t="s">
        <v>76</v>
      </c>
      <c r="AU205" s="128" t="s">
        <v>85</v>
      </c>
      <c r="AY205" s="121" t="s">
        <v>133</v>
      </c>
      <c r="BK205" s="129">
        <f>BK206</f>
        <v>0</v>
      </c>
    </row>
    <row r="206" spans="2:65" s="1" customFormat="1" ht="24.2" customHeight="1">
      <c r="B206" s="31"/>
      <c r="C206" s="132" t="s">
        <v>640</v>
      </c>
      <c r="D206" s="132" t="s">
        <v>136</v>
      </c>
      <c r="E206" s="133" t="s">
        <v>1087</v>
      </c>
      <c r="F206" s="134" t="s">
        <v>1088</v>
      </c>
      <c r="G206" s="135" t="s">
        <v>961</v>
      </c>
      <c r="H206" s="136">
        <v>7.5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42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140</v>
      </c>
      <c r="AT206" s="144" t="s">
        <v>136</v>
      </c>
      <c r="AU206" s="144" t="s">
        <v>87</v>
      </c>
      <c r="AY206" s="16" t="s">
        <v>133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85</v>
      </c>
      <c r="BK206" s="145">
        <f>ROUND(I206*H206,2)</f>
        <v>0</v>
      </c>
      <c r="BL206" s="16" t="s">
        <v>140</v>
      </c>
      <c r="BM206" s="144" t="s">
        <v>1089</v>
      </c>
    </row>
    <row r="207" spans="2:65" s="11" customFormat="1" ht="22.9" customHeight="1">
      <c r="B207" s="120"/>
      <c r="D207" s="121" t="s">
        <v>76</v>
      </c>
      <c r="E207" s="130" t="s">
        <v>785</v>
      </c>
      <c r="F207" s="130" t="s">
        <v>1090</v>
      </c>
      <c r="I207" s="123"/>
      <c r="J207" s="131">
        <f>BK207</f>
        <v>0</v>
      </c>
      <c r="L207" s="120"/>
      <c r="M207" s="125"/>
      <c r="P207" s="126">
        <f>SUM(P208:P209)</f>
        <v>0</v>
      </c>
      <c r="R207" s="126">
        <f>SUM(R208:R209)</f>
        <v>0</v>
      </c>
      <c r="T207" s="127">
        <f>SUM(T208:T209)</f>
        <v>0</v>
      </c>
      <c r="AR207" s="121" t="s">
        <v>85</v>
      </c>
      <c r="AT207" s="128" t="s">
        <v>76</v>
      </c>
      <c r="AU207" s="128" t="s">
        <v>85</v>
      </c>
      <c r="AY207" s="121" t="s">
        <v>133</v>
      </c>
      <c r="BK207" s="129">
        <f>SUM(BK208:BK209)</f>
        <v>0</v>
      </c>
    </row>
    <row r="208" spans="2:65" s="1" customFormat="1" ht="16.5" customHeight="1">
      <c r="B208" s="31"/>
      <c r="C208" s="132" t="s">
        <v>644</v>
      </c>
      <c r="D208" s="132" t="s">
        <v>136</v>
      </c>
      <c r="E208" s="133" t="s">
        <v>1091</v>
      </c>
      <c r="F208" s="134" t="s">
        <v>1092</v>
      </c>
      <c r="G208" s="135" t="s">
        <v>797</v>
      </c>
      <c r="H208" s="136">
        <v>1</v>
      </c>
      <c r="I208" s="137"/>
      <c r="J208" s="138">
        <f>ROUND(I208*H208,2)</f>
        <v>0</v>
      </c>
      <c r="K208" s="139"/>
      <c r="L208" s="31"/>
      <c r="M208" s="140" t="s">
        <v>1</v>
      </c>
      <c r="N208" s="141" t="s">
        <v>42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140</v>
      </c>
      <c r="AT208" s="144" t="s">
        <v>136</v>
      </c>
      <c r="AU208" s="144" t="s">
        <v>87</v>
      </c>
      <c r="AY208" s="16" t="s">
        <v>133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85</v>
      </c>
      <c r="BK208" s="145">
        <f>ROUND(I208*H208,2)</f>
        <v>0</v>
      </c>
      <c r="BL208" s="16" t="s">
        <v>140</v>
      </c>
      <c r="BM208" s="144" t="s">
        <v>1093</v>
      </c>
    </row>
    <row r="209" spans="2:65" s="1" customFormat="1" ht="16.5" customHeight="1">
      <c r="B209" s="31"/>
      <c r="C209" s="132" t="s">
        <v>650</v>
      </c>
      <c r="D209" s="132" t="s">
        <v>136</v>
      </c>
      <c r="E209" s="133" t="s">
        <v>1094</v>
      </c>
      <c r="F209" s="134" t="s">
        <v>1095</v>
      </c>
      <c r="G209" s="135" t="s">
        <v>797</v>
      </c>
      <c r="H209" s="136">
        <v>1</v>
      </c>
      <c r="I209" s="137"/>
      <c r="J209" s="138">
        <f>ROUND(I209*H209,2)</f>
        <v>0</v>
      </c>
      <c r="K209" s="139"/>
      <c r="L209" s="31"/>
      <c r="M209" s="140" t="s">
        <v>1</v>
      </c>
      <c r="N209" s="141" t="s">
        <v>42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140</v>
      </c>
      <c r="AT209" s="144" t="s">
        <v>136</v>
      </c>
      <c r="AU209" s="144" t="s">
        <v>87</v>
      </c>
      <c r="AY209" s="16" t="s">
        <v>133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85</v>
      </c>
      <c r="BK209" s="145">
        <f>ROUND(I209*H209,2)</f>
        <v>0</v>
      </c>
      <c r="BL209" s="16" t="s">
        <v>140</v>
      </c>
      <c r="BM209" s="144" t="s">
        <v>1096</v>
      </c>
    </row>
    <row r="210" spans="2:65" s="11" customFormat="1" ht="22.9" customHeight="1">
      <c r="B210" s="120"/>
      <c r="D210" s="121" t="s">
        <v>76</v>
      </c>
      <c r="E210" s="130" t="s">
        <v>812</v>
      </c>
      <c r="F210" s="130" t="s">
        <v>1097</v>
      </c>
      <c r="I210" s="123"/>
      <c r="J210" s="131">
        <f>BK210</f>
        <v>0</v>
      </c>
      <c r="L210" s="120"/>
      <c r="M210" s="125"/>
      <c r="P210" s="126">
        <f>SUM(P211:P214)</f>
        <v>0</v>
      </c>
      <c r="R210" s="126">
        <f>SUM(R211:R214)</f>
        <v>0</v>
      </c>
      <c r="T210" s="127">
        <f>SUM(T211:T214)</f>
        <v>0</v>
      </c>
      <c r="AR210" s="121" t="s">
        <v>85</v>
      </c>
      <c r="AT210" s="128" t="s">
        <v>76</v>
      </c>
      <c r="AU210" s="128" t="s">
        <v>85</v>
      </c>
      <c r="AY210" s="121" t="s">
        <v>133</v>
      </c>
      <c r="BK210" s="129">
        <f>SUM(BK211:BK214)</f>
        <v>0</v>
      </c>
    </row>
    <row r="211" spans="2:65" s="1" customFormat="1" ht="16.5" customHeight="1">
      <c r="B211" s="31"/>
      <c r="C211" s="132" t="s">
        <v>654</v>
      </c>
      <c r="D211" s="132" t="s">
        <v>136</v>
      </c>
      <c r="E211" s="133" t="s">
        <v>1098</v>
      </c>
      <c r="F211" s="134" t="s">
        <v>1099</v>
      </c>
      <c r="G211" s="135" t="s">
        <v>894</v>
      </c>
      <c r="H211" s="136">
        <v>1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42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140</v>
      </c>
      <c r="AT211" s="144" t="s">
        <v>136</v>
      </c>
      <c r="AU211" s="144" t="s">
        <v>87</v>
      </c>
      <c r="AY211" s="16" t="s">
        <v>133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85</v>
      </c>
      <c r="BK211" s="145">
        <f>ROUND(I211*H211,2)</f>
        <v>0</v>
      </c>
      <c r="BL211" s="16" t="s">
        <v>140</v>
      </c>
      <c r="BM211" s="144" t="s">
        <v>1100</v>
      </c>
    </row>
    <row r="212" spans="2:65" s="1" customFormat="1" ht="16.5" customHeight="1">
      <c r="B212" s="31"/>
      <c r="C212" s="132" t="s">
        <v>658</v>
      </c>
      <c r="D212" s="132" t="s">
        <v>136</v>
      </c>
      <c r="E212" s="133" t="s">
        <v>1101</v>
      </c>
      <c r="F212" s="134" t="s">
        <v>1102</v>
      </c>
      <c r="G212" s="135" t="s">
        <v>894</v>
      </c>
      <c r="H212" s="136">
        <v>1</v>
      </c>
      <c r="I212" s="137"/>
      <c r="J212" s="138">
        <f>ROUND(I212*H212,2)</f>
        <v>0</v>
      </c>
      <c r="K212" s="139"/>
      <c r="L212" s="31"/>
      <c r="M212" s="140" t="s">
        <v>1</v>
      </c>
      <c r="N212" s="141" t="s">
        <v>42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140</v>
      </c>
      <c r="AT212" s="144" t="s">
        <v>136</v>
      </c>
      <c r="AU212" s="144" t="s">
        <v>87</v>
      </c>
      <c r="AY212" s="16" t="s">
        <v>133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85</v>
      </c>
      <c r="BK212" s="145">
        <f>ROUND(I212*H212,2)</f>
        <v>0</v>
      </c>
      <c r="BL212" s="16" t="s">
        <v>140</v>
      </c>
      <c r="BM212" s="144" t="s">
        <v>1103</v>
      </c>
    </row>
    <row r="213" spans="2:65" s="1" customFormat="1" ht="16.5" customHeight="1">
      <c r="B213" s="31"/>
      <c r="C213" s="132" t="s">
        <v>662</v>
      </c>
      <c r="D213" s="132" t="s">
        <v>136</v>
      </c>
      <c r="E213" s="133" t="s">
        <v>1104</v>
      </c>
      <c r="F213" s="134" t="s">
        <v>1105</v>
      </c>
      <c r="G213" s="135" t="s">
        <v>894</v>
      </c>
      <c r="H213" s="136">
        <v>1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42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140</v>
      </c>
      <c r="AT213" s="144" t="s">
        <v>136</v>
      </c>
      <c r="AU213" s="144" t="s">
        <v>87</v>
      </c>
      <c r="AY213" s="16" t="s">
        <v>133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85</v>
      </c>
      <c r="BK213" s="145">
        <f>ROUND(I213*H213,2)</f>
        <v>0</v>
      </c>
      <c r="BL213" s="16" t="s">
        <v>140</v>
      </c>
      <c r="BM213" s="144" t="s">
        <v>1106</v>
      </c>
    </row>
    <row r="214" spans="2:65" s="1" customFormat="1" ht="16.5" customHeight="1">
      <c r="B214" s="31"/>
      <c r="C214" s="132" t="s">
        <v>666</v>
      </c>
      <c r="D214" s="132" t="s">
        <v>136</v>
      </c>
      <c r="E214" s="133" t="s">
        <v>1107</v>
      </c>
      <c r="F214" s="134" t="s">
        <v>1108</v>
      </c>
      <c r="G214" s="135" t="s">
        <v>164</v>
      </c>
      <c r="H214" s="136">
        <v>7.5</v>
      </c>
      <c r="I214" s="137"/>
      <c r="J214" s="138">
        <f>ROUND(I214*H214,2)</f>
        <v>0</v>
      </c>
      <c r="K214" s="139"/>
      <c r="L214" s="31"/>
      <c r="M214" s="178" t="s">
        <v>1</v>
      </c>
      <c r="N214" s="179" t="s">
        <v>42</v>
      </c>
      <c r="O214" s="180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AR214" s="144" t="s">
        <v>140</v>
      </c>
      <c r="AT214" s="144" t="s">
        <v>136</v>
      </c>
      <c r="AU214" s="144" t="s">
        <v>87</v>
      </c>
      <c r="AY214" s="16" t="s">
        <v>133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85</v>
      </c>
      <c r="BK214" s="145">
        <f>ROUND(I214*H214,2)</f>
        <v>0</v>
      </c>
      <c r="BL214" s="16" t="s">
        <v>140</v>
      </c>
      <c r="BM214" s="144" t="s">
        <v>1109</v>
      </c>
    </row>
    <row r="215" spans="2:65" s="1" customFormat="1" ht="6.95" customHeight="1">
      <c r="B215" s="43"/>
      <c r="C215" s="44"/>
      <c r="D215" s="44"/>
      <c r="E215" s="44"/>
      <c r="F215" s="44"/>
      <c r="G215" s="44"/>
      <c r="H215" s="44"/>
      <c r="I215" s="44"/>
      <c r="J215" s="44"/>
      <c r="K215" s="44"/>
      <c r="L215" s="31"/>
    </row>
  </sheetData>
  <sheetProtection algorithmName="SHA-512" hashValue="MYHju3GzXbDAHHd/uU9FB842gI5HCnSLO6sIIwtHodVGBLppvGIFv6vgfPa65cWYDsvjWEGR+m0aqqCrlw/LMA==" saltValue="oRAMYuWTmaDyypASICZNX1gcF8a7JxCkdTNwqMZnzn0Q3hqMKlugO39hkHe9A/KTu/u2Vq3czti6pBtbppN59Q==" spinCount="100000" sheet="1" objects="1" scenarios="1" formatColumns="0" formatRows="0" autoFilter="0"/>
  <autoFilter ref="C130:K214" xr:uid="{00000000-0009-0000-0000-000005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103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0" t="str">
        <f>'Rekapitulace stavby'!K6</f>
        <v>Stavební úpravy objektu na st.p.č.179</v>
      </c>
      <c r="F7" s="221"/>
      <c r="G7" s="221"/>
      <c r="H7" s="221"/>
      <c r="L7" s="19"/>
    </row>
    <row r="8" spans="2:46" s="1" customFormat="1" ht="12" customHeight="1">
      <c r="B8" s="31"/>
      <c r="D8" s="26" t="s">
        <v>104</v>
      </c>
      <c r="L8" s="31"/>
    </row>
    <row r="9" spans="2:46" s="1" customFormat="1" ht="16.5" customHeight="1">
      <c r="B9" s="31"/>
      <c r="E9" s="183" t="s">
        <v>1110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8. 9. 2024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3" t="str">
        <f>'Rekapitulace stavby'!E14</f>
        <v>Vyplň údaj</v>
      </c>
      <c r="F18" s="205"/>
      <c r="G18" s="205"/>
      <c r="H18" s="205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09" t="s">
        <v>1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ROUND((SUM(BE119:BE124)),  2)</f>
        <v>0</v>
      </c>
      <c r="I33" s="91">
        <v>0.21</v>
      </c>
      <c r="J33" s="90">
        <f>ROUND(((SUM(BE119:BE124))*I33),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ROUND((SUM(BF119:BF124)),  2)</f>
        <v>0</v>
      </c>
      <c r="I34" s="91">
        <v>0.12</v>
      </c>
      <c r="J34" s="90">
        <f>ROUND(((SUM(BF119:BF124))*I34),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ROUND((SUM(BG119:BG124)),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ROUND((SUM(BH119:BH124)),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ROUND((SUM(BI119:BI124)),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0" t="str">
        <f>E7</f>
        <v>Stavební úpravy objektu na st.p.č.179</v>
      </c>
      <c r="F85" s="221"/>
      <c r="G85" s="221"/>
      <c r="H85" s="221"/>
      <c r="L85" s="31"/>
    </row>
    <row r="86" spans="2:47" s="1" customFormat="1" ht="12" customHeight="1">
      <c r="B86" s="31"/>
      <c r="C86" s="26" t="s">
        <v>104</v>
      </c>
      <c r="L86" s="31"/>
    </row>
    <row r="87" spans="2:47" s="1" customFormat="1" ht="16.5" customHeight="1">
      <c r="B87" s="31"/>
      <c r="E87" s="183" t="str">
        <f>E9</f>
        <v>999 - VRN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Vrchlabí, Krkonošská 230</v>
      </c>
      <c r="I89" s="26" t="s">
        <v>22</v>
      </c>
      <c r="J89" s="51" t="str">
        <f>IF(J12="","",J12)</f>
        <v>8. 9. 2024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ZŠ a MŠ Vrchlabí, Krkonošská 230</v>
      </c>
      <c r="I91" s="26" t="s">
        <v>31</v>
      </c>
      <c r="J91" s="29" t="str">
        <f>E21</f>
        <v>Tomáš Limberský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J119</f>
        <v>0</v>
      </c>
      <c r="L96" s="31"/>
      <c r="AU96" s="16" t="s">
        <v>110</v>
      </c>
    </row>
    <row r="97" spans="2:12" s="8" customFormat="1" ht="24.95" customHeight="1">
      <c r="B97" s="103"/>
      <c r="D97" s="104" t="s">
        <v>1111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1112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9.899999999999999" customHeight="1">
      <c r="B99" s="107"/>
      <c r="D99" s="108" t="s">
        <v>1113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118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0" t="str">
        <f>E7</f>
        <v>Stavební úpravy objektu na st.p.č.179</v>
      </c>
      <c r="F109" s="221"/>
      <c r="G109" s="221"/>
      <c r="H109" s="221"/>
      <c r="L109" s="31"/>
    </row>
    <row r="110" spans="2:12" s="1" customFormat="1" ht="12" customHeight="1">
      <c r="B110" s="31"/>
      <c r="C110" s="26" t="s">
        <v>104</v>
      </c>
      <c r="L110" s="31"/>
    </row>
    <row r="111" spans="2:12" s="1" customFormat="1" ht="16.5" customHeight="1">
      <c r="B111" s="31"/>
      <c r="E111" s="183" t="str">
        <f>E9</f>
        <v>999 - VRN</v>
      </c>
      <c r="F111" s="222"/>
      <c r="G111" s="222"/>
      <c r="H111" s="222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Vrchlabí, Krkonošská 230</v>
      </c>
      <c r="I113" s="26" t="s">
        <v>22</v>
      </c>
      <c r="J113" s="51" t="str">
        <f>IF(J12="","",J12)</f>
        <v>8. 9. 2024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>ZŠ a MŠ Vrchlabí, Krkonošská 230</v>
      </c>
      <c r="I115" s="26" t="s">
        <v>31</v>
      </c>
      <c r="J115" s="29" t="str">
        <f>E21</f>
        <v>Tomáš Limberský</v>
      </c>
      <c r="L115" s="31"/>
    </row>
    <row r="116" spans="2:65" s="1" customFormat="1" ht="15.2" customHeight="1">
      <c r="B116" s="31"/>
      <c r="C116" s="26" t="s">
        <v>29</v>
      </c>
      <c r="F116" s="24" t="str">
        <f>IF(E18="","",E18)</f>
        <v>Vyplň údaj</v>
      </c>
      <c r="I116" s="26" t="s">
        <v>34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119</v>
      </c>
      <c r="D118" s="113" t="s">
        <v>62</v>
      </c>
      <c r="E118" s="113" t="s">
        <v>58</v>
      </c>
      <c r="F118" s="113" t="s">
        <v>59</v>
      </c>
      <c r="G118" s="113" t="s">
        <v>120</v>
      </c>
      <c r="H118" s="113" t="s">
        <v>121</v>
      </c>
      <c r="I118" s="113" t="s">
        <v>122</v>
      </c>
      <c r="J118" s="114" t="s">
        <v>108</v>
      </c>
      <c r="K118" s="115" t="s">
        <v>123</v>
      </c>
      <c r="L118" s="111"/>
      <c r="M118" s="58" t="s">
        <v>1</v>
      </c>
      <c r="N118" s="59" t="s">
        <v>41</v>
      </c>
      <c r="O118" s="59" t="s">
        <v>124</v>
      </c>
      <c r="P118" s="59" t="s">
        <v>125</v>
      </c>
      <c r="Q118" s="59" t="s">
        <v>126</v>
      </c>
      <c r="R118" s="59" t="s">
        <v>127</v>
      </c>
      <c r="S118" s="59" t="s">
        <v>128</v>
      </c>
      <c r="T118" s="60" t="s">
        <v>129</v>
      </c>
    </row>
    <row r="119" spans="2:65" s="1" customFormat="1" ht="22.9" customHeight="1">
      <c r="B119" s="31"/>
      <c r="C119" s="63" t="s">
        <v>130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0</v>
      </c>
      <c r="S119" s="52"/>
      <c r="T119" s="118">
        <f>T120</f>
        <v>0</v>
      </c>
      <c r="AT119" s="16" t="s">
        <v>76</v>
      </c>
      <c r="AU119" s="16" t="s">
        <v>110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101</v>
      </c>
      <c r="F120" s="122" t="s">
        <v>1114</v>
      </c>
      <c r="I120" s="123"/>
      <c r="J120" s="124">
        <f>BK120</f>
        <v>0</v>
      </c>
      <c r="L120" s="120"/>
      <c r="M120" s="125"/>
      <c r="P120" s="126">
        <f>P121+P123</f>
        <v>0</v>
      </c>
      <c r="R120" s="126">
        <f>R121+R123</f>
        <v>0</v>
      </c>
      <c r="T120" s="127">
        <f>T121+T123</f>
        <v>0</v>
      </c>
      <c r="AR120" s="121" t="s">
        <v>161</v>
      </c>
      <c r="AT120" s="128" t="s">
        <v>76</v>
      </c>
      <c r="AU120" s="128" t="s">
        <v>77</v>
      </c>
      <c r="AY120" s="121" t="s">
        <v>133</v>
      </c>
      <c r="BK120" s="129">
        <f>BK121+BK123</f>
        <v>0</v>
      </c>
    </row>
    <row r="121" spans="2:65" s="11" customFormat="1" ht="22.9" customHeight="1">
      <c r="B121" s="120"/>
      <c r="D121" s="121" t="s">
        <v>76</v>
      </c>
      <c r="E121" s="130" t="s">
        <v>1115</v>
      </c>
      <c r="F121" s="130" t="s">
        <v>1116</v>
      </c>
      <c r="I121" s="123"/>
      <c r="J121" s="131">
        <f>BK121</f>
        <v>0</v>
      </c>
      <c r="L121" s="120"/>
      <c r="M121" s="125"/>
      <c r="P121" s="126">
        <f>P122</f>
        <v>0</v>
      </c>
      <c r="R121" s="126">
        <f>R122</f>
        <v>0</v>
      </c>
      <c r="T121" s="127">
        <f>T122</f>
        <v>0</v>
      </c>
      <c r="AR121" s="121" t="s">
        <v>161</v>
      </c>
      <c r="AT121" s="128" t="s">
        <v>76</v>
      </c>
      <c r="AU121" s="128" t="s">
        <v>85</v>
      </c>
      <c r="AY121" s="121" t="s">
        <v>133</v>
      </c>
      <c r="BK121" s="129">
        <f>BK122</f>
        <v>0</v>
      </c>
    </row>
    <row r="122" spans="2:65" s="1" customFormat="1" ht="16.5" customHeight="1">
      <c r="B122" s="31"/>
      <c r="C122" s="132" t="s">
        <v>85</v>
      </c>
      <c r="D122" s="132" t="s">
        <v>136</v>
      </c>
      <c r="E122" s="133" t="s">
        <v>1117</v>
      </c>
      <c r="F122" s="134" t="s">
        <v>1116</v>
      </c>
      <c r="G122" s="135" t="s">
        <v>789</v>
      </c>
      <c r="H122" s="136">
        <v>1</v>
      </c>
      <c r="I122" s="137"/>
      <c r="J122" s="138">
        <f>ROUND(I122*H122,2)</f>
        <v>0</v>
      </c>
      <c r="K122" s="139"/>
      <c r="L122" s="31"/>
      <c r="M122" s="140" t="s">
        <v>1</v>
      </c>
      <c r="N122" s="141" t="s">
        <v>42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1118</v>
      </c>
      <c r="AT122" s="144" t="s">
        <v>136</v>
      </c>
      <c r="AU122" s="144" t="s">
        <v>87</v>
      </c>
      <c r="AY122" s="16" t="s">
        <v>133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6" t="s">
        <v>85</v>
      </c>
      <c r="BK122" s="145">
        <f>ROUND(I122*H122,2)</f>
        <v>0</v>
      </c>
      <c r="BL122" s="16" t="s">
        <v>1118</v>
      </c>
      <c r="BM122" s="144" t="s">
        <v>1119</v>
      </c>
    </row>
    <row r="123" spans="2:65" s="11" customFormat="1" ht="22.9" customHeight="1">
      <c r="B123" s="120"/>
      <c r="D123" s="121" t="s">
        <v>76</v>
      </c>
      <c r="E123" s="130" t="s">
        <v>1120</v>
      </c>
      <c r="F123" s="130" t="s">
        <v>1121</v>
      </c>
      <c r="I123" s="123"/>
      <c r="J123" s="131">
        <f>BK123</f>
        <v>0</v>
      </c>
      <c r="L123" s="120"/>
      <c r="M123" s="125"/>
      <c r="P123" s="126">
        <f>P124</f>
        <v>0</v>
      </c>
      <c r="R123" s="126">
        <f>R124</f>
        <v>0</v>
      </c>
      <c r="T123" s="127">
        <f>T124</f>
        <v>0</v>
      </c>
      <c r="AR123" s="121" t="s">
        <v>161</v>
      </c>
      <c r="AT123" s="128" t="s">
        <v>76</v>
      </c>
      <c r="AU123" s="128" t="s">
        <v>85</v>
      </c>
      <c r="AY123" s="121" t="s">
        <v>133</v>
      </c>
      <c r="BK123" s="129">
        <f>BK124</f>
        <v>0</v>
      </c>
    </row>
    <row r="124" spans="2:65" s="1" customFormat="1" ht="16.5" customHeight="1">
      <c r="B124" s="31"/>
      <c r="C124" s="132" t="s">
        <v>87</v>
      </c>
      <c r="D124" s="132" t="s">
        <v>136</v>
      </c>
      <c r="E124" s="133" t="s">
        <v>1122</v>
      </c>
      <c r="F124" s="134" t="s">
        <v>1123</v>
      </c>
      <c r="G124" s="135" t="s">
        <v>789</v>
      </c>
      <c r="H124" s="136">
        <v>1</v>
      </c>
      <c r="I124" s="137"/>
      <c r="J124" s="138">
        <f>ROUND(I124*H124,2)</f>
        <v>0</v>
      </c>
      <c r="K124" s="139"/>
      <c r="L124" s="31"/>
      <c r="M124" s="178" t="s">
        <v>1</v>
      </c>
      <c r="N124" s="179" t="s">
        <v>42</v>
      </c>
      <c r="O124" s="180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AR124" s="144" t="s">
        <v>1118</v>
      </c>
      <c r="AT124" s="144" t="s">
        <v>136</v>
      </c>
      <c r="AU124" s="144" t="s">
        <v>87</v>
      </c>
      <c r="AY124" s="16" t="s">
        <v>133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85</v>
      </c>
      <c r="BK124" s="145">
        <f>ROUND(I124*H124,2)</f>
        <v>0</v>
      </c>
      <c r="BL124" s="16" t="s">
        <v>1118</v>
      </c>
      <c r="BM124" s="144" t="s">
        <v>1124</v>
      </c>
    </row>
    <row r="125" spans="2:65" s="1" customFormat="1" ht="6.95" customHeight="1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31"/>
    </row>
  </sheetData>
  <sheetProtection algorithmName="SHA-512" hashValue="ivOGJUVATD2o28kSDctco0u0tBHlDlOMbLITPuGeLu9STRxJXFF6GbmUPMfb+vHp7de/ux+gKB262spBWLsJyQ==" saltValue="pvLH5Esc/39kL7mM9yM8hhoGRMxYjinnO1UI7LPPl1ucIdN13vEHCBCATyLyx17cxIjXzPtN0Y8iAl4F86bpew==" spinCount="100000" sheet="1" objects="1" scenarios="1" formatColumns="0" formatRows="0" autoFilter="0"/>
  <autoFilter ref="C118:K124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DESKTOP-1THUPBJ\Lenka</dc:creator>
  <cp:keywords/>
  <dc:description/>
  <cp:lastModifiedBy>Uživatel typu Host</cp:lastModifiedBy>
  <cp:revision/>
  <dcterms:created xsi:type="dcterms:W3CDTF">2024-09-10T10:31:40Z</dcterms:created>
  <dcterms:modified xsi:type="dcterms:W3CDTF">2024-09-11T21:07:02Z</dcterms:modified>
  <cp:category/>
  <cp:contentStatus/>
</cp:coreProperties>
</file>