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optávky\23021 - Hájek - LDN NB\O\2024\"/>
    </mc:Choice>
  </mc:AlternateContent>
  <bookViews>
    <workbookView xWindow="0" yWindow="0" windowWidth="0" windowHeight="0"/>
  </bookViews>
  <sheets>
    <sheet name="Rekapitulace stavby" sheetId="1" r:id="rId1"/>
    <sheet name="ST - Stavební úpravy" sheetId="2" r:id="rId2"/>
    <sheet name="ZTI - Zdravotně technické..." sheetId="3" r:id="rId3"/>
    <sheet name="VZT - Vzduchotechnika" sheetId="4" r:id="rId4"/>
    <sheet name="EL - Elektroinstalace" sheetId="5" r:id="rId5"/>
    <sheet name="EPS - Elektrická požární ..." sheetId="6" r:id="rId6"/>
    <sheet name="ER - Evakuační rozhlas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'ST - Stavební úpravy'!$C$136:$K$581</definedName>
    <definedName name="_xlnm.Print_Area" localSheetId="1">'ST - Stavební úpravy'!$C$4:$J$76,'ST - Stavební úpravy'!$C$82:$J$118,'ST - Stavební úpravy'!$C$124:$K$581</definedName>
    <definedName name="_xlnm.Print_Titles" localSheetId="1">'ST - Stavební úpravy'!$136:$136</definedName>
    <definedName name="_xlnm._FilterDatabase" localSheetId="2" hidden="1">'ZTI - Zdravotně technické...'!$C$117:$K$127</definedName>
    <definedName name="_xlnm.Print_Area" localSheetId="2">'ZTI - Zdravotně technické...'!$C$4:$J$76,'ZTI - Zdravotně technické...'!$C$82:$J$99,'ZTI - Zdravotně technické...'!$C$105:$K$127</definedName>
    <definedName name="_xlnm.Print_Titles" localSheetId="2">'ZTI - Zdravotně technické...'!$117:$117</definedName>
    <definedName name="_xlnm._FilterDatabase" localSheetId="3" hidden="1">'VZT - Vzduchotechnika'!$C$124:$K$173</definedName>
    <definedName name="_xlnm.Print_Area" localSheetId="3">'VZT - Vzduchotechnika'!$C$4:$J$76,'VZT - Vzduchotechnika'!$C$82:$J$106,'VZT - Vzduchotechnika'!$C$112:$K$173</definedName>
    <definedName name="_xlnm.Print_Titles" localSheetId="3">'VZT - Vzduchotechnika'!$124:$124</definedName>
    <definedName name="_xlnm._FilterDatabase" localSheetId="4" hidden="1">'EL - Elektroinstalace'!$C$124:$K$170</definedName>
    <definedName name="_xlnm.Print_Area" localSheetId="4">'EL - Elektroinstalace'!$C$4:$J$76,'EL - Elektroinstalace'!$C$82:$J$106,'EL - Elektroinstalace'!$C$112:$K$170</definedName>
    <definedName name="_xlnm.Print_Titles" localSheetId="4">'EL - Elektroinstalace'!$124:$124</definedName>
    <definedName name="_xlnm._FilterDatabase" localSheetId="5" hidden="1">'EPS - Elektrická požární ...'!$C$126:$K$184</definedName>
    <definedName name="_xlnm.Print_Area" localSheetId="5">'EPS - Elektrická požární ...'!$C$4:$J$76,'EPS - Elektrická požární ...'!$C$82:$J$108,'EPS - Elektrická požární ...'!$C$114:$K$184</definedName>
    <definedName name="_xlnm.Print_Titles" localSheetId="5">'EPS - Elektrická požární ...'!$126:$126</definedName>
    <definedName name="_xlnm._FilterDatabase" localSheetId="6" hidden="1">'ER - Evakuační rozhlas'!$C$123:$K$157</definedName>
    <definedName name="_xlnm.Print_Area" localSheetId="6">'ER - Evakuační rozhlas'!$C$4:$J$76,'ER - Evakuační rozhlas'!$C$82:$J$105,'ER - Evakuační rozhlas'!$C$111:$K$157</definedName>
    <definedName name="_xlnm.Print_Titles" localSheetId="6">'ER - Evakuační rozhlas'!$123:$123</definedName>
    <definedName name="_xlnm.Print_Area" localSheetId="7">'Seznam figur'!$C$4:$G$36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134"/>
  <c r="J37"/>
  <c r="J36"/>
  <c i="1" r="AY100"/>
  <c i="7" r="J35"/>
  <c i="1" r="AX100"/>
  <c i="7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00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20"/>
  <c r="F120"/>
  <c r="F118"/>
  <c r="E116"/>
  <c r="J91"/>
  <c r="F91"/>
  <c r="F89"/>
  <c r="E87"/>
  <c r="J24"/>
  <c r="E24"/>
  <c r="J92"/>
  <c r="J23"/>
  <c r="J18"/>
  <c r="E18"/>
  <c r="F121"/>
  <c r="J17"/>
  <c r="J12"/>
  <c r="J118"/>
  <c r="E7"/>
  <c r="E85"/>
  <c i="6" r="J156"/>
  <c r="J37"/>
  <c r="J36"/>
  <c i="1" r="AY99"/>
  <c i="6" r="J35"/>
  <c i="1" r="AX99"/>
  <c i="6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J102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1"/>
  <c r="F91"/>
  <c r="F89"/>
  <c r="E87"/>
  <c r="J24"/>
  <c r="E24"/>
  <c r="J92"/>
  <c r="J23"/>
  <c r="J18"/>
  <c r="E18"/>
  <c r="F124"/>
  <c r="J17"/>
  <c r="J12"/>
  <c r="J89"/>
  <c r="E7"/>
  <c r="E117"/>
  <c i="5" r="J37"/>
  <c r="J36"/>
  <c i="1" r="AY98"/>
  <c i="5" r="J35"/>
  <c i="1" r="AX98"/>
  <c i="5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115"/>
  <c i="4" r="J145"/>
  <c r="J138"/>
  <c r="J37"/>
  <c r="J36"/>
  <c i="1" r="AY97"/>
  <c i="4" r="J35"/>
  <c i="1" r="AX97"/>
  <c i="4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J101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J9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1"/>
  <c r="F91"/>
  <c r="F89"/>
  <c r="E87"/>
  <c r="J24"/>
  <c r="E24"/>
  <c r="J92"/>
  <c r="J23"/>
  <c r="J18"/>
  <c r="E18"/>
  <c r="F122"/>
  <c r="J17"/>
  <c r="J12"/>
  <c r="J119"/>
  <c r="E7"/>
  <c r="E115"/>
  <c i="3" r="J37"/>
  <c r="J36"/>
  <c i="1" r="AY96"/>
  <c i="3" r="J35"/>
  <c i="1" r="AX96"/>
  <c i="3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2" r="J37"/>
  <c r="J36"/>
  <c i="1" r="AY95"/>
  <c i="2" r="J35"/>
  <c i="1" r="AX95"/>
  <c i="2" r="BI581"/>
  <c r="BH581"/>
  <c r="BG581"/>
  <c r="BF581"/>
  <c r="T581"/>
  <c r="T580"/>
  <c r="R581"/>
  <c r="R580"/>
  <c r="P581"/>
  <c r="P580"/>
  <c r="BI579"/>
  <c r="BH579"/>
  <c r="BG579"/>
  <c r="BF579"/>
  <c r="T579"/>
  <c r="T578"/>
  <c r="R579"/>
  <c r="R578"/>
  <c r="P579"/>
  <c r="P578"/>
  <c r="BI577"/>
  <c r="BH577"/>
  <c r="BG577"/>
  <c r="BF577"/>
  <c r="T577"/>
  <c r="T576"/>
  <c r="T575"/>
  <c r="R577"/>
  <c r="R576"/>
  <c r="R575"/>
  <c r="P577"/>
  <c r="P576"/>
  <c r="P575"/>
  <c r="BI574"/>
  <c r="BH574"/>
  <c r="BG574"/>
  <c r="BF574"/>
  <c r="T574"/>
  <c r="R574"/>
  <c r="P574"/>
  <c r="BI573"/>
  <c r="BH573"/>
  <c r="BG573"/>
  <c r="BF573"/>
  <c r="T573"/>
  <c r="R573"/>
  <c r="P573"/>
  <c r="BI567"/>
  <c r="BH567"/>
  <c r="BG567"/>
  <c r="BF567"/>
  <c r="T567"/>
  <c r="R567"/>
  <c r="P567"/>
  <c r="BI563"/>
  <c r="BH563"/>
  <c r="BG563"/>
  <c r="BF563"/>
  <c r="T563"/>
  <c r="R563"/>
  <c r="P563"/>
  <c r="BI549"/>
  <c r="BH549"/>
  <c r="BG549"/>
  <c r="BF549"/>
  <c r="T549"/>
  <c r="R549"/>
  <c r="P549"/>
  <c r="BI547"/>
  <c r="BH547"/>
  <c r="BG547"/>
  <c r="BF547"/>
  <c r="T547"/>
  <c r="R547"/>
  <c r="P547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5"/>
  <c r="BH495"/>
  <c r="BG495"/>
  <c r="BF495"/>
  <c r="T495"/>
  <c r="R495"/>
  <c r="P495"/>
  <c r="BI494"/>
  <c r="BH494"/>
  <c r="BG494"/>
  <c r="BF494"/>
  <c r="T494"/>
  <c r="R494"/>
  <c r="P494"/>
  <c r="BI490"/>
  <c r="BH490"/>
  <c r="BG490"/>
  <c r="BF490"/>
  <c r="T490"/>
  <c r="R490"/>
  <c r="P490"/>
  <c r="BI489"/>
  <c r="BH489"/>
  <c r="BG489"/>
  <c r="BF489"/>
  <c r="T489"/>
  <c r="R489"/>
  <c r="P489"/>
  <c r="BI485"/>
  <c r="BH485"/>
  <c r="BG485"/>
  <c r="BF485"/>
  <c r="T485"/>
  <c r="R485"/>
  <c r="P485"/>
  <c r="BI483"/>
  <c r="BH483"/>
  <c r="BG483"/>
  <c r="BF483"/>
  <c r="T483"/>
  <c r="R483"/>
  <c r="P483"/>
  <c r="BI476"/>
  <c r="BH476"/>
  <c r="BG476"/>
  <c r="BF476"/>
  <c r="T476"/>
  <c r="R476"/>
  <c r="P476"/>
  <c r="BI475"/>
  <c r="BH475"/>
  <c r="BG475"/>
  <c r="BF475"/>
  <c r="T475"/>
  <c r="R475"/>
  <c r="P475"/>
  <c r="BI471"/>
  <c r="BH471"/>
  <c r="BG471"/>
  <c r="BF471"/>
  <c r="T471"/>
  <c r="R471"/>
  <c r="P471"/>
  <c r="BI470"/>
  <c r="BH470"/>
  <c r="BG470"/>
  <c r="BF470"/>
  <c r="T470"/>
  <c r="R470"/>
  <c r="P470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R423"/>
  <c r="P423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T384"/>
  <c r="R385"/>
  <c r="R384"/>
  <c r="P385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66"/>
  <c r="BH366"/>
  <c r="BG366"/>
  <c r="BF366"/>
  <c r="T366"/>
  <c r="R366"/>
  <c r="P366"/>
  <c r="BI360"/>
  <c r="BH360"/>
  <c r="BG360"/>
  <c r="BF360"/>
  <c r="T360"/>
  <c r="R360"/>
  <c r="P360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38"/>
  <c r="BH338"/>
  <c r="BG338"/>
  <c r="BF338"/>
  <c r="T338"/>
  <c r="R338"/>
  <c r="P338"/>
  <c r="BI334"/>
  <c r="BH334"/>
  <c r="BG334"/>
  <c r="BF334"/>
  <c r="T334"/>
  <c r="R334"/>
  <c r="P334"/>
  <c r="BI328"/>
  <c r="BH328"/>
  <c r="BG328"/>
  <c r="BF328"/>
  <c r="T328"/>
  <c r="R328"/>
  <c r="P328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5"/>
  <c r="BH305"/>
  <c r="BG305"/>
  <c r="BF305"/>
  <c r="T305"/>
  <c r="R305"/>
  <c r="P305"/>
  <c r="BI300"/>
  <c r="BH300"/>
  <c r="BG300"/>
  <c r="BF300"/>
  <c r="T300"/>
  <c r="R300"/>
  <c r="P300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9"/>
  <c r="BH279"/>
  <c r="BG279"/>
  <c r="BF279"/>
  <c r="T279"/>
  <c r="R279"/>
  <c r="P279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1" r="L90"/>
  <c r="AM90"/>
  <c r="AM89"/>
  <c r="L89"/>
  <c r="AM87"/>
  <c r="L87"/>
  <c r="L85"/>
  <c r="L84"/>
  <c i="2" r="BK223"/>
  <c r="J406"/>
  <c r="BK152"/>
  <c r="BK312"/>
  <c r="BK356"/>
  <c r="BK274"/>
  <c r="J388"/>
  <c r="BK244"/>
  <c r="BK443"/>
  <c r="BK240"/>
  <c r="BK224"/>
  <c r="J485"/>
  <c r="BK351"/>
  <c r="J144"/>
  <c r="J470"/>
  <c r="BK579"/>
  <c r="J441"/>
  <c r="J300"/>
  <c r="BK346"/>
  <c r="BK433"/>
  <c i="3" r="BK123"/>
  <c i="4" r="BK134"/>
  <c r="BK143"/>
  <c r="J151"/>
  <c r="J144"/>
  <c r="J149"/>
  <c r="BK163"/>
  <c i="5" r="J168"/>
  <c r="BK134"/>
  <c r="BK161"/>
  <c r="J167"/>
  <c r="BK139"/>
  <c r="BK168"/>
  <c r="BK129"/>
  <c i="6" r="BK175"/>
  <c r="BK151"/>
  <c r="J175"/>
  <c r="BK153"/>
  <c r="J183"/>
  <c r="J135"/>
  <c i="7" r="J153"/>
  <c r="BK150"/>
  <c r="J129"/>
  <c r="BK157"/>
  <c i="2" r="BK268"/>
  <c r="J415"/>
  <c r="J526"/>
  <c r="J456"/>
  <c i="3" r="BK121"/>
  <c i="4" r="BK173"/>
  <c r="BK169"/>
  <c r="J153"/>
  <c r="J169"/>
  <c r="BK144"/>
  <c i="5" r="BK135"/>
  <c r="J143"/>
  <c i="6" r="J153"/>
  <c r="BK146"/>
  <c r="BK171"/>
  <c r="BK162"/>
  <c r="J172"/>
  <c r="J130"/>
  <c r="BK142"/>
  <c r="BK169"/>
  <c r="J129"/>
  <c i="7" r="BK128"/>
  <c r="J136"/>
  <c r="J147"/>
  <c r="J155"/>
  <c r="BK144"/>
  <c i="2" r="BK396"/>
  <c r="BK464"/>
  <c r="BK170"/>
  <c r="J227"/>
  <c r="J334"/>
  <c r="BK157"/>
  <c r="J398"/>
  <c r="BK485"/>
  <c r="J402"/>
  <c r="BK161"/>
  <c r="J196"/>
  <c r="J476"/>
  <c r="J346"/>
  <c r="BK165"/>
  <c r="J495"/>
  <c r="J223"/>
  <c r="J536"/>
  <c r="J312"/>
  <c r="J489"/>
  <c r="J542"/>
  <c r="BK415"/>
  <c i="3" r="J127"/>
  <c i="4" r="J160"/>
  <c r="BK147"/>
  <c r="J148"/>
  <c r="BK130"/>
  <c r="J137"/>
  <c r="J163"/>
  <c i="5" r="J131"/>
  <c r="J158"/>
  <c r="J141"/>
  <c r="BK142"/>
  <c r="J162"/>
  <c r="J169"/>
  <c i="6" r="BK184"/>
  <c r="BK160"/>
  <c r="BK144"/>
  <c r="BK176"/>
  <c r="J154"/>
  <c r="J147"/>
  <c r="BK129"/>
  <c r="J148"/>
  <c r="BK179"/>
  <c r="J131"/>
  <c i="7" r="BK154"/>
  <c r="J133"/>
  <c r="BK136"/>
  <c r="J149"/>
  <c r="J130"/>
  <c r="J148"/>
  <c r="BK132"/>
  <c i="2" r="BK470"/>
  <c r="BK201"/>
  <c r="BK383"/>
  <c r="BK476"/>
  <c r="BK305"/>
  <c r="BK413"/>
  <c r="BK184"/>
  <c r="BK214"/>
  <c r="J396"/>
  <c r="BK227"/>
  <c r="J547"/>
  <c r="J423"/>
  <c r="J507"/>
  <c r="J305"/>
  <c r="J459"/>
  <c r="BK525"/>
  <c r="J475"/>
  <c i="3" r="J126"/>
  <c i="4" r="BK172"/>
  <c r="J167"/>
  <c r="J142"/>
  <c r="J152"/>
  <c r="BK157"/>
  <c r="BK159"/>
  <c r="J164"/>
  <c r="J131"/>
  <c i="5" r="BK140"/>
  <c r="J159"/>
  <c r="J166"/>
  <c r="BK169"/>
  <c r="J155"/>
  <c r="BK141"/>
  <c i="6" r="BK180"/>
  <c r="J151"/>
  <c r="BK133"/>
  <c r="BK147"/>
  <c r="BK174"/>
  <c r="BK131"/>
  <c r="J168"/>
  <c r="J138"/>
  <c r="BK164"/>
  <c i="7" r="BK155"/>
  <c r="J144"/>
  <c r="BK149"/>
  <c r="J150"/>
  <c r="BK138"/>
  <c r="BK147"/>
  <c r="J137"/>
  <c i="2" r="BK489"/>
  <c r="J392"/>
  <c r="J442"/>
  <c r="J240"/>
  <c r="BK360"/>
  <c r="J152"/>
  <c r="BK423"/>
  <c r="BK300"/>
  <c r="J433"/>
  <c r="BK262"/>
  <c r="BK355"/>
  <c r="J466"/>
  <c r="J383"/>
  <c r="BK209"/>
  <c r="BK526"/>
  <c r="BK235"/>
  <c r="BK495"/>
  <c r="J355"/>
  <c r="BK567"/>
  <c r="J525"/>
  <c r="BK503"/>
  <c r="BK379"/>
  <c r="BK179"/>
  <c r="BK574"/>
  <c r="J499"/>
  <c i="3" r="J125"/>
  <c r="BK122"/>
  <c i="4" r="BK151"/>
  <c r="BK164"/>
  <c r="J172"/>
  <c r="J136"/>
  <c r="BK154"/>
  <c r="J166"/>
  <c r="J127"/>
  <c r="BK150"/>
  <c i="6" r="BK132"/>
  <c r="BK139"/>
  <c r="BK149"/>
  <c i="2" r="BK380"/>
  <c r="J214"/>
  <c r="BK471"/>
  <c r="J274"/>
  <c r="BK442"/>
  <c r="J205"/>
  <c r="J515"/>
  <c r="J413"/>
  <c r="J268"/>
  <c r="BK542"/>
  <c r="J501"/>
  <c r="J189"/>
  <c r="BK501"/>
  <c r="J320"/>
  <c r="BK402"/>
  <c r="BK563"/>
  <c r="BK500"/>
  <c i="4" r="J161"/>
  <c r="BK170"/>
  <c r="J159"/>
  <c i="5" r="BK127"/>
  <c r="BK153"/>
  <c r="BK143"/>
  <c r="J153"/>
  <c r="J149"/>
  <c r="J127"/>
  <c i="6" r="BK163"/>
  <c r="J176"/>
  <c r="BK135"/>
  <c r="BK173"/>
  <c r="J179"/>
  <c r="J133"/>
  <c r="J166"/>
  <c r="J181"/>
  <c r="BK168"/>
  <c r="BK136"/>
  <c i="7" r="J142"/>
  <c r="BK148"/>
  <c r="BK126"/>
  <c r="BK146"/>
  <c r="BK133"/>
  <c i="2" r="J179"/>
  <c r="J209"/>
  <c r="BK381"/>
  <c r="J235"/>
  <c r="J338"/>
  <c r="BK280"/>
  <c r="J328"/>
  <c r="BK459"/>
  <c r="BK252"/>
  <c r="J356"/>
  <c r="J148"/>
  <c r="J465"/>
  <c r="J279"/>
  <c r="J541"/>
  <c r="BK494"/>
  <c r="BK427"/>
  <c r="J573"/>
  <c r="J262"/>
  <c r="BK515"/>
  <c r="J385"/>
  <c r="BK222"/>
  <c r="J579"/>
  <c r="BK540"/>
  <c r="BK392"/>
  <c i="3" r="BK125"/>
  <c i="4" r="J157"/>
  <c r="BK167"/>
  <c r="J154"/>
  <c r="BK128"/>
  <c r="BK155"/>
  <c r="J143"/>
  <c r="BK161"/>
  <c i="5" r="J161"/>
  <c r="J145"/>
  <c r="BK149"/>
  <c r="J132"/>
  <c r="J134"/>
  <c i="6" r="J155"/>
  <c r="BK145"/>
  <c r="J174"/>
  <c r="J159"/>
  <c r="BK158"/>
  <c r="J164"/>
  <c r="BK155"/>
  <c r="BK130"/>
  <c r="J146"/>
  <c i="7" r="F34"/>
  <c r="BK129"/>
  <c i="2" r="BK232"/>
  <c r="J410"/>
  <c r="J175"/>
  <c r="J316"/>
  <c r="BK475"/>
  <c r="BK316"/>
  <c r="BK366"/>
  <c i="1" r="AS94"/>
  <c i="2" r="BK441"/>
  <c r="J511"/>
  <c r="J381"/>
  <c r="J549"/>
  <c r="J523"/>
  <c r="BK530"/>
  <c r="J490"/>
  <c r="J577"/>
  <c r="BK547"/>
  <c r="BK499"/>
  <c r="BK279"/>
  <c r="BK541"/>
  <c r="BK507"/>
  <c i="3" r="J123"/>
  <c r="BK126"/>
  <c i="4" r="J170"/>
  <c r="BK166"/>
  <c r="BK142"/>
  <c r="J147"/>
  <c r="BK131"/>
  <c r="BK136"/>
  <c r="BK129"/>
  <c r="BK133"/>
  <c r="J158"/>
  <c r="J128"/>
  <c i="5" r="BK164"/>
  <c r="BK146"/>
  <c r="BK138"/>
  <c r="BK167"/>
  <c r="BK163"/>
  <c r="J133"/>
  <c r="J163"/>
  <c r="BK155"/>
  <c r="J152"/>
  <c r="J148"/>
  <c r="J138"/>
  <c i="6" r="BK172"/>
  <c r="BK148"/>
  <c r="BK181"/>
  <c r="BK138"/>
  <c r="J139"/>
  <c r="J160"/>
  <c i="7" r="BK153"/>
  <c r="J154"/>
  <c r="J146"/>
  <c r="J156"/>
  <c r="BK137"/>
  <c i="2" r="J366"/>
  <c r="BK205"/>
  <c r="BK328"/>
  <c r="J166"/>
  <c r="J170"/>
  <c r="BK465"/>
  <c r="BK248"/>
  <c r="J448"/>
  <c r="BK388"/>
  <c r="J232"/>
  <c r="J225"/>
  <c r="J140"/>
  <c r="BK411"/>
  <c r="J252"/>
  <c r="BK140"/>
  <c r="J471"/>
  <c r="BK175"/>
  <c r="J503"/>
  <c r="J351"/>
  <c r="BK581"/>
  <c r="BK549"/>
  <c r="BK534"/>
  <c r="BK456"/>
  <c r="BK334"/>
  <c r="J581"/>
  <c r="BK490"/>
  <c i="3" r="BK127"/>
  <c r="J121"/>
  <c i="4" r="J173"/>
  <c r="J150"/>
  <c r="J135"/>
  <c r="J140"/>
  <c r="J165"/>
  <c r="J129"/>
  <c r="BK132"/>
  <c r="J134"/>
  <c r="J132"/>
  <c r="BK149"/>
  <c i="5" r="BK170"/>
  <c r="BK151"/>
  <c r="J140"/>
  <c r="BK136"/>
  <c r="BK166"/>
  <c r="BK144"/>
  <c r="BK162"/>
  <c r="J170"/>
  <c r="J144"/>
  <c r="BK152"/>
  <c i="6" r="BK182"/>
  <c r="J171"/>
  <c r="J136"/>
  <c r="BK166"/>
  <c r="J178"/>
  <c r="BK183"/>
  <c r="J162"/>
  <c r="J177"/>
  <c r="J145"/>
  <c r="J169"/>
  <c r="BK159"/>
  <c r="BK137"/>
  <c i="7" r="J157"/>
  <c r="BK130"/>
  <c r="J128"/>
  <c r="J152"/>
  <c r="BK151"/>
  <c r="J145"/>
  <c i="2" r="BK466"/>
  <c r="BK148"/>
  <c r="BK233"/>
  <c r="J244"/>
  <c r="J379"/>
  <c r="J452"/>
  <c r="J248"/>
  <c r="J427"/>
  <c r="J500"/>
  <c r="BK385"/>
  <c r="BK225"/>
  <c i="4" r="BK135"/>
  <c r="BK165"/>
  <c r="BK148"/>
  <c r="BK153"/>
  <c i="5" r="BK148"/>
  <c r="J139"/>
  <c r="J135"/>
  <c r="J165"/>
  <c r="J151"/>
  <c r="J136"/>
  <c r="BK165"/>
  <c r="BK156"/>
  <c r="BK159"/>
  <c r="J156"/>
  <c r="J129"/>
  <c r="BK145"/>
  <c r="BK131"/>
  <c i="6" r="J158"/>
  <c r="J142"/>
  <c r="BK177"/>
  <c r="J132"/>
  <c r="J173"/>
  <c r="J134"/>
  <c r="J149"/>
  <c r="J180"/>
  <c r="BK134"/>
  <c i="7" r="J151"/>
  <c r="BK145"/>
  <c r="J140"/>
  <c r="BK156"/>
  <c r="J126"/>
  <c r="BK140"/>
  <c i="2" r="J224"/>
  <c r="J360"/>
  <c r="BK410"/>
  <c r="J222"/>
  <c r="J458"/>
  <c r="J284"/>
  <c r="BK144"/>
  <c r="BK338"/>
  <c r="BK458"/>
  <c r="BK320"/>
  <c r="J201"/>
  <c r="BK189"/>
  <c r="J483"/>
  <c r="BK452"/>
  <c r="J288"/>
  <c r="J574"/>
  <c r="J534"/>
  <c r="J464"/>
  <c r="J519"/>
  <c r="BK398"/>
  <c r="J563"/>
  <c r="J530"/>
  <c r="J443"/>
  <c r="J184"/>
  <c r="BK577"/>
  <c r="BK519"/>
  <c r="BK284"/>
  <c i="3" r="J124"/>
  <c i="4" r="BK152"/>
  <c r="J155"/>
  <c r="BK171"/>
  <c r="BK127"/>
  <c r="BK140"/>
  <c r="J133"/>
  <c r="J130"/>
  <c i="5" r="BK132"/>
  <c r="J146"/>
  <c r="BK158"/>
  <c r="J164"/>
  <c r="BK133"/>
  <c r="J142"/>
  <c i="6" r="BK154"/>
  <c r="BK141"/>
  <c r="J182"/>
  <c r="J137"/>
  <c r="J163"/>
  <c r="J184"/>
  <c r="J144"/>
  <c r="BK178"/>
  <c r="J141"/>
  <c i="7" r="BK152"/>
  <c r="J138"/>
  <c i="2" r="BK483"/>
  <c r="BK196"/>
  <c r="BK288"/>
  <c r="J165"/>
  <c r="BK166"/>
  <c r="BK406"/>
  <c r="J233"/>
  <c r="BK536"/>
  <c r="BK448"/>
  <c r="J157"/>
  <c r="J494"/>
  <c r="J280"/>
  <c r="BK573"/>
  <c r="J540"/>
  <c r="BK523"/>
  <c r="J380"/>
  <c r="J161"/>
  <c r="J567"/>
  <c r="BK511"/>
  <c r="J411"/>
  <c i="3" r="J122"/>
  <c r="BK124"/>
  <c i="4" r="J171"/>
  <c r="BK158"/>
  <c r="BK160"/>
  <c r="BK137"/>
  <c i="7" r="J132"/>
  <c r="BK142"/>
  <c i="2" l="1" r="BK156"/>
  <c r="J156"/>
  <c r="J99"/>
  <c r="R156"/>
  <c r="BK414"/>
  <c r="J414"/>
  <c r="J106"/>
  <c r="T457"/>
  <c r="R548"/>
  <c i="4" r="R126"/>
  <c r="BK141"/>
  <c r="J141"/>
  <c r="J100"/>
  <c r="BK162"/>
  <c r="J162"/>
  <c r="J104"/>
  <c i="5" r="BK137"/>
  <c r="J137"/>
  <c r="J100"/>
  <c r="T150"/>
  <c r="R157"/>
  <c i="6" r="P140"/>
  <c r="T170"/>
  <c i="2" r="R139"/>
  <c r="R183"/>
  <c r="BK378"/>
  <c r="J378"/>
  <c r="J102"/>
  <c r="T387"/>
  <c r="R457"/>
  <c r="BK548"/>
  <c r="J548"/>
  <c r="J111"/>
  <c i="4" r="T126"/>
  <c r="R146"/>
  <c r="T162"/>
  <c i="5" r="T130"/>
  <c r="T125"/>
  <c r="P150"/>
  <c r="BK157"/>
  <c r="J157"/>
  <c r="J104"/>
  <c i="6" r="BK143"/>
  <c r="J143"/>
  <c r="J99"/>
  <c r="P170"/>
  <c r="R143"/>
  <c r="R157"/>
  <c r="T167"/>
  <c i="2" r="P139"/>
  <c r="P183"/>
  <c r="T414"/>
  <c r="R502"/>
  <c i="3" r="R120"/>
  <c r="R119"/>
  <c r="R118"/>
  <c i="4" r="T141"/>
  <c r="P162"/>
  <c i="5" r="T137"/>
  <c r="BK154"/>
  <c r="J154"/>
  <c r="J103"/>
  <c r="P157"/>
  <c i="6" r="T128"/>
  <c r="T152"/>
  <c r="R170"/>
  <c i="2" r="P226"/>
  <c r="R387"/>
  <c r="BK484"/>
  <c r="J484"/>
  <c r="J108"/>
  <c r="P548"/>
  <c i="3" r="T120"/>
  <c r="T119"/>
  <c r="T118"/>
  <c i="4" r="P141"/>
  <c r="BK156"/>
  <c r="J156"/>
  <c r="J103"/>
  <c r="P168"/>
  <c i="5" r="BK130"/>
  <c r="J130"/>
  <c r="J99"/>
  <c r="T147"/>
  <c r="T154"/>
  <c i="6" r="P143"/>
  <c r="BK161"/>
  <c r="J161"/>
  <c r="J104"/>
  <c r="R167"/>
  <c i="7" r="BK131"/>
  <c r="J131"/>
  <c r="J99"/>
  <c i="2" r="BK139"/>
  <c r="T139"/>
  <c r="T183"/>
  <c r="P378"/>
  <c r="R378"/>
  <c r="P457"/>
  <c r="P502"/>
  <c r="T548"/>
  <c i="4" r="BK126"/>
  <c r="J126"/>
  <c r="J97"/>
  <c r="P146"/>
  <c r="T156"/>
  <c r="T168"/>
  <c i="5" r="P137"/>
  <c r="R150"/>
  <c r="T160"/>
  <c i="6" r="BK140"/>
  <c r="J140"/>
  <c r="J98"/>
  <c r="P157"/>
  <c r="P167"/>
  <c i="7" r="T135"/>
  <c i="2" r="BK226"/>
  <c r="J226"/>
  <c r="J101"/>
  <c r="T378"/>
  <c r="BK457"/>
  <c r="J457"/>
  <c r="J107"/>
  <c r="T502"/>
  <c r="BK572"/>
  <c r="BK571"/>
  <c r="J571"/>
  <c r="J112"/>
  <c i="4" r="P126"/>
  <c r="BK146"/>
  <c r="J146"/>
  <c r="J102"/>
  <c r="BK168"/>
  <c r="J168"/>
  <c r="J105"/>
  <c i="5" r="BK147"/>
  <c r="J147"/>
  <c r="J101"/>
  <c r="P160"/>
  <c i="6" r="R140"/>
  <c r="P161"/>
  <c i="7" r="R127"/>
  <c r="R124"/>
  <c r="R131"/>
  <c i="2" r="R226"/>
  <c r="R138"/>
  <c r="BK387"/>
  <c r="J387"/>
  <c r="J105"/>
  <c r="BK502"/>
  <c r="J502"/>
  <c r="J109"/>
  <c r="R535"/>
  <c r="P572"/>
  <c r="P571"/>
  <c i="3" r="P120"/>
  <c r="P119"/>
  <c r="P118"/>
  <c i="1" r="AU96"/>
  <c i="4" r="R156"/>
  <c i="5" r="R130"/>
  <c r="R125"/>
  <c r="BK150"/>
  <c r="J150"/>
  <c r="J102"/>
  <c r="R160"/>
  <c i="6" r="P128"/>
  <c r="BK152"/>
  <c r="J152"/>
  <c r="J101"/>
  <c r="T157"/>
  <c r="BK167"/>
  <c r="J167"/>
  <c r="J106"/>
  <c i="7" r="BK143"/>
  <c r="J143"/>
  <c r="J104"/>
  <c i="2" r="BK183"/>
  <c r="J183"/>
  <c r="J100"/>
  <c r="P414"/>
  <c r="T484"/>
  <c r="P535"/>
  <c r="T572"/>
  <c r="T571"/>
  <c i="4" r="T146"/>
  <c i="5" r="P147"/>
  <c r="P154"/>
  <c r="T157"/>
  <c i="6" r="T143"/>
  <c r="BK157"/>
  <c r="J157"/>
  <c r="J103"/>
  <c i="7" r="BK127"/>
  <c r="J127"/>
  <c r="J98"/>
  <c r="R135"/>
  <c i="6" r="R128"/>
  <c r="R127"/>
  <c r="R152"/>
  <c r="R161"/>
  <c i="7" r="T127"/>
  <c r="T124"/>
  <c r="T131"/>
  <c r="R143"/>
  <c i="2" r="P156"/>
  <c r="T156"/>
  <c r="R414"/>
  <c r="R484"/>
  <c r="T535"/>
  <c i="4" r="R141"/>
  <c r="R162"/>
  <c i="5" r="R137"/>
  <c r="BK160"/>
  <c r="J160"/>
  <c r="J105"/>
  <c i="6" r="T140"/>
  <c r="T161"/>
  <c i="7" r="BK135"/>
  <c r="J135"/>
  <c r="J101"/>
  <c r="T143"/>
  <c i="2" r="T226"/>
  <c r="T138"/>
  <c r="P387"/>
  <c r="P386"/>
  <c r="P484"/>
  <c r="BK535"/>
  <c r="J535"/>
  <c r="J110"/>
  <c r="R572"/>
  <c r="R571"/>
  <c i="3" r="BK120"/>
  <c r="J120"/>
  <c r="J98"/>
  <c i="4" r="P156"/>
  <c r="R168"/>
  <c i="5" r="P130"/>
  <c r="P125"/>
  <c i="1" r="AU98"/>
  <c i="5" r="R147"/>
  <c r="R154"/>
  <c i="6" r="BK128"/>
  <c r="P152"/>
  <c r="BK170"/>
  <c r="J170"/>
  <c r="J107"/>
  <c i="7" r="P127"/>
  <c r="P124"/>
  <c i="1" r="AU100"/>
  <c i="7" r="P131"/>
  <c r="P135"/>
  <c r="P143"/>
  <c i="6" r="BK150"/>
  <c r="J150"/>
  <c r="J100"/>
  <c i="2" r="BK578"/>
  <c r="J578"/>
  <c r="J116"/>
  <c r="BK580"/>
  <c r="J580"/>
  <c r="J117"/>
  <c r="BK384"/>
  <c r="J384"/>
  <c r="J103"/>
  <c r="BK576"/>
  <c r="J576"/>
  <c r="J115"/>
  <c i="5" r="J92"/>
  <c r="BK128"/>
  <c r="J128"/>
  <c r="J98"/>
  <c i="6" r="BK165"/>
  <c r="J165"/>
  <c r="J105"/>
  <c i="7" r="BK141"/>
  <c r="J141"/>
  <c r="J103"/>
  <c i="5" r="BK126"/>
  <c r="J126"/>
  <c r="J97"/>
  <c i="7" r="BK125"/>
  <c r="BK124"/>
  <c r="J124"/>
  <c r="J96"/>
  <c r="BK139"/>
  <c r="J139"/>
  <c r="J102"/>
  <c i="4" r="BK139"/>
  <c r="J139"/>
  <c r="J99"/>
  <c i="7" r="BE149"/>
  <c i="6" r="J128"/>
  <c r="J97"/>
  <c i="7" r="J89"/>
  <c r="J121"/>
  <c r="BE146"/>
  <c r="BE153"/>
  <c r="BE154"/>
  <c r="E114"/>
  <c r="BE137"/>
  <c r="BE140"/>
  <c r="BE142"/>
  <c r="BE148"/>
  <c r="BE152"/>
  <c r="BE156"/>
  <c r="F92"/>
  <c r="BE126"/>
  <c r="BE129"/>
  <c r="BE130"/>
  <c r="BE132"/>
  <c r="BE133"/>
  <c r="BE147"/>
  <c r="BE155"/>
  <c r="BE145"/>
  <c r="BE128"/>
  <c r="BE136"/>
  <c r="BE138"/>
  <c r="BE144"/>
  <c r="BE150"/>
  <c r="BE151"/>
  <c r="BE157"/>
  <c i="1" r="BA100"/>
  <c i="6" r="J121"/>
  <c r="F92"/>
  <c r="BE132"/>
  <c r="BE137"/>
  <c r="BE138"/>
  <c r="BE148"/>
  <c r="BE160"/>
  <c r="J124"/>
  <c r="BE130"/>
  <c r="BE172"/>
  <c r="BE146"/>
  <c r="BE153"/>
  <c r="BE154"/>
  <c r="BE176"/>
  <c r="BE136"/>
  <c r="BE139"/>
  <c r="BE162"/>
  <c r="BE171"/>
  <c r="BE178"/>
  <c r="BE182"/>
  <c r="E85"/>
  <c r="BE135"/>
  <c r="BE141"/>
  <c r="BE144"/>
  <c r="BE149"/>
  <c r="BE155"/>
  <c r="BE147"/>
  <c r="BE151"/>
  <c r="BE163"/>
  <c r="BE164"/>
  <c r="BE169"/>
  <c r="BE173"/>
  <c r="BE174"/>
  <c r="BE183"/>
  <c r="BE129"/>
  <c r="BE166"/>
  <c r="BE177"/>
  <c r="BE158"/>
  <c r="BE159"/>
  <c r="BE168"/>
  <c r="BE179"/>
  <c r="BE180"/>
  <c r="BE131"/>
  <c r="BE175"/>
  <c r="BE184"/>
  <c r="BE133"/>
  <c r="BE134"/>
  <c r="BE142"/>
  <c r="BE145"/>
  <c r="BE181"/>
  <c i="5" r="BE127"/>
  <c r="BE133"/>
  <c r="BE135"/>
  <c r="BE141"/>
  <c r="BE152"/>
  <c r="BE140"/>
  <c r="J119"/>
  <c r="F122"/>
  <c r="BE134"/>
  <c r="BE139"/>
  <c r="BE142"/>
  <c r="BE163"/>
  <c i="4" r="BK125"/>
  <c r="J125"/>
  <c r="J96"/>
  <c i="5" r="BE145"/>
  <c r="BE146"/>
  <c r="BE158"/>
  <c r="BE161"/>
  <c r="BE136"/>
  <c r="BE138"/>
  <c r="BE144"/>
  <c r="BE149"/>
  <c r="BE151"/>
  <c r="BE153"/>
  <c r="BE165"/>
  <c r="BE167"/>
  <c r="BE170"/>
  <c r="BE164"/>
  <c r="BE166"/>
  <c r="E85"/>
  <c r="BE148"/>
  <c r="BE155"/>
  <c r="BE162"/>
  <c r="BE168"/>
  <c r="BE129"/>
  <c r="BE131"/>
  <c r="BE132"/>
  <c r="BE143"/>
  <c r="BE156"/>
  <c r="BE159"/>
  <c r="BE169"/>
  <c i="4" r="BE144"/>
  <c r="BE147"/>
  <c r="J89"/>
  <c r="BE151"/>
  <c r="BE166"/>
  <c r="BE127"/>
  <c r="BE128"/>
  <c r="BE129"/>
  <c r="BE157"/>
  <c r="BE164"/>
  <c r="BE167"/>
  <c r="F92"/>
  <c r="J122"/>
  <c r="BE134"/>
  <c r="BE135"/>
  <c r="BE143"/>
  <c r="BE150"/>
  <c r="BE155"/>
  <c r="BE161"/>
  <c r="BE163"/>
  <c r="BE158"/>
  <c r="BE142"/>
  <c r="BE148"/>
  <c r="BE152"/>
  <c r="BE170"/>
  <c r="BE132"/>
  <c r="BE149"/>
  <c r="BE131"/>
  <c r="BE137"/>
  <c r="BE140"/>
  <c r="BE153"/>
  <c r="BE160"/>
  <c r="BE165"/>
  <c i="3" r="BK119"/>
  <c r="BK118"/>
  <c r="J118"/>
  <c r="J96"/>
  <c i="4" r="E85"/>
  <c r="BE130"/>
  <c r="BE172"/>
  <c r="BE173"/>
  <c r="BE133"/>
  <c r="BE136"/>
  <c r="BE154"/>
  <c r="BE159"/>
  <c r="BE169"/>
  <c r="BE171"/>
  <c i="3" r="F115"/>
  <c i="2" r="J139"/>
  <c r="J98"/>
  <c i="3" r="J89"/>
  <c r="BE127"/>
  <c i="2" r="BK386"/>
  <c r="J386"/>
  <c r="J104"/>
  <c r="BK575"/>
  <c r="J575"/>
  <c r="J114"/>
  <c i="3" r="BE122"/>
  <c i="2" r="J572"/>
  <c r="J113"/>
  <c i="3" r="BE123"/>
  <c r="BE126"/>
  <c r="E108"/>
  <c r="BE125"/>
  <c r="BE121"/>
  <c r="BE124"/>
  <c i="2" r="E85"/>
  <c r="BE305"/>
  <c r="BE398"/>
  <c r="BE423"/>
  <c r="BE466"/>
  <c r="BE495"/>
  <c r="BE581"/>
  <c r="J89"/>
  <c r="BE140"/>
  <c r="BE152"/>
  <c r="BE252"/>
  <c r="BE268"/>
  <c r="BE280"/>
  <c r="BE316"/>
  <c r="BE360"/>
  <c r="BE501"/>
  <c r="BE541"/>
  <c r="BE549"/>
  <c r="BE574"/>
  <c r="BE144"/>
  <c r="BE244"/>
  <c r="BE248"/>
  <c r="BE379"/>
  <c r="BE489"/>
  <c r="BE494"/>
  <c r="BE499"/>
  <c r="BE515"/>
  <c r="BE523"/>
  <c r="BE526"/>
  <c r="BE540"/>
  <c r="BE542"/>
  <c r="BE547"/>
  <c r="BE563"/>
  <c r="BE165"/>
  <c r="BE170"/>
  <c r="BE232"/>
  <c r="BE262"/>
  <c r="BE471"/>
  <c r="BE500"/>
  <c r="BE511"/>
  <c r="BE519"/>
  <c r="BE534"/>
  <c r="BE567"/>
  <c r="BE573"/>
  <c r="BE577"/>
  <c r="BE579"/>
  <c r="BE184"/>
  <c r="BE224"/>
  <c r="BE300"/>
  <c r="BE328"/>
  <c r="BE392"/>
  <c r="BE441"/>
  <c r="BE458"/>
  <c r="BE503"/>
  <c r="BE507"/>
  <c r="BE525"/>
  <c r="BE530"/>
  <c r="BE536"/>
  <c r="BE161"/>
  <c r="BE175"/>
  <c r="BE240"/>
  <c r="BE410"/>
  <c r="BE179"/>
  <c r="BE205"/>
  <c r="BE209"/>
  <c r="BE223"/>
  <c r="BE338"/>
  <c r="BE355"/>
  <c r="BE456"/>
  <c r="BE475"/>
  <c r="BE490"/>
  <c r="BE279"/>
  <c r="BE284"/>
  <c r="BE312"/>
  <c r="BE380"/>
  <c r="BE406"/>
  <c r="BE427"/>
  <c r="BE470"/>
  <c r="F92"/>
  <c r="BE320"/>
  <c r="BE396"/>
  <c r="BE443"/>
  <c r="BE452"/>
  <c r="BE464"/>
  <c r="BE485"/>
  <c r="BE148"/>
  <c r="BE189"/>
  <c r="BE334"/>
  <c r="BE351"/>
  <c r="BE356"/>
  <c r="BE385"/>
  <c r="BE388"/>
  <c r="BE402"/>
  <c r="BE413"/>
  <c r="BE415"/>
  <c r="BE465"/>
  <c r="BE476"/>
  <c r="BE483"/>
  <c r="BE157"/>
  <c r="BE225"/>
  <c r="BE227"/>
  <c r="BE233"/>
  <c r="BE235"/>
  <c r="BE274"/>
  <c r="BE288"/>
  <c r="BE346"/>
  <c r="BE366"/>
  <c r="BE383"/>
  <c r="BE411"/>
  <c r="BE433"/>
  <c r="BE442"/>
  <c r="BE448"/>
  <c r="BE459"/>
  <c r="BE166"/>
  <c r="BE196"/>
  <c r="BE201"/>
  <c r="BE214"/>
  <c r="BE222"/>
  <c r="BE381"/>
  <c i="3" r="F36"/>
  <c i="1" r="BC96"/>
  <c i="5" r="F35"/>
  <c i="1" r="BB98"/>
  <c i="6" r="F36"/>
  <c i="1" r="BC99"/>
  <c i="4" r="F34"/>
  <c i="1" r="BA97"/>
  <c i="5" r="F37"/>
  <c i="1" r="BD98"/>
  <c i="7" r="J34"/>
  <c i="1" r="AW100"/>
  <c i="7" r="F35"/>
  <c i="1" r="BB100"/>
  <c i="2" r="F34"/>
  <c i="1" r="BA95"/>
  <c i="3" r="J34"/>
  <c i="1" r="AW96"/>
  <c i="4" r="F35"/>
  <c i="1" r="BB97"/>
  <c i="5" r="F34"/>
  <c i="1" r="BA98"/>
  <c i="6" r="F37"/>
  <c i="1" r="BD99"/>
  <c i="3" r="F35"/>
  <c i="1" r="BB96"/>
  <c i="4" r="F37"/>
  <c i="1" r="BD97"/>
  <c i="6" r="F34"/>
  <c i="1" r="BA99"/>
  <c i="7" r="F37"/>
  <c i="1" r="BD100"/>
  <c i="3" r="F37"/>
  <c i="1" r="BD96"/>
  <c i="4" r="J34"/>
  <c i="1" r="AW97"/>
  <c i="5" r="F36"/>
  <c i="1" r="BC98"/>
  <c i="7" r="F36"/>
  <c i="1" r="BC100"/>
  <c i="4" r="F36"/>
  <c i="1" r="BC97"/>
  <c i="6" r="F35"/>
  <c i="1" r="BB99"/>
  <c i="2" r="F36"/>
  <c i="1" r="BC95"/>
  <c i="2" r="F35"/>
  <c i="1" r="BB95"/>
  <c i="2" r="J34"/>
  <c i="1" r="AW95"/>
  <c i="2" r="F37"/>
  <c i="1" r="BD95"/>
  <c i="3" r="F34"/>
  <c i="1" r="BA96"/>
  <c i="5" r="J34"/>
  <c i="1" r="AW98"/>
  <c i="6" r="J34"/>
  <c i="1" r="AW99"/>
  <c i="2" l="1" r="BK138"/>
  <c r="J138"/>
  <c r="J97"/>
  <c i="6" r="P127"/>
  <c i="1" r="AU99"/>
  <c i="2" r="R386"/>
  <c r="R137"/>
  <c i="4" r="R125"/>
  <c i="2" r="P138"/>
  <c r="P137"/>
  <c i="1" r="AU95"/>
  <c i="2" r="T386"/>
  <c r="T137"/>
  <c i="6" r="BK127"/>
  <c r="J127"/>
  <c r="J96"/>
  <c i="4" r="P125"/>
  <c i="1" r="AU97"/>
  <c i="6" r="T127"/>
  <c i="4" r="T125"/>
  <c i="5" r="BK125"/>
  <c r="J125"/>
  <c r="J96"/>
  <c i="7" r="J125"/>
  <c r="J97"/>
  <c i="3" r="J119"/>
  <c r="J97"/>
  <c i="2" r="BK137"/>
  <c r="J137"/>
  <c r="J96"/>
  <c i="3" r="J30"/>
  <c i="1" r="AG96"/>
  <c i="4" r="F33"/>
  <c i="1" r="AZ97"/>
  <c r="BD94"/>
  <c r="W33"/>
  <c r="BC94"/>
  <c r="AY94"/>
  <c i="2" r="J33"/>
  <c i="1" r="AV95"/>
  <c r="AT95"/>
  <c i="4" r="J33"/>
  <c i="1" r="AV97"/>
  <c r="AT97"/>
  <c i="7" r="F33"/>
  <c i="1" r="AZ100"/>
  <c i="7" r="J30"/>
  <c i="1" r="AG100"/>
  <c i="2" r="F33"/>
  <c i="1" r="AZ95"/>
  <c i="3" r="F33"/>
  <c i="1" r="AZ96"/>
  <c i="5" r="F33"/>
  <c i="1" r="AZ98"/>
  <c i="3" r="J33"/>
  <c i="1" r="AV96"/>
  <c r="AT96"/>
  <c i="6" r="J33"/>
  <c i="1" r="AV99"/>
  <c r="AT99"/>
  <c i="4" r="J30"/>
  <c i="1" r="AG97"/>
  <c i="5" r="J33"/>
  <c i="1" r="AV98"/>
  <c r="AT98"/>
  <c r="BB94"/>
  <c r="AX94"/>
  <c i="6" r="F33"/>
  <c i="1" r="AZ99"/>
  <c i="7" r="J33"/>
  <c i="1" r="AV100"/>
  <c r="AT100"/>
  <c r="AN100"/>
  <c r="BA94"/>
  <c r="AW94"/>
  <c r="AK30"/>
  <c i="7" l="1" r="J39"/>
  <c i="1" r="AN97"/>
  <c r="AN96"/>
  <c i="4" r="J39"/>
  <c i="3" r="J39"/>
  <c i="1" r="AU94"/>
  <c i="2" r="J30"/>
  <c i="1" r="AG95"/>
  <c r="W31"/>
  <c r="W32"/>
  <c i="5" r="J30"/>
  <c i="1" r="AG98"/>
  <c i="6" r="J30"/>
  <c i="1" r="AG99"/>
  <c r="AZ94"/>
  <c r="W29"/>
  <c r="W30"/>
  <c i="6" l="1" r="J39"/>
  <c i="5" r="J39"/>
  <c i="2" r="J39"/>
  <c i="1" r="AN95"/>
  <c r="AN99"/>
  <c r="AN98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<sst xmlns="http://schemas.openxmlformats.org/spreadsheetml/2006/main">
  <si>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</si>
  <si>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</si>
  <si>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</si>
  <si>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</si>
  <si>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</si>
  <si>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{0668a464-8828-405b-a71a-322c5d75ce8c}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</si>
  <si>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</si>
  <si>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</si>
  <si>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</si>
  <si>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</si>
  <si>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</si>
  <si>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</si>
  <si>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</si>
  <si>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</si>
  <si>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SK23021-2024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</si>
  <si>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</si>
  <si>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</si>
  <si>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Interna Nový Bydžov - Požárně bezpečnostní řešení - Úpravy objektu II</t>
  </si>
  <si>
    <t>KSO:</t>
  </si>
  <si>
    <t>CC-CZ:</t>
  </si>
  <si>
    <t>Místo:</t>
  </si>
  <si>
    <t xml:space="preserve"> </t>
  </si>
  <si>
    <t>Datum:</t>
  </si>
  <si>
    <t>23. 4. 2024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</si>
  <si>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</si>
  <si>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</si>
  <si>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</si>
  <si>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</si>
  <si>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</si>
  <si>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</si>
  <si>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</si>
  <si>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ATELIER H1 &amp; ATELIER HÁJEK s.r.o.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</si>
  <si>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</si>
  <si>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</si>
  <si>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</si>
  <si>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</si>
  <si>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</si>
  <si>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</si>
  <si>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</si>
  <si>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</si>
  <si>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</si>
  <si>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</si>
  <si>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</si>
  <si>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</si>
  <si>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</si>
  <si>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</si>
  <si>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</si>
  <si>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</si>
  <si>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</si>
  <si>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</si>
  <si>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</si>
  <si>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</si>
  <si>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</si>
  <si>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</si>
  <si>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</si>
  <si>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</si>
  <si>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</si>
  <si>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</si>
  <si>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</si>
  <si>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</si>
  <si>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</si>
  <si>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</si>
  <si>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</si>
  <si>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</si>
  <si>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</si>
  <si>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</si>
  <si>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</si>
  <si>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</si>
  <si>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</si>
  <si>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</si>
  <si>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</si>
  <si>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</si>
  <si>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</si>
  <si>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</si>
  <si>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</si>
  <si>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</si>
  <si>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</si>
  <si>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</si>
  <si>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</si>
  <si>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</si>
  <si>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</si>
  <si>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</t>
  </si>
  <si>
    <t>Stavební úpravy</t>
  </si>
  <si>
    <t>STA</t>
  </si>
  <si>
    <t>1</t>
  </si>
  <si>
    <t>{52363f5d-450b-448a-b97a-0b9a65ff2d92}</t>
  </si>
  <si>
    <t>2</t>
  </si>
  <si>
    <t>ZTI</t>
  </si>
  <si>
    <t>Zdravotně technické instalace</t>
  </si>
  <si>
    <t>{c128f896-733c-4186-a098-c0c212c44446}</t>
  </si>
  <si>
    <t>VZT</t>
  </si>
  <si>
    <t>Vzduchotechnika</t>
  </si>
  <si>
    <t>{b88016b7-fb81-4db3-a46f-18770f906023}</t>
  </si>
  <si>
    <t>EL</t>
  </si>
  <si>
    <t>Elektroinstalace</t>
  </si>
  <si>
    <t>{d1aea5fd-7885-434b-a437-d2d4f3626c30}</t>
  </si>
  <si>
    <t>EPS</t>
  </si>
  <si>
    <t>Elektrická požární signalizace</t>
  </si>
  <si>
    <t>{b329d4b6-d50e-4345-bf58-fb1573666d92}</t>
  </si>
  <si>
    <t>ER</t>
  </si>
  <si>
    <t>Evakuační rozhlas</t>
  </si>
  <si>
    <t>{0ec313ce-0fce-407f-98c0-53771bdc133a}</t>
  </si>
  <si>
    <t>malba</t>
  </si>
  <si>
    <t>423,802</t>
  </si>
  <si>
    <t>obklad</t>
  </si>
  <si>
    <t>4,71</t>
  </si>
  <si>
    <t>KRYCÍ LIST SOUPISU PRACÍ</t>
  </si>
  <si>
    <t>Objekt:</t>
  </si>
  <si>
    <t>ST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</si>
  <si>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</si>
  <si>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</si>
  <si>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</si>
  <si>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</si>
  <si>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</si>
  <si>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</si>
  <si>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</si>
  <si>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</si>
  <si>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</si>
  <si>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</si>
  <si>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</si>
  <si>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</si>
  <si>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</si>
  <si>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</si>
  <si>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</si>
  <si>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</si>
  <si>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</si>
  <si>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</si>
  <si>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</si>
  <si>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</si>
  <si>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</si>
  <si>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</si>
  <si>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</si>
  <si>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</si>
  <si>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</si>
  <si>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</si>
  <si>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</si>
  <si>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</si>
  <si>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</si>
  <si>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</si>
  <si>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</si>
  <si>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</si>
  <si>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</si>
  <si>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</si>
  <si>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</si>
  <si>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</si>
  <si>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</si>
  <si>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</si>
  <si>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</si>
  <si>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</si>
  <si>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</si>
  <si>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</si>
  <si>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</si>
  <si>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</si>
  <si>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</si>
  <si>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311231295</t>
  </si>
  <si>
    <t>Zdivo nosné z cihel děrovaných CDm P10 až 25 na SMS 5 MPa</t>
  </si>
  <si>
    <t>m3</t>
  </si>
  <si>
    <t>CS ÚRS 2024 01</t>
  </si>
  <si>
    <t>4</t>
  </si>
  <si>
    <t>-768319481</t>
  </si>
  <si>
    <t>VV</t>
  </si>
  <si>
    <t>"101/104" 0,55*0,75*2,15+0,25*0,75*2,18</t>
  </si>
  <si>
    <t>Mezisoučet</t>
  </si>
  <si>
    <t>Součet</t>
  </si>
  <si>
    <t>311236301</t>
  </si>
  <si>
    <t>Zdivo jednovrstvé zvukově izolační na tenkovrstvou maltu z cihel děrovaných broušených do P15 tl 190 mm</t>
  </si>
  <si>
    <t>m2</t>
  </si>
  <si>
    <t>-533965721</t>
  </si>
  <si>
    <t>2,98*3</t>
  </si>
  <si>
    <t>342272225</t>
  </si>
  <si>
    <t>Příčka z pórobetonových hladkých tvárnic na tenkovrstvou maltu tl 100 mm</t>
  </si>
  <si>
    <t>1062330006</t>
  </si>
  <si>
    <t>"150/161" 2,355*3</t>
  </si>
  <si>
    <t>342311811</t>
  </si>
  <si>
    <t>Stěny výplňové z betonu prostého tř. C 25/30</t>
  </si>
  <si>
    <t>-176159226</t>
  </si>
  <si>
    <t>"1PP kapsy" 0,2*0,2*0,2*3</t>
  </si>
  <si>
    <t>Vodorovné konstrukce</t>
  </si>
  <si>
    <t>5</t>
  </si>
  <si>
    <t>411321414</t>
  </si>
  <si>
    <t>Stropy deskové ze ŽB tř. C 25/30</t>
  </si>
  <si>
    <t>1438936815</t>
  </si>
  <si>
    <t>9,25*0,3</t>
  </si>
  <si>
    <t>6</t>
  </si>
  <si>
    <t>411351021</t>
  </si>
  <si>
    <t>Zřízení bednění stropů deskových tl přes 25 do 50 cm bez podpěrné kce</t>
  </si>
  <si>
    <t>802624010</t>
  </si>
  <si>
    <t>9,25</t>
  </si>
  <si>
    <t>7</t>
  </si>
  <si>
    <t>411351022</t>
  </si>
  <si>
    <t>Odstranění bednění stropů deskových tl přes 25 do 50 cm bez podpěrné kce</t>
  </si>
  <si>
    <t>-18131935</t>
  </si>
  <si>
    <t>8</t>
  </si>
  <si>
    <t>411361821</t>
  </si>
  <si>
    <t>Výztuž stropů betonářskou ocelí 10 505</t>
  </si>
  <si>
    <t>t</t>
  </si>
  <si>
    <t>1406161446</t>
  </si>
  <si>
    <t>9,25*0,3*150/1000</t>
  </si>
  <si>
    <t>9</t>
  </si>
  <si>
    <t>413941121</t>
  </si>
  <si>
    <t>Osazování ocelových válcovaných nosníků stropů I, IE, U, UE nebo L do č.12 nebo výšky do 120 mm</t>
  </si>
  <si>
    <t>-586818571</t>
  </si>
  <si>
    <t>"IPN 100" 1,2*2*8,34/1000</t>
  </si>
  <si>
    <t>"L 100x100x8" (0,7*2+0,715*2+1*2*2+0,5*2+0,7*2+1,2*2+1,2*2)*12,18/1000</t>
  </si>
  <si>
    <t>10</t>
  </si>
  <si>
    <t>M</t>
  </si>
  <si>
    <t>13010712</t>
  </si>
  <si>
    <t>ocel profilová jakost S235JR (11 375) průřez I (IPN) 100</t>
  </si>
  <si>
    <t>1324625236</t>
  </si>
  <si>
    <t>"IPN 100" 1,2*2*8,34/1000*1,1</t>
  </si>
  <si>
    <t>11</t>
  </si>
  <si>
    <t>13010440</t>
  </si>
  <si>
    <t>úhelník ocelový rovnostranný jakost S235JR (11 375) 100x100x8mm</t>
  </si>
  <si>
    <t>-348992365</t>
  </si>
  <si>
    <t>"L 100x100x8" (0,7*2+0,715*2+1*2*2+0,5*2+0,7*2+1,2*2+1,2*2)*12,18/1000*1,1</t>
  </si>
  <si>
    <t>Úpravy povrchů, podlahy a osazování výplní</t>
  </si>
  <si>
    <t>612131111</t>
  </si>
  <si>
    <t>Polymercementový spojovací můstek vnitřních stěn nanášený ručně</t>
  </si>
  <si>
    <t>1298003506</t>
  </si>
  <si>
    <t>"150" 2,355*3</t>
  </si>
  <si>
    <t>"161" 2,355*3</t>
  </si>
  <si>
    <t>13</t>
  </si>
  <si>
    <t>612131121</t>
  </si>
  <si>
    <t>Penetrační disperzní nátěr vnitřních stěn nanášený ručně</t>
  </si>
  <si>
    <t>412871424</t>
  </si>
  <si>
    <t>"101" (1,85+1,25)*2,18</t>
  </si>
  <si>
    <t>"161" (1,2*2+2,35)*2-1*2</t>
  </si>
  <si>
    <t>"301/302" 2,98*3*2</t>
  </si>
  <si>
    <t>14</t>
  </si>
  <si>
    <t>612131302</t>
  </si>
  <si>
    <t>Cementový postřik vnitřních stěn nanášený síťovitě strojně</t>
  </si>
  <si>
    <t>7945696</t>
  </si>
  <si>
    <t>28,388</t>
  </si>
  <si>
    <t>15</t>
  </si>
  <si>
    <t>612135101</t>
  </si>
  <si>
    <t>Hrubá výplň rýh ve stěnách maltou jakékoli šířky rýhy</t>
  </si>
  <si>
    <t>-801573680</t>
  </si>
  <si>
    <t>"L profily" (0,7*2+0,715*2+1*2*2+0,5*2+0,7*2+1,2*2+1,2*2)*0,1</t>
  </si>
  <si>
    <t>16</t>
  </si>
  <si>
    <t>612321121</t>
  </si>
  <si>
    <t>Vápenocementová omítka hladká jednovrstvá vnitřních stěn nanášená ručně</t>
  </si>
  <si>
    <t>797904367</t>
  </si>
  <si>
    <t>"150" 2,355*2</t>
  </si>
  <si>
    <t>17</t>
  </si>
  <si>
    <t>612321141</t>
  </si>
  <si>
    <t>Vápenocementová omítka štuková dvouvrstvá vnitřních stěn nanášená ručně</t>
  </si>
  <si>
    <t>2051821763</t>
  </si>
  <si>
    <t>23,678</t>
  </si>
  <si>
    <t>106</t>
  </si>
  <si>
    <t>619995001</t>
  </si>
  <si>
    <t>Začištění omítek kolem oken, dveří, podlah nebo obkladů</t>
  </si>
  <si>
    <t>m</t>
  </si>
  <si>
    <t>94730843</t>
  </si>
  <si>
    <t>(2,0*2+0,6)*4*2</t>
  </si>
  <si>
    <t>(2,0*2+0,8)*3*2</t>
  </si>
  <si>
    <t>(2,0*2+0,9)*1*2</t>
  </si>
  <si>
    <t>(2,0*2+1,45)*2*2</t>
  </si>
  <si>
    <t>"výtah šachta"(2,0*2+1,68)*3</t>
  </si>
  <si>
    <t>107</t>
  </si>
  <si>
    <t>642945111</t>
  </si>
  <si>
    <t>Osazování protipožárních nebo protiplynových zárubní dveří jednokřídlových do 2,5 m2</t>
  </si>
  <si>
    <t>kus</t>
  </si>
  <si>
    <t>637858375</t>
  </si>
  <si>
    <t>108</t>
  </si>
  <si>
    <t>55331562x</t>
  </si>
  <si>
    <t>zárubeň jednokřídlá ocelová pro zdění s protipožární úpravou tl stěny 110-150mm rozměru 600-900/1970, 2100mm</t>
  </si>
  <si>
    <t>176365467</t>
  </si>
  <si>
    <t>109</t>
  </si>
  <si>
    <t>642945112</t>
  </si>
  <si>
    <t>Osazování protipožárních nebo protiplynových zárubní dveří dvoukřídlových přes 2,5 do 6,5 m2</t>
  </si>
  <si>
    <t>1848248157</t>
  </si>
  <si>
    <t>110</t>
  </si>
  <si>
    <t>55331762</t>
  </si>
  <si>
    <t>zárubeň dvoukřídlá ocelová pro zdění s protipožární úpravou tl stěny 110-150mm rozměru 1450/1970, 2100mm</t>
  </si>
  <si>
    <t>-708290665</t>
  </si>
  <si>
    <t>Ostatní konstrukce a práce, bourání</t>
  </si>
  <si>
    <t>18</t>
  </si>
  <si>
    <t>943211112</t>
  </si>
  <si>
    <t>Montáž lešení prostorového rámového lehkého s podlahami zatížení do 200 kg/m2 v přes 10 do 25 m</t>
  </si>
  <si>
    <t>-1099520095</t>
  </si>
  <si>
    <t>3,1*2,75*9</t>
  </si>
  <si>
    <t>2,2*3,1*12</t>
  </si>
  <si>
    <t>19</t>
  </si>
  <si>
    <t>943211119</t>
  </si>
  <si>
    <t>Příplatek k lešení prostorovému rámovému lehkému s podlahami za půdorysnou plochu do 6 m2</t>
  </si>
  <si>
    <t>1506145609</t>
  </si>
  <si>
    <t>20</t>
  </si>
  <si>
    <t>943211212</t>
  </si>
  <si>
    <t>Příplatek k lešení prostorovému rámovému lehkému s podlahami do 200 kg/m2 v přes 10 do 25 m za každý den použití</t>
  </si>
  <si>
    <t>-2093621119</t>
  </si>
  <si>
    <t>158,565*7 'Přepočtené koeficientem množství</t>
  </si>
  <si>
    <t>943211812</t>
  </si>
  <si>
    <t>Demontáž lešení prostorového rámového lehkého s podlahami zatížení do 200 kg/m2 v přes 10 do 25 m</t>
  </si>
  <si>
    <t>977310405</t>
  </si>
  <si>
    <t>22</t>
  </si>
  <si>
    <t>949101111</t>
  </si>
  <si>
    <t>Lešení pomocné pro objekty pozemních staveb s lešeňovou podlahou v do 1,9 m zatížení do 150 kg/m2</t>
  </si>
  <si>
    <t>1528231803</t>
  </si>
  <si>
    <t>2,826+22,65+(5,45+1+5,37+8,1+9,4)*1+12</t>
  </si>
  <si>
    <t>23</t>
  </si>
  <si>
    <t>952901111</t>
  </si>
  <si>
    <t>Vyčištění budov bytové a občanské výstavby při výšce podlaží do 4 m</t>
  </si>
  <si>
    <t>-1468329358</t>
  </si>
  <si>
    <t>50+85+23,8+106</t>
  </si>
  <si>
    <t>24</t>
  </si>
  <si>
    <t>953921111</t>
  </si>
  <si>
    <t>Dlaždice betonové 300x300 mm kladené na sucho na ploché střechy</t>
  </si>
  <si>
    <t>-320488080</t>
  </si>
  <si>
    <t>25</t>
  </si>
  <si>
    <t>953946121</t>
  </si>
  <si>
    <t>Montáž atypických ocelových kcí hmotnosti přes 0,5 do 1 t z profilů hmotnosti přes 13 do 30 kg/m</t>
  </si>
  <si>
    <t>221880296</t>
  </si>
  <si>
    <t>"ocelová konstrukce 1PP"</t>
  </si>
  <si>
    <t>"IPN 140" (3,95*2+0,85+1,45)*14,4*1,1/1000</t>
  </si>
  <si>
    <t>"P6" 0,2*0,14*2*48*1,1/1000</t>
  </si>
  <si>
    <t>"ocelová konstrukce 2NP"</t>
  </si>
  <si>
    <t>"IPN 140" (3+0,35)*14,4*1,1/1000</t>
  </si>
  <si>
    <t>"P6" 0,2*0,14*48*1,1/1000</t>
  </si>
  <si>
    <t>26</t>
  </si>
  <si>
    <t>OCEL1</t>
  </si>
  <si>
    <t>Podpěrná konstrukce stropu v 1PP včetně povrchové úpravy</t>
  </si>
  <si>
    <t>-1392177065</t>
  </si>
  <si>
    <t>27</t>
  </si>
  <si>
    <t>OCEL2</t>
  </si>
  <si>
    <t>Podpěrná konstrukce stropu v 2NP včetně povrchové úpravy</t>
  </si>
  <si>
    <t>-244849658</t>
  </si>
  <si>
    <t>28</t>
  </si>
  <si>
    <t>953961114</t>
  </si>
  <si>
    <t>Kotva chemickým tmelem M 16 hl 125 mm do betonu, ŽB nebo kamene s vyvrtáním otvoru</t>
  </si>
  <si>
    <t>-1413936788</t>
  </si>
  <si>
    <t>"1PP" 4</t>
  </si>
  <si>
    <t>"2NP" 2</t>
  </si>
  <si>
    <t>29</t>
  </si>
  <si>
    <t>953965131</t>
  </si>
  <si>
    <t>Kotevní šroub pro chemické kotvy M 16 dl 190 mm</t>
  </si>
  <si>
    <t>1134078623</t>
  </si>
  <si>
    <t>30</t>
  </si>
  <si>
    <t>962032230</t>
  </si>
  <si>
    <t>Bourání zdiva z cihel pálených nebo vápenopískových na MV nebo MVC do 1 m3</t>
  </si>
  <si>
    <t>-779012839</t>
  </si>
  <si>
    <t>2,98*3*0,2</t>
  </si>
  <si>
    <t>31</t>
  </si>
  <si>
    <t>963051113</t>
  </si>
  <si>
    <t>Bourání ŽB stropů deskových tl přes 80 mm</t>
  </si>
  <si>
    <t>1520694107</t>
  </si>
  <si>
    <t>32</t>
  </si>
  <si>
    <t>967031132</t>
  </si>
  <si>
    <t>Přisekání rovných ostění v cihelném zdivu na MV nebo MVC</t>
  </si>
  <si>
    <t>-1415929420</t>
  </si>
  <si>
    <t>0,15*2*2</t>
  </si>
  <si>
    <t>0,45*0,45*2*2</t>
  </si>
  <si>
    <t>0,455*0,45*2</t>
  </si>
  <si>
    <t>0,75*1,5*2</t>
  </si>
  <si>
    <t>0,55*2*0,5</t>
  </si>
  <si>
    <t>0,5*2*0,5</t>
  </si>
  <si>
    <t>1,1*2*0,75</t>
  </si>
  <si>
    <t>33</t>
  </si>
  <si>
    <t>968072455</t>
  </si>
  <si>
    <t>Vybourání kovových dveřních zárubní pl do 2 m2</t>
  </si>
  <si>
    <t>1915192080</t>
  </si>
  <si>
    <t>"104" 0,7*2*2</t>
  </si>
  <si>
    <t>0,9*2*8</t>
  </si>
  <si>
    <t>34</t>
  </si>
  <si>
    <t>968072456</t>
  </si>
  <si>
    <t>Vybourání kovových dveřních zárubní pl přes 2 m2</t>
  </si>
  <si>
    <t>154629849</t>
  </si>
  <si>
    <t>"dveře výtahu" 1,7*2,2*3</t>
  </si>
  <si>
    <t>"104" 2,3*2,18</t>
  </si>
  <si>
    <t>"101" 3,1*2,58</t>
  </si>
  <si>
    <t>1,5*2*2</t>
  </si>
  <si>
    <t>35</t>
  </si>
  <si>
    <t>971033431</t>
  </si>
  <si>
    <t>Vybourání otvorů ve zdivu cihelném pl do 0,25 m2 na MVC nebo MV tl do 150 mm</t>
  </si>
  <si>
    <t>-1626402983</t>
  </si>
  <si>
    <t>"nosníky" 1</t>
  </si>
  <si>
    <t>36</t>
  </si>
  <si>
    <t>971033451</t>
  </si>
  <si>
    <t>Vybourání otvorů ve zdivu cihelném pl do 0,25 m2 na MVC nebo MV tl do 450 mm</t>
  </si>
  <si>
    <t>-1405606470</t>
  </si>
  <si>
    <t>"VZT 415x455" 1</t>
  </si>
  <si>
    <t>37</t>
  </si>
  <si>
    <t>971033561</t>
  </si>
  <si>
    <t>Vybourání otvorů ve zdivu cihelném pl do 1 m2 na MVC nebo MV tl do 600 mm</t>
  </si>
  <si>
    <t>1117229586</t>
  </si>
  <si>
    <t>"VZT 700x450" 0,7*0,45*0,45*2</t>
  </si>
  <si>
    <t>"VZT 900x500" 0,9*0,5*0,5</t>
  </si>
  <si>
    <t>"VZT 900x550" 0,9*0,55*0,5</t>
  </si>
  <si>
    <t>"VZT 500x500" 0,5*0,5*0,5</t>
  </si>
  <si>
    <t>38</t>
  </si>
  <si>
    <t>971033581</t>
  </si>
  <si>
    <t>Vybourání otvorů ve zdivu cihelném pl do 1 m2 na MVC nebo MV tl do 900 mm</t>
  </si>
  <si>
    <t>-1931884371</t>
  </si>
  <si>
    <t>"VZT 400x1500" 0,4*1,5*0,75</t>
  </si>
  <si>
    <t>"VZT 300x1100" 0,3*1,1*0,75</t>
  </si>
  <si>
    <t>39</t>
  </si>
  <si>
    <t>971033621</t>
  </si>
  <si>
    <t>Vybourání otvorů ve zdivu cihelném pl do 4 m2 na MVC nebo MV tl do 100 mm</t>
  </si>
  <si>
    <t>1450966962</t>
  </si>
  <si>
    <t>"dveře do 161" 1*2</t>
  </si>
  <si>
    <t>40</t>
  </si>
  <si>
    <t>972054491</t>
  </si>
  <si>
    <t>Vybourání otvorů v ŽB stropech nebo klenbách pl do 1 m2 tl přes 80 mm</t>
  </si>
  <si>
    <t>-922450722</t>
  </si>
  <si>
    <t>"1PP" 0,7*0,25*0,45</t>
  </si>
  <si>
    <t>"243" 0,415*0,3*0,45</t>
  </si>
  <si>
    <t>"302" 0,415*0,3*0,45</t>
  </si>
  <si>
    <t>41</t>
  </si>
  <si>
    <t>973042251</t>
  </si>
  <si>
    <t>Vysekání kapes ve zdivu z betonu pl do 0,10 m2 hl do 300 mm</t>
  </si>
  <si>
    <t>-1024223667</t>
  </si>
  <si>
    <t>"1PP" 3</t>
  </si>
  <si>
    <t>42</t>
  </si>
  <si>
    <t>974032132</t>
  </si>
  <si>
    <t>Vysekání rýh ve stěnách nebo příčkách z dutých cihel nebo tvárnic hl do 50 mm š 70 mm</t>
  </si>
  <si>
    <t>-1030718057</t>
  </si>
  <si>
    <t>"L profily" 0,7*2+0,715*2+1*2*2+0,5*2+0,7*2+1,2*2+1,2*2</t>
  </si>
  <si>
    <t>43</t>
  </si>
  <si>
    <t>974032139</t>
  </si>
  <si>
    <t>Příplatek k vysekání rýh ve stěnách z dutých cihel nebo tvárnic hl do 50 mm ZKD 100 mm š rýhy</t>
  </si>
  <si>
    <t>-238863368</t>
  </si>
  <si>
    <t>44</t>
  </si>
  <si>
    <t>977151116</t>
  </si>
  <si>
    <t>Jádrové vrty diamantovými korunkami do stavebních materiálů D přes 70 do 80 mm</t>
  </si>
  <si>
    <t>-1279187542</t>
  </si>
  <si>
    <t>0,15*2*4</t>
  </si>
  <si>
    <t>45</t>
  </si>
  <si>
    <t>977312112</t>
  </si>
  <si>
    <t>Řezání stávajících betonových mazanin vyztužených hl do 100 mm</t>
  </si>
  <si>
    <t>-1774696378</t>
  </si>
  <si>
    <t>"1PP" (0,7+0,25)*2</t>
  </si>
  <si>
    <t>"2NP" (0,415+0,3)*2</t>
  </si>
  <si>
    <t xml:space="preserve">"3NP"  (0,415+0,3)*2</t>
  </si>
  <si>
    <t>46</t>
  </si>
  <si>
    <t>978013191</t>
  </si>
  <si>
    <t>Otlučení (osekání) vnitřní vápenné nebo vápenocementové omítky stěn v rozsahu přes 50 do 100 %</t>
  </si>
  <si>
    <t>1936275809</t>
  </si>
  <si>
    <t>"101" 0,415*0,455*2+0,7*0,45*2+0,4*1,5</t>
  </si>
  <si>
    <t>"103" 0,7*0,45*2</t>
  </si>
  <si>
    <t>"104" 0,4*1,5</t>
  </si>
  <si>
    <t>"161" (1,2*2+2,35)*2</t>
  </si>
  <si>
    <t>"245" 0,9*0,55*2+0,5*0,5*2+0,3*0,3*2</t>
  </si>
  <si>
    <t>"302" 0,9*0,5*2+2,98*3</t>
  </si>
  <si>
    <t>"301" 2,98*3</t>
  </si>
  <si>
    <t>997</t>
  </si>
  <si>
    <t>Přesun sutě</t>
  </si>
  <si>
    <t>47</t>
  </si>
  <si>
    <t>997013213</t>
  </si>
  <si>
    <t>Vnitrostaveništní doprava suti a vybouraných hmot pro budovy v přes 9 do 12 m ručně</t>
  </si>
  <si>
    <t>1042755030</t>
  </si>
  <si>
    <t>48</t>
  </si>
  <si>
    <t>997013501</t>
  </si>
  <si>
    <t>Odvoz suti a vybouraných hmot na skládku nebo meziskládku do 1 km se složením</t>
  </si>
  <si>
    <t>-1948616381</t>
  </si>
  <si>
    <t>49</t>
  </si>
  <si>
    <t>997013509</t>
  </si>
  <si>
    <t>Příplatek k odvozu suti a vybouraných hmot na skládku ZKD 1 km přes 1 km</t>
  </si>
  <si>
    <t>-915244443</t>
  </si>
  <si>
    <t>20,728*9 'Přepočtené koeficientem množství</t>
  </si>
  <si>
    <t>50</t>
  </si>
  <si>
    <t>997013871</t>
  </si>
  <si>
    <t>Poplatek za uložení stavebního odpadu na recyklační skládce (skládkovné) směsného stavebního a demoličního kód odpadu 17 09 04</t>
  </si>
  <si>
    <t>-361296480</t>
  </si>
  <si>
    <t>998</t>
  </si>
  <si>
    <t>Přesun hmot</t>
  </si>
  <si>
    <t>51</t>
  </si>
  <si>
    <t>998011002</t>
  </si>
  <si>
    <t>Přesun hmot pro budovy zděné v přes 6 do 12 m</t>
  </si>
  <si>
    <t>-1177264575</t>
  </si>
  <si>
    <t>PSV</t>
  </si>
  <si>
    <t>Práce a dodávky PSV</t>
  </si>
  <si>
    <t>712</t>
  </si>
  <si>
    <t>Povlakové krytiny</t>
  </si>
  <si>
    <t>52</t>
  </si>
  <si>
    <t>712300854</t>
  </si>
  <si>
    <t>Demontáž lišt poplastovaných</t>
  </si>
  <si>
    <t>317147392</t>
  </si>
  <si>
    <t>26,5*2+5,5*2</t>
  </si>
  <si>
    <t>53</t>
  </si>
  <si>
    <t>712361703</t>
  </si>
  <si>
    <t>Provedení povlakové krytiny střech do 10° fólií přilepenou v plné ploše</t>
  </si>
  <si>
    <t>-2110868411</t>
  </si>
  <si>
    <t>3,15+43,2+26,5*0,2+5,5*0,2</t>
  </si>
  <si>
    <t>54</t>
  </si>
  <si>
    <t>28322064</t>
  </si>
  <si>
    <t>fólie hydroizolační střešní mPVC mechanicky kotvená se zvýšenou požární odolností tl 1,5mm</t>
  </si>
  <si>
    <t>89909261</t>
  </si>
  <si>
    <t>52,75*1,1655 'Přepočtené koeficientem množství</t>
  </si>
  <si>
    <t>55</t>
  </si>
  <si>
    <t>712361803</t>
  </si>
  <si>
    <t>Odstranění povlakové krytiny střech do 10° z fólií přilepených v plné ploše</t>
  </si>
  <si>
    <t>70373518</t>
  </si>
  <si>
    <t>56</t>
  </si>
  <si>
    <t>712363352</t>
  </si>
  <si>
    <t>Povlakové krytiny střech do 10° z tvarovaných poplastovaných lišt délky 2 m koutová lišta vnitřní rš 100 mm</t>
  </si>
  <si>
    <t>588797472</t>
  </si>
  <si>
    <t>26,5+5,5</t>
  </si>
  <si>
    <t>57</t>
  </si>
  <si>
    <t>712363354</t>
  </si>
  <si>
    <t>Povlakové krytiny střech do 10° z tvarovaných poplastovaných lišt délky 2 m stěnová lišta vyhnutá rš 70 mm</t>
  </si>
  <si>
    <t>1961752586</t>
  </si>
  <si>
    <t>58</t>
  </si>
  <si>
    <t>712391171</t>
  </si>
  <si>
    <t>Provedení povlakové krytiny střech do 10° podkladní textilní vrstvy</t>
  </si>
  <si>
    <t>1265820990</t>
  </si>
  <si>
    <t>59</t>
  </si>
  <si>
    <t>69311068</t>
  </si>
  <si>
    <t>geotextilie netkaná separační, ochranná, filtrační, drenážní PP 300g/m2</t>
  </si>
  <si>
    <t>1959544444</t>
  </si>
  <si>
    <t>52,75*1,155 'Přepočtené koeficientem množství</t>
  </si>
  <si>
    <t>60</t>
  </si>
  <si>
    <t>998712202</t>
  </si>
  <si>
    <t>Přesun hmot procentní pro krytiny povlakové v objektech v přes 6 do 12 m</t>
  </si>
  <si>
    <t>%</t>
  </si>
  <si>
    <t>339546123</t>
  </si>
  <si>
    <t>763</t>
  </si>
  <si>
    <t>Konstrukce suché výstavby</t>
  </si>
  <si>
    <t>61</t>
  </si>
  <si>
    <t>763121421</t>
  </si>
  <si>
    <t>SDK stěna předsazená tl 62,5 mm profil CW+UW 50 deska 1xDF 12,5 s izolací EI 30</t>
  </si>
  <si>
    <t>-38176471</t>
  </si>
  <si>
    <t>"101" (1,35+1,6)*3</t>
  </si>
  <si>
    <t>"245" (0,58+0,65)*3</t>
  </si>
  <si>
    <t>"302" (0,71+0,66)*3</t>
  </si>
  <si>
    <t>62</t>
  </si>
  <si>
    <t>763131431</t>
  </si>
  <si>
    <t>SDK podhled deska 1xDF 12,5 bez izolace dvouvrstvá spodní kce profil CD+UD REI do 90</t>
  </si>
  <si>
    <t>779465480</t>
  </si>
  <si>
    <t>"161" 2,355*1,2</t>
  </si>
  <si>
    <t>63</t>
  </si>
  <si>
    <t>763131821</t>
  </si>
  <si>
    <t>Demontáž SDK podhledu s dvouvrstvou nosnou kcí z ocelových profilů opláštění jednoduché</t>
  </si>
  <si>
    <t>-103649484</t>
  </si>
  <si>
    <t>"150/161" 9,05</t>
  </si>
  <si>
    <t>"101" 4,65</t>
  </si>
  <si>
    <t>"104" 3,55*(0,35+0,24)+6*(1,09+0,35)</t>
  </si>
  <si>
    <t>64</t>
  </si>
  <si>
    <t>763164555</t>
  </si>
  <si>
    <t>SDK obklad kcí tvaru L š přes 0,8 m desky 1xDF 12,5</t>
  </si>
  <si>
    <t>1586069835</t>
  </si>
  <si>
    <t>"152" 5,45*(0,33+0,4)</t>
  </si>
  <si>
    <t>"153" 1*(0,33+0,4)</t>
  </si>
  <si>
    <t>"122" 5,37*(0,795+0,4)</t>
  </si>
  <si>
    <t>"101" 3,7* (0,75+1)+4,5*(0,75+1,22)</t>
  </si>
  <si>
    <t>65</t>
  </si>
  <si>
    <t>763172357</t>
  </si>
  <si>
    <t>Montáž dvířek revizních jednoplášťových SDK kcí vel. 800 x 800 mm pro podhledy</t>
  </si>
  <si>
    <t>-2009732988</t>
  </si>
  <si>
    <t>66</t>
  </si>
  <si>
    <t>59030765x</t>
  </si>
  <si>
    <t>dvířka revizní protipožární pro stěny a podhledy EI 30 800x800 mm</t>
  </si>
  <si>
    <t>627320841</t>
  </si>
  <si>
    <t>67</t>
  </si>
  <si>
    <t>763431001</t>
  </si>
  <si>
    <t>Montáž minerálního podhledu s vyjímatelnými panely vel. do 0,36 m2 na zavěšený viditelný rošt</t>
  </si>
  <si>
    <t>-1833534733</t>
  </si>
  <si>
    <t>"108" 14,15+2,45</t>
  </si>
  <si>
    <t>"150" 6,05</t>
  </si>
  <si>
    <t>68</t>
  </si>
  <si>
    <t>59036512</t>
  </si>
  <si>
    <t>deska podhledová minerální rovná bílá hladká perforovaná 15x600x600mm</t>
  </si>
  <si>
    <t>-781002483</t>
  </si>
  <si>
    <t>69</t>
  </si>
  <si>
    <t>763431801</t>
  </si>
  <si>
    <t>Demontáž minerálního podhledu zavěšeného na viditelném roštu</t>
  </si>
  <si>
    <t>1137737640</t>
  </si>
  <si>
    <t>70</t>
  </si>
  <si>
    <t>998763402</t>
  </si>
  <si>
    <t>Přesun hmot procentní pro konstrukce montované z desek v objektech v přes 6 do 12 m</t>
  </si>
  <si>
    <t>1614736335</t>
  </si>
  <si>
    <t>766</t>
  </si>
  <si>
    <t>Konstrukce truhlářské</t>
  </si>
  <si>
    <t>71</t>
  </si>
  <si>
    <t>766-1</t>
  </si>
  <si>
    <t>Doplnění zámku na stávající okna</t>
  </si>
  <si>
    <t>-117003492</t>
  </si>
  <si>
    <t>72</t>
  </si>
  <si>
    <t>766660021</t>
  </si>
  <si>
    <t>Montáž dveřních křídel otvíravých jednokřídlových š do 0,8 m požárních do ocelové zárubně</t>
  </si>
  <si>
    <t>-2099609613</t>
  </si>
  <si>
    <t>"PO2" 3</t>
  </si>
  <si>
    <t>"PO1" 4</t>
  </si>
  <si>
    <t>73</t>
  </si>
  <si>
    <t>PO1</t>
  </si>
  <si>
    <t>Dveře interiérové 600x1970 včetně kování a štítku - protipožární EI 30 DP3 S200 C</t>
  </si>
  <si>
    <t>ks</t>
  </si>
  <si>
    <t>1530009850</t>
  </si>
  <si>
    <t>74</t>
  </si>
  <si>
    <t>PO2</t>
  </si>
  <si>
    <t>Dveře interiérové 800x1970 včetně kování a štítku - protipožární EI 30 DP3 S200 C</t>
  </si>
  <si>
    <t>473474507</t>
  </si>
  <si>
    <t>75</t>
  </si>
  <si>
    <t>766660022</t>
  </si>
  <si>
    <t>Montáž dveřních křídel otvíravých jednokřídlových š přes 0,8 m požárních do ocelové zárubně</t>
  </si>
  <si>
    <t>467059854</t>
  </si>
  <si>
    <t>"PO3" 1</t>
  </si>
  <si>
    <t>76</t>
  </si>
  <si>
    <t>PO3</t>
  </si>
  <si>
    <t>Dveře interiérové 900x1970 včetně kování a štítku - protipožární EI 30 DP3 S200 C</t>
  </si>
  <si>
    <t>-1927523099</t>
  </si>
  <si>
    <t>77</t>
  </si>
  <si>
    <t>766660031</t>
  </si>
  <si>
    <t>Montáž dveřních křídel otvíravých dvoukřídlových požárních do ocelové zárubně</t>
  </si>
  <si>
    <t>1063219361</t>
  </si>
  <si>
    <t>"PO4" 2</t>
  </si>
  <si>
    <t>78</t>
  </si>
  <si>
    <t>PO4</t>
  </si>
  <si>
    <t>Dveře interiérové 1450x1970 včetně kování a štítku - protipožární EI 30 DP3 S200 K</t>
  </si>
  <si>
    <t>1964041909</t>
  </si>
  <si>
    <t>79</t>
  </si>
  <si>
    <t>766691914</t>
  </si>
  <si>
    <t>Vyvěšení nebo zavěšení dřevěných křídel dveří pl do 2 m2</t>
  </si>
  <si>
    <t>1556483554</t>
  </si>
  <si>
    <t>"104" 4</t>
  </si>
  <si>
    <t>"245" 2</t>
  </si>
  <si>
    <t>"244" 4</t>
  </si>
  <si>
    <t>80</t>
  </si>
  <si>
    <t>998766202</t>
  </si>
  <si>
    <t>Přesun hmot procentní pro kce truhlářské v objektech v přes 6 do 12 m</t>
  </si>
  <si>
    <t>1498098717</t>
  </si>
  <si>
    <t>767</t>
  </si>
  <si>
    <t>Konstrukce zámečnické</t>
  </si>
  <si>
    <t>81</t>
  </si>
  <si>
    <t>767640111</t>
  </si>
  <si>
    <t>Montáž dveří ocelových nebo hliníkových vchodových jednokřídlových bez nadsvětlíku</t>
  </si>
  <si>
    <t>273971542</t>
  </si>
  <si>
    <t>"P06.L" 3</t>
  </si>
  <si>
    <t>82</t>
  </si>
  <si>
    <t>P06.L</t>
  </si>
  <si>
    <t>Dveře do výtahové šachty 1650x2200 dle specifikace protipožární EW 30 DP1 včetně rámu</t>
  </si>
  <si>
    <t>-178168762</t>
  </si>
  <si>
    <t>83</t>
  </si>
  <si>
    <t>767641112</t>
  </si>
  <si>
    <t>Montáž automatických dveří linerálních v do 2,2 m š přes 1,0 do 1,8 m</t>
  </si>
  <si>
    <t>1116590794</t>
  </si>
  <si>
    <t>"PO05" 1</t>
  </si>
  <si>
    <t>84</t>
  </si>
  <si>
    <t>PO05</t>
  </si>
  <si>
    <t>Automatické dveře 1400x2100 dle specifikace - protipožární CS S200 A</t>
  </si>
  <si>
    <t>549371985</t>
  </si>
  <si>
    <t>85</t>
  </si>
  <si>
    <t>767641114</t>
  </si>
  <si>
    <t>Montáž automatických dveří linerálních v do 2,2 m š přes 1,8 do 3,5 m</t>
  </si>
  <si>
    <t>139130964</t>
  </si>
  <si>
    <t>"PO07" 1</t>
  </si>
  <si>
    <t>86</t>
  </si>
  <si>
    <t>PO7</t>
  </si>
  <si>
    <t>Automatické dveře 1400x2100 včetně pevných ploch celkový rozměr 3100x2580 dle specifikace</t>
  </si>
  <si>
    <t>-1636551093</t>
  </si>
  <si>
    <t>111</t>
  </si>
  <si>
    <t>767691822</t>
  </si>
  <si>
    <t>Vyvěšení nebo zavěšení kovových křídel dveří do 2 m2</t>
  </si>
  <si>
    <t>-1658753429</t>
  </si>
  <si>
    <t>87</t>
  </si>
  <si>
    <t>998767201</t>
  </si>
  <si>
    <t>Přesun hmot procentní pro zámečnické konstrukce v objektech v do 6 m</t>
  </si>
  <si>
    <t>522715368</t>
  </si>
  <si>
    <t>781</t>
  </si>
  <si>
    <t>Dokončovací práce - obklady</t>
  </si>
  <si>
    <t>88</t>
  </si>
  <si>
    <t>781111011</t>
  </si>
  <si>
    <t>Ometení (oprášení) stěny při přípravě podkladu</t>
  </si>
  <si>
    <t>-2069559828</t>
  </si>
  <si>
    <t>2,355*2</t>
  </si>
  <si>
    <t>89</t>
  </si>
  <si>
    <t>781121011</t>
  </si>
  <si>
    <t>Nátěr penetrační na stěnu</t>
  </si>
  <si>
    <t>-894975879</t>
  </si>
  <si>
    <t>90</t>
  </si>
  <si>
    <t>781131112</t>
  </si>
  <si>
    <t>Izolace pod obklad nátěrem nebo stěrkou ve dvou vrstvách</t>
  </si>
  <si>
    <t>1284737266</t>
  </si>
  <si>
    <t>91</t>
  </si>
  <si>
    <t>781473810</t>
  </si>
  <si>
    <t>Demontáž obkladů z obkladaček keramických lepených</t>
  </si>
  <si>
    <t>-1006737443</t>
  </si>
  <si>
    <t>"161" (1,3*2+2,355)*2</t>
  </si>
  <si>
    <t>92</t>
  </si>
  <si>
    <t>781474115</t>
  </si>
  <si>
    <t>Montáž obkladů keramických hladkých lepených cementovým flexibilním lepidlem přes 22 do 25 ks/m2</t>
  </si>
  <si>
    <t>22054078</t>
  </si>
  <si>
    <t>93</t>
  </si>
  <si>
    <t>59761039</t>
  </si>
  <si>
    <t>obklad keramický hladký přes 22 do 25ks/m2</t>
  </si>
  <si>
    <t>CS ÚRS 2023 01</t>
  </si>
  <si>
    <t>-510786053</t>
  </si>
  <si>
    <t>4,71*1,1 'Přepočtené koeficientem množství</t>
  </si>
  <si>
    <t>94</t>
  </si>
  <si>
    <t>781494511</t>
  </si>
  <si>
    <t>Plastové profily ukončovací lepené flexibilním lepidlem</t>
  </si>
  <si>
    <t>-90903730</t>
  </si>
  <si>
    <t>95</t>
  </si>
  <si>
    <t>781495115</t>
  </si>
  <si>
    <t>Spárování vnitřních obkladů silikonem</t>
  </si>
  <si>
    <t>-679714172</t>
  </si>
  <si>
    <t>2*2</t>
  </si>
  <si>
    <t>96</t>
  </si>
  <si>
    <t>781495211</t>
  </si>
  <si>
    <t>Čištění vnitřních ploch stěn po provedení obkladu chemickými prostředky</t>
  </si>
  <si>
    <t>-1471340553</t>
  </si>
  <si>
    <t>97</t>
  </si>
  <si>
    <t>998781202</t>
  </si>
  <si>
    <t>Přesun hmot procentní pro obklady keramické v objektech v přes 6 do 12 m</t>
  </si>
  <si>
    <t>750993865</t>
  </si>
  <si>
    <t>783</t>
  </si>
  <si>
    <t>Dokončovací práce - nátěry</t>
  </si>
  <si>
    <t>112</t>
  </si>
  <si>
    <t>783301311</t>
  </si>
  <si>
    <t>Odmaštění zámečnických konstrukcí vodou ředitelným odmašťovačem</t>
  </si>
  <si>
    <t>-403244646</t>
  </si>
  <si>
    <t>"zárubně" (0,8+2*2)*0,35*8+(1,5+2*2)*0,35*2</t>
  </si>
  <si>
    <t>113</t>
  </si>
  <si>
    <t>783315101</t>
  </si>
  <si>
    <t>Mezinátěr jednonásobný syntetický standardní zámečnických konstrukcí</t>
  </si>
  <si>
    <t>371214781</t>
  </si>
  <si>
    <t>114</t>
  </si>
  <si>
    <t>783317101</t>
  </si>
  <si>
    <t>Krycí jednonásobný syntetický standardní nátěr zámečnických konstrukcí</t>
  </si>
  <si>
    <t>-565705541</t>
  </si>
  <si>
    <t>115</t>
  </si>
  <si>
    <t>783933161</t>
  </si>
  <si>
    <t>Penetrační epoxidový nátěr pórovitých betonových podlah</t>
  </si>
  <si>
    <t>962132271</t>
  </si>
  <si>
    <t>"dno"3*2,85</t>
  </si>
  <si>
    <t>"stěny"(3,0+2,85)*2*1</t>
  </si>
  <si>
    <t>116</t>
  </si>
  <si>
    <t>783947153</t>
  </si>
  <si>
    <t>Krycí jednonásobný polyuretanový rozpouštědlový nátěr betonové podlahy</t>
  </si>
  <si>
    <t>-1235684824</t>
  </si>
  <si>
    <t>784</t>
  </si>
  <si>
    <t>Dokončovací práce - malby a tapety</t>
  </si>
  <si>
    <t>98</t>
  </si>
  <si>
    <t>784111001</t>
  </si>
  <si>
    <t>Oprášení (ometení ) podkladu v místnostech v do 3,80 m</t>
  </si>
  <si>
    <t>1116074602</t>
  </si>
  <si>
    <t>"101" 17,5*3-3*2+(3+2*2)*0,25-3,1*2,58+(3,1+2,58*2)*0,25-1,65*2,2+(1,65+2,2*2)*0,1-1,5*2,18+(1,5+2,18*2)*0,75+19,2</t>
  </si>
  <si>
    <t>"104" 22,55*3-1,4*2,1-1,65*2,2+(1,65+2,2*2)*0,2-0,7*2*2-1,55*2</t>
  </si>
  <si>
    <t>"122" 5,37*(0,4+0,795)</t>
  </si>
  <si>
    <t>"150" 2,355*1</t>
  </si>
  <si>
    <t>"161" (1,2+2,355)*2*1</t>
  </si>
  <si>
    <t>"245" 44,92+26,95*3-1,45*2-0,7*2*2-1,4*2-2,37*2,93+(2,37+2,93*2)*0,75</t>
  </si>
  <si>
    <t>"245" 18,25*3-0,9*2-1,45*2-2,37*2,93-3*2+19,75</t>
  </si>
  <si>
    <t>"302" 15,1*3+9,25</t>
  </si>
  <si>
    <t>"301" 16,5*3-1,2*1,5-0,9*2+13,4</t>
  </si>
  <si>
    <t>99</t>
  </si>
  <si>
    <t>784181101</t>
  </si>
  <si>
    <t>Základní akrylátová jednonásobná bezbarvá penetrace podkladu v místnostech v do 3,80 m</t>
  </si>
  <si>
    <t>-1301742336</t>
  </si>
  <si>
    <t>100</t>
  </si>
  <si>
    <t>784221101</t>
  </si>
  <si>
    <t>Dvojnásobné bílé malby ze směsí za sucha dobře otěruvzdorných v místnostech do 3,80 m</t>
  </si>
  <si>
    <t>-1221725277</t>
  </si>
  <si>
    <t>Práce a dodávky M</t>
  </si>
  <si>
    <t>33-M</t>
  </si>
  <si>
    <t>Montáže dopr.zaříz.,sklad. zař. a váh</t>
  </si>
  <si>
    <t>101</t>
  </si>
  <si>
    <t>33-M-1</t>
  </si>
  <si>
    <t>Demontáž stávajícího výtahu včetně dveří a ekologické likvidace</t>
  </si>
  <si>
    <t>soubor</t>
  </si>
  <si>
    <t>-206050958</t>
  </si>
  <si>
    <t>102</t>
  </si>
  <si>
    <t>33-M-2</t>
  </si>
  <si>
    <t>Dodávka a montáž výtahu dle specifikace včetně dveří a portálů</t>
  </si>
  <si>
    <t>-613957012</t>
  </si>
  <si>
    <t>VRN</t>
  </si>
  <si>
    <t>Vedlejší rozpočtové náklady</t>
  </si>
  <si>
    <t>VRN3</t>
  </si>
  <si>
    <t>Zařízení staveniště</t>
  </si>
  <si>
    <t>103</t>
  </si>
  <si>
    <t>030001000</t>
  </si>
  <si>
    <t>1024</t>
  </si>
  <si>
    <t>-2077715028</t>
  </si>
  <si>
    <t>VRN4</t>
  </si>
  <si>
    <t>Inženýrská činnost</t>
  </si>
  <si>
    <t>104</t>
  </si>
  <si>
    <t>045002000</t>
  </si>
  <si>
    <t>Kompletační a koordinační činnost</t>
  </si>
  <si>
    <t>-1273581677</t>
  </si>
  <si>
    <t>VRN9</t>
  </si>
  <si>
    <t>Ostatní náklady</t>
  </si>
  <si>
    <t>105</t>
  </si>
  <si>
    <t>090001001</t>
  </si>
  <si>
    <t>Ostatní náklady - protiprachová opatření</t>
  </si>
  <si>
    <t>1744736364</t>
  </si>
  <si>
    <t>ZTI - Zdravotně technické instalace</t>
  </si>
  <si>
    <t>Ing. Jana Křížková</t>
  </si>
  <si>
    <t xml:space="preserve">    721 - Zdravotechnika - vnitřní kanalizace</t>
  </si>
  <si>
    <t>721</t>
  </si>
  <si>
    <t>Zdravotechnika - vnitřní kanalizace</t>
  </si>
  <si>
    <t>721170972</t>
  </si>
  <si>
    <t>Potrubí z PVC krácení trub DN 50</t>
  </si>
  <si>
    <t>1055725249</t>
  </si>
  <si>
    <t>721171903</t>
  </si>
  <si>
    <t>Potrubí z PP vsazení odbočky do hrdla DN 50</t>
  </si>
  <si>
    <t>771316154</t>
  </si>
  <si>
    <t>721174042</t>
  </si>
  <si>
    <t>Potrubí kanalizační z PP připojovací DN 40</t>
  </si>
  <si>
    <t>720175290</t>
  </si>
  <si>
    <t>721194103</t>
  </si>
  <si>
    <t>Vyvedení a upevnění odpadních výpustek DN 32</t>
  </si>
  <si>
    <t>1598751851</t>
  </si>
  <si>
    <t>721229111</t>
  </si>
  <si>
    <t>Montáž zápachové uzávěrky pro pračku a myčku do DN 50 ostatní typ</t>
  </si>
  <si>
    <t>369504335</t>
  </si>
  <si>
    <t>HLE.HL1363</t>
  </si>
  <si>
    <t>Vodní ZU pro odvod kondenzátu DN32 se svislým napojením zásuvné trubice, s přídavnou mechanickou uzávěrkou, s otáčivým ramenem odtoku</t>
  </si>
  <si>
    <t>vlastní položka</t>
  </si>
  <si>
    <t>-2069365196</t>
  </si>
  <si>
    <t>998721201</t>
  </si>
  <si>
    <t>Přesun hmot procentní pro vnitřní kanalizaci v objektech v do 6 m</t>
  </si>
  <si>
    <t>552525484</t>
  </si>
  <si>
    <t>VZT - Vzduchotechnika</t>
  </si>
  <si>
    <t>D1 - Zařízení č. 1 - CHÚC schodiště, předsíň (1NP, 2NP)</t>
  </si>
  <si>
    <t>D2 - Zařízení č. 2 - CHÚC evakuační výtah (1NP, 2NP)</t>
  </si>
  <si>
    <t>D3 - přívod vzduchu</t>
  </si>
  <si>
    <t xml:space="preserve">D4 - </t>
  </si>
  <si>
    <t xml:space="preserve">D5 - Zařízení č. 3 - CHÚC předsíň, schodiště  (1PP-1NP)</t>
  </si>
  <si>
    <t>D6 - přívod vzduchu, odvod</t>
  </si>
  <si>
    <t>D7 - Zařízení č. 4 - EPS (1NP)</t>
  </si>
  <si>
    <t xml:space="preserve">D8 - Zařízení č. 5 -  Doplňkový materiál</t>
  </si>
  <si>
    <t>D9 - Ostatní</t>
  </si>
  <si>
    <t>D1</t>
  </si>
  <si>
    <t>Zařízení č. 1 - CHÚC schodiště, předsíň (1NP, 2NP)</t>
  </si>
  <si>
    <t>1.01</t>
  </si>
  <si>
    <t>Ventilátorový díl ve venkovním provedení, rámová konstrukce z hlinikových profilů. Opláštěná sendvičovým panelem s izolací 40mm, tl.plechu na opláštění 1mm oboustranně, vnitřní klapka na sání včetně servopohonu 230V, radiální ventilátor s řemenovým převod</t>
  </si>
  <si>
    <t>kpl</t>
  </si>
  <si>
    <t>1.02</t>
  </si>
  <si>
    <t>Sací kus vč. síta 610x767</t>
  </si>
  <si>
    <t>1.03</t>
  </si>
  <si>
    <t>Regulační klapka ruční 400x400</t>
  </si>
  <si>
    <t>1.04</t>
  </si>
  <si>
    <t>Regulační klapka ruční 315x315</t>
  </si>
  <si>
    <t>1.05</t>
  </si>
  <si>
    <t>Přívodní vyústka dvouřadá s regulací R1 200x1000</t>
  </si>
  <si>
    <t>1.06</t>
  </si>
  <si>
    <t>Přívodní vyústka dvouřadá s regulací R1 200x700</t>
  </si>
  <si>
    <t>1.07</t>
  </si>
  <si>
    <t>Protidešťová žaluzie vč.síta 800x500</t>
  </si>
  <si>
    <t>1.08</t>
  </si>
  <si>
    <t>Regulační klapka těsná se servopohonem 800x500</t>
  </si>
  <si>
    <t>1.09</t>
  </si>
  <si>
    <t>Krycí mřížka 800x500</t>
  </si>
  <si>
    <t>1.20</t>
  </si>
  <si>
    <t>Čtyřhranné potrubí z pozinkovaného plechu sk.I - 50% tvarovek</t>
  </si>
  <si>
    <t>1.30</t>
  </si>
  <si>
    <t>Tepelně akustická izolace t.40mm do plechu (venkovní prostory)</t>
  </si>
  <si>
    <t>D2</t>
  </si>
  <si>
    <t>Zařízení č. 2 - CHÚC evakuační výtah (1NP, 2NP)</t>
  </si>
  <si>
    <t>D3</t>
  </si>
  <si>
    <t>přívod vzduchu</t>
  </si>
  <si>
    <t>2.01</t>
  </si>
  <si>
    <t>D4</t>
  </si>
  <si>
    <t>2.02</t>
  </si>
  <si>
    <t>Sací kus vč. síta 610x475</t>
  </si>
  <si>
    <t>2.20</t>
  </si>
  <si>
    <t>Čtyřhranné potrubí z pozinkovaného plechu sk.I - 30% tvarovek</t>
  </si>
  <si>
    <t>2.30</t>
  </si>
  <si>
    <t>D5</t>
  </si>
  <si>
    <t xml:space="preserve">Zařízení č. 3 - CHÚC předsíň, schodiště  (1PP-1NP)</t>
  </si>
  <si>
    <t>D6</t>
  </si>
  <si>
    <t>přívod vzduchu, odvod</t>
  </si>
  <si>
    <t>3.01</t>
  </si>
  <si>
    <t xml:space="preserve">Radiální ventilátor, skříň z ocelového plechu, galvanicky pokoveného.                      Vp=2000m3/h; externí tlak 350Pa; Pi=0,6kW; 230V/50Hz; 2,4A</t>
  </si>
  <si>
    <t>3.02</t>
  </si>
  <si>
    <t>Protidešťová žaluzie vč. síta 600x350</t>
  </si>
  <si>
    <t>3.03</t>
  </si>
  <si>
    <t>Regulační klapka těsná se serrvopohonem 600x350</t>
  </si>
  <si>
    <t>3.04</t>
  </si>
  <si>
    <t>Přívodní vyústka dvouřadá s regulací R1 400x300</t>
  </si>
  <si>
    <t>3.05</t>
  </si>
  <si>
    <t>Přívodní vyústka dvouřadá s regulací R1 500x200</t>
  </si>
  <si>
    <t>3.06</t>
  </si>
  <si>
    <t>3.07</t>
  </si>
  <si>
    <t>3.08</t>
  </si>
  <si>
    <t>Krycí mřížka 600x350</t>
  </si>
  <si>
    <t>3.20</t>
  </si>
  <si>
    <t>Čtyřhranné potrubí z pozinkovaného plechu sk.I - 40% tvarovek</t>
  </si>
  <si>
    <t>D7</t>
  </si>
  <si>
    <t>Zařízení č. 4 - EPS (1NP)</t>
  </si>
  <si>
    <t>4.01</t>
  </si>
  <si>
    <t xml:space="preserve">Vnější kondenzační jednotka Pi= 1,36kW, 16A, 1f, 230V, R32; hladina akustického výkonu 63dB; akustický tlak 48dB;  ovládání MaR (0-10V ) (konzola, montážní materiál); možnost hlášení poruchy do systému MaR</t>
  </si>
  <si>
    <t>Pol1</t>
  </si>
  <si>
    <t>konzola pod vnější jednotku</t>
  </si>
  <si>
    <t>4.02</t>
  </si>
  <si>
    <t xml:space="preserve">Vniřní klimatizační jednotka nástěnná   (Qch = 5kW) R32 vč. kabelový ovladač SPLIT, kabel pro ovladač - 3m, kabelový svazek s portem</t>
  </si>
  <si>
    <t>4.03</t>
  </si>
  <si>
    <t xml:space="preserve">Trasa měděného propojovacího potrubí  vč. náplně, izolace; montážního a spojovacího materiálu; izolace; propojovací a komunikační kabel</t>
  </si>
  <si>
    <t>Pol2</t>
  </si>
  <si>
    <t xml:space="preserve">Trasa měděného propojovacího potrubí  vč. náplně, izolace; montážního a spojovacího materiálu; ošetření izolace ve venkovním prostoru; propojovací a komunikační kabel</t>
  </si>
  <si>
    <t>D8</t>
  </si>
  <si>
    <t xml:space="preserve">Zařízení č. 5 -  Doplňkový materiál</t>
  </si>
  <si>
    <t>Pol3</t>
  </si>
  <si>
    <t>závěsový systém</t>
  </si>
  <si>
    <t>Pol4</t>
  </si>
  <si>
    <t>spojovací materiál</t>
  </si>
  <si>
    <t>kg</t>
  </si>
  <si>
    <t>Pol5</t>
  </si>
  <si>
    <t>těsnící materiál</t>
  </si>
  <si>
    <t>Pol6</t>
  </si>
  <si>
    <t>otvory do potrubí</t>
  </si>
  <si>
    <t>Pol7</t>
  </si>
  <si>
    <t>Páska QIP</t>
  </si>
  <si>
    <t>D9</t>
  </si>
  <si>
    <t>Ostatní</t>
  </si>
  <si>
    <t>O1</t>
  </si>
  <si>
    <t>Mimostaveništní doprava</t>
  </si>
  <si>
    <t>275698525</t>
  </si>
  <si>
    <t>O2</t>
  </si>
  <si>
    <t>-1778608542</t>
  </si>
  <si>
    <t>O3</t>
  </si>
  <si>
    <t>Seřízení, zaregulování, uvedení do provozu</t>
  </si>
  <si>
    <t>-1354642051</t>
  </si>
  <si>
    <t>O4</t>
  </si>
  <si>
    <t>Dokumentace skutečného provedení</t>
  </si>
  <si>
    <t>675002890</t>
  </si>
  <si>
    <t>O5</t>
  </si>
  <si>
    <t>778163034</t>
  </si>
  <si>
    <t>EL - Elektroinstalace</t>
  </si>
  <si>
    <t>D1 - Montážní materiál a práce</t>
  </si>
  <si>
    <t>D2 - Úprava stávajícího rozváděče.</t>
  </si>
  <si>
    <t>D3 - KRABICE + úložný materiál</t>
  </si>
  <si>
    <t>D4 - KABELY A VODIČE - VČETNĚ UKONČENÍ A PROŘEZU</t>
  </si>
  <si>
    <t>D5 - SVORKY , SVORKOVNICE a UCPÁVKY</t>
  </si>
  <si>
    <t>D6 - UKONČENÍ VODIČŮ</t>
  </si>
  <si>
    <t>D7 - ZÁSUVKY A SPÍNAČE - KOMPLETNÍ VČETNĚ RÁMEČKŮ A STROJKŮ</t>
  </si>
  <si>
    <t>D8 - Svítidla nozová</t>
  </si>
  <si>
    <t>D9 - HZS</t>
  </si>
  <si>
    <t>Montážní materiál a práce</t>
  </si>
  <si>
    <t>Pol8</t>
  </si>
  <si>
    <t xml:space="preserve">Náhradní zdroj  s integrovaným rozváděčem pro napájení požárně evakuačních koncových prvků. Inteligentní nabíječ akumulátorů ,řídící jednotka,dotzková obrazovka,vizualizační SW s monitoringemjednotlivých zařízení , denním testovacím režimem, integrovaná d</t>
  </si>
  <si>
    <t>Úprava stávajícího rozváděče.</t>
  </si>
  <si>
    <t>Pol9</t>
  </si>
  <si>
    <t>Výměna hl. Jističe 160A za jistič s vyrážecí cívkou podpěťovou a dopnění jističe 63A s vyrážecí cívkou podpěťovou. Doplnění totál stop a centál stop dle schéma.</t>
  </si>
  <si>
    <t>KRABICE + úložný materiál</t>
  </si>
  <si>
    <t>Pol10</t>
  </si>
  <si>
    <t>Krabice pod omítku odbočná</t>
  </si>
  <si>
    <t>Pol11</t>
  </si>
  <si>
    <t>Krabice pod omítku přístrojová</t>
  </si>
  <si>
    <t>Pol12</t>
  </si>
  <si>
    <t xml:space="preserve">Kabelový žlab drátěný  200x60x2000 kopletní s požární odolností</t>
  </si>
  <si>
    <t>Pol13</t>
  </si>
  <si>
    <t xml:space="preserve">Kabelový žlab drátěný  100x60x2000 kompletní s požární odolností</t>
  </si>
  <si>
    <t>Pol14</t>
  </si>
  <si>
    <t xml:space="preserve">Trubka ohebná  s požární odolností</t>
  </si>
  <si>
    <t>Pol15</t>
  </si>
  <si>
    <t>Příchytka kabelů na strop s požární odolností certifikováno dle ČSN 730895</t>
  </si>
  <si>
    <t>KABELY A VODIČE - VČETNĚ UKONČENÍ A PROŘEZU</t>
  </si>
  <si>
    <t>Pol16</t>
  </si>
  <si>
    <t xml:space="preserve">1-CXKH-V 3Jx 1,5  B2CAS1D0</t>
  </si>
  <si>
    <t>Pol17</t>
  </si>
  <si>
    <t>1-CXKH-V-3J x 2,5 B2CAS1D0</t>
  </si>
  <si>
    <t>Pol18</t>
  </si>
  <si>
    <t xml:space="preserve">1-CXKH-V-2A x 1,5  B2CAS1D0</t>
  </si>
  <si>
    <t>Pol19</t>
  </si>
  <si>
    <t xml:space="preserve">1-CXKH-V-5J x 2,5  B2CAS1D0</t>
  </si>
  <si>
    <t>Pol20</t>
  </si>
  <si>
    <t xml:space="preserve">1-CXKH-V-5J x 10  B2CAS1D0</t>
  </si>
  <si>
    <t>Pol21</t>
  </si>
  <si>
    <t>1-CXKH-R-5J x 10 B2CAS1D0</t>
  </si>
  <si>
    <t>Pol22</t>
  </si>
  <si>
    <t>CY 16žz</t>
  </si>
  <si>
    <t>Pol23</t>
  </si>
  <si>
    <t>CY 6žz</t>
  </si>
  <si>
    <t>Pol24</t>
  </si>
  <si>
    <t>CY 4žz</t>
  </si>
  <si>
    <t>SVORKY , SVORKOVNICE a UCPÁVKY</t>
  </si>
  <si>
    <t>Pol25</t>
  </si>
  <si>
    <t>Svorky WAGO 3x2,5; 2x2,5</t>
  </si>
  <si>
    <t>Pol26</t>
  </si>
  <si>
    <t xml:space="preserve">požarní ucpávka pro průchod  zdí jeden kabel o průměru 15mm</t>
  </si>
  <si>
    <t>UKONČENÍ VODIČŮ</t>
  </si>
  <si>
    <t>Pol27</t>
  </si>
  <si>
    <t>V rozváděči</t>
  </si>
  <si>
    <t>Pol28</t>
  </si>
  <si>
    <t>Montáž rozvodnice</t>
  </si>
  <si>
    <t>Pol29</t>
  </si>
  <si>
    <t>Na zařízeních</t>
  </si>
  <si>
    <t>ZÁSUVKY A SPÍNAČE - KOMPLETNÍ VČETNĚ RÁMEČKŮ A STROJKŮ</t>
  </si>
  <si>
    <t>Pol30</t>
  </si>
  <si>
    <t xml:space="preserve">zásuvka 230V/16A,  s přepěťovou ochranou</t>
  </si>
  <si>
    <t>Pol31</t>
  </si>
  <si>
    <t>Tlačítko totál stop a centrál stop</t>
  </si>
  <si>
    <t>Svítidla nozová</t>
  </si>
  <si>
    <t>Pol32</t>
  </si>
  <si>
    <t>F65 LED 8 W IP65 AT SE 1H/RM SE 1h NiCd 4,8 V 0,75 Ah</t>
  </si>
  <si>
    <t>Pol33</t>
  </si>
  <si>
    <t>19044-piktogram</t>
  </si>
  <si>
    <t>HZS</t>
  </si>
  <si>
    <t>Pol34</t>
  </si>
  <si>
    <t>Koordinace s ostatními profesemi</t>
  </si>
  <si>
    <t>hod</t>
  </si>
  <si>
    <t>Pol35</t>
  </si>
  <si>
    <t>Pol36</t>
  </si>
  <si>
    <t>Funkční odzkoušení zařízení</t>
  </si>
  <si>
    <t>Pol37</t>
  </si>
  <si>
    <t>Zaučení obsluhy</t>
  </si>
  <si>
    <t>Pol38</t>
  </si>
  <si>
    <t>Výchozí revize</t>
  </si>
  <si>
    <t>Pol39</t>
  </si>
  <si>
    <t>Podružný materiál</t>
  </si>
  <si>
    <t>Pol40</t>
  </si>
  <si>
    <t>Zednické přípomoci</t>
  </si>
  <si>
    <t>Pol41</t>
  </si>
  <si>
    <t>vrtání otvorů D 30mm</t>
  </si>
  <si>
    <t>Pol42</t>
  </si>
  <si>
    <t>úklid suti</t>
  </si>
  <si>
    <t>Pol43</t>
  </si>
  <si>
    <t>odvoz suti</t>
  </si>
  <si>
    <t>km</t>
  </si>
  <si>
    <t>EPS - Elektrická požární signalizace</t>
  </si>
  <si>
    <t>D1 - Demontáže, přeložky</t>
  </si>
  <si>
    <t>D2 - ÚSTŘEDNA</t>
  </si>
  <si>
    <t>D3 - HLÁSIČE EPS</t>
  </si>
  <si>
    <t>D4 - NÁHRADNÍ DÍLY, TESTOVACÍ SADA</t>
  </si>
  <si>
    <t>D5 - KABELY</t>
  </si>
  <si>
    <t>D6 - Vnitřní trasy</t>
  </si>
  <si>
    <t>D7 - Trasy s funkční schopností při požáru</t>
  </si>
  <si>
    <t>D8 - Trasy bez funkční schopnosti při požáru</t>
  </si>
  <si>
    <t>D9 - Průrazy</t>
  </si>
  <si>
    <t>D10 - Protipožární ucpávky</t>
  </si>
  <si>
    <t>D11 - OSTATNÍ</t>
  </si>
  <si>
    <t>Demontáže, přeložky</t>
  </si>
  <si>
    <t>Pol44</t>
  </si>
  <si>
    <t>Rozkrytí a zpětné zakrytí kazetového minerálního podhledu 600x600</t>
  </si>
  <si>
    <t>Pol45</t>
  </si>
  <si>
    <t>Demontáž desek jednoduché opláštění SDK příčka</t>
  </si>
  <si>
    <t>Pol46</t>
  </si>
  <si>
    <t>Montáž SDK obkladu kcí jednoduché opláštění</t>
  </si>
  <si>
    <t>Pol47</t>
  </si>
  <si>
    <t>SDK deska včetně podružného materiálu</t>
  </si>
  <si>
    <t>Pol48</t>
  </si>
  <si>
    <t>Odpojení ovládaného zařízení a zabezpečení kabeláže proti poškození</t>
  </si>
  <si>
    <t>Pol49</t>
  </si>
  <si>
    <t>Demontáž tlačítkového hlásiče se sklíčkem</t>
  </si>
  <si>
    <t>Pol50</t>
  </si>
  <si>
    <t>Montáž tlačítkového hlásiče se sklíčkem</t>
  </si>
  <si>
    <t>Pol51</t>
  </si>
  <si>
    <t>Demontáž hlásiče automatického bodového</t>
  </si>
  <si>
    <t>Pol52</t>
  </si>
  <si>
    <t>Demontáž soklu hlásiče nebo patice</t>
  </si>
  <si>
    <t>Pol53</t>
  </si>
  <si>
    <t>Montáž soklu hlásiče nebo patice</t>
  </si>
  <si>
    <t>Pol54</t>
  </si>
  <si>
    <t>Montáž hlásiče automatického bodového</t>
  </si>
  <si>
    <t>ÚSTŘEDNA</t>
  </si>
  <si>
    <t>Pol58</t>
  </si>
  <si>
    <t>Karta ústředny ,10x releových výstup 230V, maximální zatížení kontaktů 3A, typ kontaktu (NO/NC) volitelný SW</t>
  </si>
  <si>
    <t>Pol60</t>
  </si>
  <si>
    <t>Připojení kontaktu ovládaného nebo monitorovaného</t>
  </si>
  <si>
    <t>HLÁSIČE EPS</t>
  </si>
  <si>
    <t>Pol61</t>
  </si>
  <si>
    <t>Multisenzorový detektor, detekce - optickokouřová, termomaximální, termodiferenciální, zkratový izolátor, algoritmus přizpůsobení provozním podmínkám prostředí, rozsah provozních teplot +60°C až -25°C</t>
  </si>
  <si>
    <t>Pol62</t>
  </si>
  <si>
    <t>Patice multisenzorového detektoru</t>
  </si>
  <si>
    <t>Pol63</t>
  </si>
  <si>
    <t>Dvoustupňový manuální hlásič požáru, IP 52, zkratový izolátor, barva červená</t>
  </si>
  <si>
    <t>Pol64</t>
  </si>
  <si>
    <t>Popiska dvoustupňového manuálného hlásiče požáru</t>
  </si>
  <si>
    <t>Pol65</t>
  </si>
  <si>
    <t>popis požárních hlásičů adresou systému</t>
  </si>
  <si>
    <t>Pol66</t>
  </si>
  <si>
    <t>Označení tlačítkového hlásiče luminiscenční tabulkou 15x15cm</t>
  </si>
  <si>
    <t>NÁHRADNÍ DÍLY, TESTOVACÍ SADA</t>
  </si>
  <si>
    <t>Pol67</t>
  </si>
  <si>
    <t>Zkušební plyn multisenzorových hlásičů</t>
  </si>
  <si>
    <t>KABELY</t>
  </si>
  <si>
    <t>Pol68</t>
  </si>
  <si>
    <t>Sdělovací kabel 2x2x0,8mm, stíněný, B2cas1d1 ( EPS1 )</t>
  </si>
  <si>
    <t>Pol69</t>
  </si>
  <si>
    <t>příplatek za uložení kabelu EPS1 pod omítku</t>
  </si>
  <si>
    <t>Pol70</t>
  </si>
  <si>
    <t>Sdělovací kabel 2x2x0,8mm, stíněný se zachováním funkčnosti při požáru min. P60-R, B2cas1d1 ( EPS4 )</t>
  </si>
  <si>
    <t>Vnitřní trasy</t>
  </si>
  <si>
    <t>Trasy s funkční schopností při požáru</t>
  </si>
  <si>
    <t>Pol71</t>
  </si>
  <si>
    <t>Příchytka kabelu jednonásobná, normová nosná konstrukce, min. P60-R, vzdálenost příchytek 300mm, včetně kotvícího materiálu, průměr dle použitého typu kabelu</t>
  </si>
  <si>
    <t>Pol72</t>
  </si>
  <si>
    <t>Příchytka kabelu dvojnásobná, normová nosná konstrukce, min. P60-R, vzdálenost příchytek 300mm, včetně kotvícího materiálu, průměr dle použitého typu kabelu</t>
  </si>
  <si>
    <t>Pol73</t>
  </si>
  <si>
    <t>Popiska funkční trasy při požáru</t>
  </si>
  <si>
    <t>Trasy bez funkční schopnosti při požáru</t>
  </si>
  <si>
    <t>Pol74</t>
  </si>
  <si>
    <t>Příchytka kabelu dvojnásobná, vzdálenost příchytek 500mm, včetně kotvícího materiálu, průměr dle použitého typu kabelu</t>
  </si>
  <si>
    <t>Pol75</t>
  </si>
  <si>
    <t>Ohebná PVC trubka pro montáž na povrch i pod omítku, vnější průměr 28,5mm, vnitřní průměr 22,9mm, velmi nízká mechanická odolnost, barva bílá</t>
  </si>
  <si>
    <t>Pol76</t>
  </si>
  <si>
    <t>instalace PVC trubky ohebné vnější průměr 21,2mm do zdi, cihla</t>
  </si>
  <si>
    <t>Průrazy</t>
  </si>
  <si>
    <t>Pol77</t>
  </si>
  <si>
    <t>průraz D40 - 150mm, cihla</t>
  </si>
  <si>
    <t>D10</t>
  </si>
  <si>
    <t>Protipožární ucpávky</t>
  </si>
  <si>
    <t>Pol78</t>
  </si>
  <si>
    <t xml:space="preserve">Protipožární ucpávka pro otvor vrtaný do  50mm</t>
  </si>
  <si>
    <t>Pol79</t>
  </si>
  <si>
    <t>Oprava stávajících protipožárních ucpávek</t>
  </si>
  <si>
    <t>D11</t>
  </si>
  <si>
    <t>OSTATNÍ</t>
  </si>
  <si>
    <t>Pol80</t>
  </si>
  <si>
    <t>Podružný materiál z položek 1 - 47 (uchazeč doplní výši procent)</t>
  </si>
  <si>
    <t>Pol81</t>
  </si>
  <si>
    <t>Spolupráce s ostatními profesemi stavby</t>
  </si>
  <si>
    <t>Pol82</t>
  </si>
  <si>
    <t>Stavební přípomoci</t>
  </si>
  <si>
    <t>Pol83</t>
  </si>
  <si>
    <t>Ekologická likvidace odpadu</t>
  </si>
  <si>
    <t>Pol84</t>
  </si>
  <si>
    <t>Oživení a naprogramování systému</t>
  </si>
  <si>
    <t>Pol85</t>
  </si>
  <si>
    <t>Výchozí revize EPS</t>
  </si>
  <si>
    <t>Pol86</t>
  </si>
  <si>
    <t>Funkční zkouška</t>
  </si>
  <si>
    <t>Pol87</t>
  </si>
  <si>
    <t>Zaškolení uživetele</t>
  </si>
  <si>
    <t>Pol88</t>
  </si>
  <si>
    <t>Základní úklid stavby, po prováděných hrubých instalačních pracích</t>
  </si>
  <si>
    <t>Pol89</t>
  </si>
  <si>
    <t>Kompletace dokladů</t>
  </si>
  <si>
    <t>Pol90</t>
  </si>
  <si>
    <t>Pol91</t>
  </si>
  <si>
    <t>Provozní vlivy (práce za provozu, práce v době pracovního klidu …)</t>
  </si>
  <si>
    <t>Pol92</t>
  </si>
  <si>
    <t>vedlejší náklady - cestovné + dopravné z položek montáže č. 1 - 59 (uchazeč doplní výši procent)</t>
  </si>
  <si>
    <t>Pol93</t>
  </si>
  <si>
    <t>Inženýrská činnost, dokumentace skutečného provedení</t>
  </si>
  <si>
    <t>ER - Evakuační rozhlas</t>
  </si>
  <si>
    <t>D1 - Demontáže</t>
  </si>
  <si>
    <t>D3 - REPRODUKTORY</t>
  </si>
  <si>
    <t>D4 - KABELY</t>
  </si>
  <si>
    <t>D5 - Vnitřní trasy</t>
  </si>
  <si>
    <t>D6 - Trasy s funkční schopností při požáru</t>
  </si>
  <si>
    <t>D7 - Průrazy</t>
  </si>
  <si>
    <t>D8 - Protipožární ucpávky</t>
  </si>
  <si>
    <t>D9 - OSTATNÍ</t>
  </si>
  <si>
    <t>Demontáže</t>
  </si>
  <si>
    <t>REPRODUKTORY</t>
  </si>
  <si>
    <t>Pol109</t>
  </si>
  <si>
    <t>TYP 1: Nástěnný reproduktor dle EN54-24 pro přisazenou instalaci na stěnu / strop. Technická data dle EN54-24: jmenovitý šumový výkon a napětí 6W @ 100V, výkonové odbočky až do 0,8W, citlivost 80dB @ 1W/4m, max. úroveň akustického tlaku 86dB @ 4m, frekven</t>
  </si>
  <si>
    <t>Pol110</t>
  </si>
  <si>
    <t>Demontáž reproduktoru podhledového nebo nástěnného nebo směrového</t>
  </si>
  <si>
    <t>Pol111</t>
  </si>
  <si>
    <t>Montáž reproduktoru nástěnného rozhlasu</t>
  </si>
  <si>
    <t>Pol112</t>
  </si>
  <si>
    <t>Silový kabel 2x2,5mm², se zachováním funkčnosti při požáru, B2cas1d1, min. P60-R (ER1)</t>
  </si>
  <si>
    <t>Pol113</t>
  </si>
  <si>
    <t>příplatek za uložení kabelu pod omítku</t>
  </si>
  <si>
    <t>Pol114</t>
  </si>
  <si>
    <t>Elektroinstalační požární krabice, pro sdělovací kabely, normová konstrukce, min. P60-R, pro připojení min. 4 párů vodičů s průměrem 0,5-4mm, min. 100x100x60mm, bezhalogenová, barva oranžová, včetně kotvícího materiálu a příslušenství</t>
  </si>
  <si>
    <t>Pol115</t>
  </si>
  <si>
    <t>Podružný materiál z položek 1 - 35 (uchazeč doplní výši procent)</t>
  </si>
  <si>
    <t>Pol116</t>
  </si>
  <si>
    <t>Povinná náležitost dle ČSN EN 60849: Odborné měření srozumitelnosti vč. měřicího protokolu s přepočtem hodnot na stupnici CIS. Měření bude provedeno metodou indexu přenosu řeči, tzv. STI. Měření jinou metodou lze použít pouze tehdy, pokud zvolená metoda p</t>
  </si>
  <si>
    <t>Pol117</t>
  </si>
  <si>
    <t xml:space="preserve"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 </t>
  </si>
  <si>
    <t>Pol118</t>
  </si>
  <si>
    <t>Pol119</t>
  </si>
  <si>
    <t>Pol120</t>
  </si>
  <si>
    <t>Pol121</t>
  </si>
  <si>
    <t>vedlejší náklady - cestovné + dopravné z položek montáže č. 1 - 47 (uchazeč doplní výši procent)</t>
  </si>
  <si>
    <t>SEZNAM FIGUR</t>
  </si>
  <si>
    <t>Výměra</t>
  </si>
  <si>
    <t xml:space="preserve"> ST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</si>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</sst>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SK23021-2024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Interna Nový Bydžov - Požárně bezpečnostní řešení - Úpravy objektu II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23. 4. 2024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ATELIER H1 &amp; ATELIER HÁJEK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Škrabal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'ST - Stavební úpravy'!J30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'ST - Stavební úpravy'!P137</f>
        <v>0</v>
      </c>
      <c r="AV95" s="129">
        <f>'ST - Stavební úpravy'!J33</f>
        <v>0</v>
      </c>
      <c r="AW95" s="129">
        <f>'ST - Stavební úpravy'!J34</f>
        <v>0</v>
      </c>
      <c r="AX95" s="129">
        <f>'ST - Stavební úpravy'!J35</f>
        <v>0</v>
      </c>
      <c r="AY95" s="129">
        <f>'ST - Stavební úpravy'!J36</f>
        <v>0</v>
      </c>
      <c r="AZ95" s="129">
        <f>'ST - Stavební úpravy'!F33</f>
        <v>0</v>
      </c>
      <c r="BA95" s="129">
        <f>'ST - Stavební úpravy'!F34</f>
        <v>0</v>
      </c>
      <c r="BB95" s="129">
        <f>'ST - Stavební úpravy'!F35</f>
        <v>0</v>
      </c>
      <c r="BC95" s="129">
        <f>'ST - Stavební úpravy'!F36</f>
        <v>0</v>
      </c>
      <c r="BD95" s="131">
        <f>'ST - Stavební úpravy'!F37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'ZTI - Zdravotně technické...'!J30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'ZTI - Zdravotně technické...'!P118</f>
        <v>0</v>
      </c>
      <c r="AV96" s="129">
        <f>'ZTI - Zdravotně technické...'!J33</f>
        <v>0</v>
      </c>
      <c r="AW96" s="129">
        <f>'ZTI - Zdravotně technické...'!J34</f>
        <v>0</v>
      </c>
      <c r="AX96" s="129">
        <f>'ZTI - Zdravotně technické...'!J35</f>
        <v>0</v>
      </c>
      <c r="AY96" s="129">
        <f>'ZTI - Zdravotně technické...'!J36</f>
        <v>0</v>
      </c>
      <c r="AZ96" s="129">
        <f>'ZTI - Zdravotně technické...'!F33</f>
        <v>0</v>
      </c>
      <c r="BA96" s="129">
        <f>'ZTI - Zdravotně technické...'!F34</f>
        <v>0</v>
      </c>
      <c r="BB96" s="129">
        <f>'ZTI - Zdravotně technické...'!F35</f>
        <v>0</v>
      </c>
      <c r="BC96" s="129">
        <f>'ZTI - Zdravotně technické...'!F36</f>
        <v>0</v>
      </c>
      <c r="BD96" s="131">
        <f>'ZTI - Zdravotně technické...'!F37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'VZT - Vzduchotechnika'!J30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'VZT - Vzduchotechnika'!P125</f>
        <v>0</v>
      </c>
      <c r="AV97" s="129">
        <f>'VZT - Vzduchotechnika'!J33</f>
        <v>0</v>
      </c>
      <c r="AW97" s="129">
        <f>'VZT - Vzduchotechnika'!J34</f>
        <v>0</v>
      </c>
      <c r="AX97" s="129">
        <f>'VZT - Vzduchotechnika'!J35</f>
        <v>0</v>
      </c>
      <c r="AY97" s="129">
        <f>'VZT - Vzduchotechnika'!J36</f>
        <v>0</v>
      </c>
      <c r="AZ97" s="129">
        <f>'VZT - Vzduchotechnika'!F33</f>
        <v>0</v>
      </c>
      <c r="BA97" s="129">
        <f>'VZT - Vzduchotechnika'!F34</f>
        <v>0</v>
      </c>
      <c r="BB97" s="129">
        <f>'VZT - Vzduchotechnika'!F35</f>
        <v>0</v>
      </c>
      <c r="BC97" s="129">
        <f>'VZT - Vzduchotechnika'!F36</f>
        <v>0</v>
      </c>
      <c r="BD97" s="131">
        <f>'VZT - Vzduchotechnika'!F37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'EL - Elektroinstalace'!J30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'EL - Elektroinstalace'!P125</f>
        <v>0</v>
      </c>
      <c r="AV98" s="129">
        <f>'EL - Elektroinstalace'!J33</f>
        <v>0</v>
      </c>
      <c r="AW98" s="129">
        <f>'EL - Elektroinstalace'!J34</f>
        <v>0</v>
      </c>
      <c r="AX98" s="129">
        <f>'EL - Elektroinstalace'!J35</f>
        <v>0</v>
      </c>
      <c r="AY98" s="129">
        <f>'EL - Elektroinstalace'!J36</f>
        <v>0</v>
      </c>
      <c r="AZ98" s="129">
        <f>'EL - Elektroinstalace'!F33</f>
        <v>0</v>
      </c>
      <c r="BA98" s="129">
        <f>'EL - Elektroinstalace'!F34</f>
        <v>0</v>
      </c>
      <c r="BB98" s="129">
        <f>'EL - Elektroinstalace'!F35</f>
        <v>0</v>
      </c>
      <c r="BC98" s="129">
        <f>'EL - Elektroinstalace'!F36</f>
        <v>0</v>
      </c>
      <c r="BD98" s="131">
        <f>'EL - Elektroinstalace'!F37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'EPS - Elektrická požární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'EPS - Elektrická požární ...'!P127</f>
        <v>0</v>
      </c>
      <c r="AV99" s="129">
        <f>'EPS - Elektrická požární ...'!J33</f>
        <v>0</v>
      </c>
      <c r="AW99" s="129">
        <f>'EPS - Elektrická požární ...'!J34</f>
        <v>0</v>
      </c>
      <c r="AX99" s="129">
        <f>'EPS - Elektrická požární ...'!J35</f>
        <v>0</v>
      </c>
      <c r="AY99" s="129">
        <f>'EPS - Elektrická požární ...'!J36</f>
        <v>0</v>
      </c>
      <c r="AZ99" s="129">
        <f>'EPS - Elektrická požární ...'!F33</f>
        <v>0</v>
      </c>
      <c r="BA99" s="129">
        <f>'EPS - Elektrická požární ...'!F34</f>
        <v>0</v>
      </c>
      <c r="BB99" s="129">
        <f>'EPS - Elektrická požární ...'!F35</f>
        <v>0</v>
      </c>
      <c r="BC99" s="129">
        <f>'EPS - Elektrická požární ...'!F36</f>
        <v>0</v>
      </c>
      <c r="BD99" s="131">
        <f>'EPS - Elektrická požární ...'!F37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'ER - Evakuační rozhlas'!J30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33">
        <v>0</v>
      </c>
      <c r="AT100" s="134">
        <f>ROUND(SUM(AV100:AW100),2)</f>
        <v>0</v>
      </c>
      <c r="AU100" s="135">
        <f>'ER - Evakuační rozhlas'!P124</f>
        <v>0</v>
      </c>
      <c r="AV100" s="134">
        <f>'ER - Evakuační rozhlas'!J33</f>
        <v>0</v>
      </c>
      <c r="AW100" s="134">
        <f>'ER - Evakuační rozhlas'!J34</f>
        <v>0</v>
      </c>
      <c r="AX100" s="134">
        <f>'ER - Evakuační rozhlas'!J35</f>
        <v>0</v>
      </c>
      <c r="AY100" s="134">
        <f>'ER - Evakuační rozhlas'!J36</f>
        <v>0</v>
      </c>
      <c r="AZ100" s="134">
        <f>'ER - Evakuační rozhlas'!F33</f>
        <v>0</v>
      </c>
      <c r="BA100" s="134">
        <f>'ER - Evakuační rozhlas'!F34</f>
        <v>0</v>
      </c>
      <c r="BB100" s="134">
        <f>'ER - Evakuační rozhlas'!F35</f>
        <v>0</v>
      </c>
      <c r="BC100" s="134">
        <f>'ER - Evakuační rozhlas'!F36</f>
        <v>0</v>
      </c>
      <c r="BD100" s="136">
        <f>'ER - Evakuační rozhlas'!F37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BBXsywbWUtGe9U1SK5AVAkMfW+buff+TEDASyUS4GOkMCtrbrHajLSL6KMYiDCBesJF8Sl+z6yX1178Q/8Dong==" hashValue="5yJQ996gRYMhmZpfkD5720bKEKGYhSjgeFwbdov46nRrBd1MQxDKQbK0pmm9eg1K0trE32oZCHgfMWRbimvUV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T - Stavební úpravy'!C2" display="/"/>
    <hyperlink ref="A96" location="'ZTI - Zdravotně technické...'!C2" display="/"/>
    <hyperlink ref="A97" location="'VZT - Vzduchotechnika'!C2" display="/"/>
    <hyperlink ref="A98" location="'EL - Elektroinstalace'!C2" display="/"/>
    <hyperlink ref="A99" location="'EPS - Elektrická požární ...'!C2" display="/"/>
    <hyperlink ref="A100" location="'ER - Evakuační rozhlas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102</v>
      </c>
      <c r="BA2" s="137" t="s">
        <v>1</v>
      </c>
      <c r="BB2" s="137" t="s">
        <v>1</v>
      </c>
      <c r="BC2" s="137" t="s">
        <v>103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104</v>
      </c>
      <c r="BA3" s="137" t="s">
        <v>1</v>
      </c>
      <c r="BB3" s="137" t="s">
        <v>1</v>
      </c>
      <c r="BC3" s="137" t="s">
        <v>105</v>
      </c>
      <c r="BD3" s="137" t="s">
        <v>86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Interna Nový Bydžov - Požárně bezpečnostní řešení - Úpravy objektu 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ROUND((SUM(BE137:BE581)),  2)</f>
        <v>0</v>
      </c>
      <c r="G33" s="39"/>
      <c r="H33" s="39"/>
      <c r="I33" s="157">
        <v>0.20999999999999999</v>
      </c>
      <c r="J33" s="156">
        <f>ROUND(((SUM(BE137:BE581))*I33),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ROUND((SUM(BF137:BF581)),  2)</f>
        <v>0</v>
      </c>
      <c r="G34" s="39"/>
      <c r="H34" s="39"/>
      <c r="I34" s="157">
        <v>0.12</v>
      </c>
      <c r="J34" s="156">
        <f>ROUND(((SUM(BF137:BF581))*I34),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ROUND((SUM(BG137:BG581)),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ROUND((SUM(BH137:BH581)),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ROUND((SUM(BI137:BI581)),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Interna Nový Bydžov - Požárně bezpečnostní řešení - Úpravy objektu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ST - Stavební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Královéhradecký kraj</v>
      </c>
      <c r="G91" s="41"/>
      <c r="H91" s="41"/>
      <c r="I91" s="33" t="s">
        <v>30</v>
      </c>
      <c r="J91" s="37" t="str">
        <f>E21</f>
        <v>ATELIER H1 &amp; ATELIER HÁJEK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112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1"/>
      <c r="C97" s="182"/>
      <c r="D97" s="183" t="s">
        <v>114</v>
      </c>
      <c r="E97" s="184"/>
      <c r="F97" s="184"/>
      <c r="G97" s="184"/>
      <c r="H97" s="184"/>
      <c r="I97" s="184"/>
      <c r="J97" s="185">
        <f>J138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115</v>
      </c>
      <c r="E98" s="190"/>
      <c r="F98" s="190"/>
      <c r="G98" s="190"/>
      <c r="H98" s="190"/>
      <c r="I98" s="190"/>
      <c r="J98" s="191">
        <f>J139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116</v>
      </c>
      <c r="E99" s="190"/>
      <c r="F99" s="190"/>
      <c r="G99" s="190"/>
      <c r="H99" s="190"/>
      <c r="I99" s="190"/>
      <c r="J99" s="191">
        <f>J156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117</v>
      </c>
      <c r="E100" s="190"/>
      <c r="F100" s="190"/>
      <c r="G100" s="190"/>
      <c r="H100" s="190"/>
      <c r="I100" s="190"/>
      <c r="J100" s="191">
        <f>J183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118</v>
      </c>
      <c r="E101" s="190"/>
      <c r="F101" s="190"/>
      <c r="G101" s="190"/>
      <c r="H101" s="190"/>
      <c r="I101" s="190"/>
      <c r="J101" s="191">
        <f>J226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119</v>
      </c>
      <c r="E102" s="190"/>
      <c r="F102" s="190"/>
      <c r="G102" s="190"/>
      <c r="H102" s="190"/>
      <c r="I102" s="190"/>
      <c r="J102" s="191">
        <f>J378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120</v>
      </c>
      <c r="E103" s="190"/>
      <c r="F103" s="190"/>
      <c r="G103" s="190"/>
      <c r="H103" s="190"/>
      <c r="I103" s="190"/>
      <c r="J103" s="191">
        <f>J384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121</v>
      </c>
      <c r="E104" s="184"/>
      <c r="F104" s="184"/>
      <c r="G104" s="184"/>
      <c r="H104" s="184"/>
      <c r="I104" s="184"/>
      <c r="J104" s="185">
        <f>J386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122</v>
      </c>
      <c r="E105" s="190"/>
      <c r="F105" s="190"/>
      <c r="G105" s="190"/>
      <c r="H105" s="190"/>
      <c r="I105" s="190"/>
      <c r="J105" s="191">
        <f>J387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123</v>
      </c>
      <c r="E106" s="190"/>
      <c r="F106" s="190"/>
      <c r="G106" s="190"/>
      <c r="H106" s="190"/>
      <c r="I106" s="190"/>
      <c r="J106" s="191">
        <f>J414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124</v>
      </c>
      <c r="E107" s="190"/>
      <c r="F107" s="190"/>
      <c r="G107" s="190"/>
      <c r="H107" s="190"/>
      <c r="I107" s="190"/>
      <c r="J107" s="191">
        <f>J457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125</v>
      </c>
      <c r="E108" s="190"/>
      <c r="F108" s="190"/>
      <c r="G108" s="190"/>
      <c r="H108" s="190"/>
      <c r="I108" s="190"/>
      <c r="J108" s="191">
        <f>J484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126</v>
      </c>
      <c r="E109" s="190"/>
      <c r="F109" s="190"/>
      <c r="G109" s="190"/>
      <c r="H109" s="190"/>
      <c r="I109" s="190"/>
      <c r="J109" s="191">
        <f>J502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127</v>
      </c>
      <c r="E110" s="190"/>
      <c r="F110" s="190"/>
      <c r="G110" s="190"/>
      <c r="H110" s="190"/>
      <c r="I110" s="190"/>
      <c r="J110" s="191">
        <f>J535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128</v>
      </c>
      <c r="E111" s="190"/>
      <c r="F111" s="190"/>
      <c r="G111" s="190"/>
      <c r="H111" s="190"/>
      <c r="I111" s="190"/>
      <c r="J111" s="191">
        <f>J548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1"/>
      <c r="C112" s="182"/>
      <c r="D112" s="183" t="s">
        <v>129</v>
      </c>
      <c r="E112" s="184"/>
      <c r="F112" s="184"/>
      <c r="G112" s="184"/>
      <c r="H112" s="184"/>
      <c r="I112" s="184"/>
      <c r="J112" s="185">
        <f>J571</f>
        <v>0</v>
      </c>
      <c r="K112" s="182"/>
      <c r="L112" s="18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7"/>
      <c r="C113" s="188"/>
      <c r="D113" s="189" t="s">
        <v>130</v>
      </c>
      <c r="E113" s="190"/>
      <c r="F113" s="190"/>
      <c r="G113" s="190"/>
      <c r="H113" s="190"/>
      <c r="I113" s="190"/>
      <c r="J113" s="191">
        <f>J572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1"/>
      <c r="C114" s="182"/>
      <c r="D114" s="183" t="s">
        <v>131</v>
      </c>
      <c r="E114" s="184"/>
      <c r="F114" s="184"/>
      <c r="G114" s="184"/>
      <c r="H114" s="184"/>
      <c r="I114" s="184"/>
      <c r="J114" s="185">
        <f>J575</f>
        <v>0</v>
      </c>
      <c r="K114" s="182"/>
      <c r="L114" s="18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7"/>
      <c r="C115" s="188"/>
      <c r="D115" s="189" t="s">
        <v>132</v>
      </c>
      <c r="E115" s="190"/>
      <c r="F115" s="190"/>
      <c r="G115" s="190"/>
      <c r="H115" s="190"/>
      <c r="I115" s="190"/>
      <c r="J115" s="191">
        <f>J576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133</v>
      </c>
      <c r="E116" s="190"/>
      <c r="F116" s="190"/>
      <c r="G116" s="190"/>
      <c r="H116" s="190"/>
      <c r="I116" s="190"/>
      <c r="J116" s="191">
        <f>J578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134</v>
      </c>
      <c r="E117" s="190"/>
      <c r="F117" s="190"/>
      <c r="G117" s="190"/>
      <c r="H117" s="190"/>
      <c r="I117" s="190"/>
      <c r="J117" s="191">
        <f>J580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135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6.25" customHeight="1">
      <c r="A127" s="39"/>
      <c r="B127" s="40"/>
      <c r="C127" s="41"/>
      <c r="D127" s="41"/>
      <c r="E127" s="176" t="str">
        <f>E7</f>
        <v>Interna Nový Bydžov - Požárně bezpečnostní řešení - Úpravy objektu II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107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ST - Stavební úpravy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 xml:space="preserve"> </v>
      </c>
      <c r="G131" s="41"/>
      <c r="H131" s="41"/>
      <c r="I131" s="33" t="s">
        <v>22</v>
      </c>
      <c r="J131" s="80" t="str">
        <f>IF(J12="","",J12)</f>
        <v>23. 4. 2024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40.05" customHeight="1">
      <c r="A133" s="39"/>
      <c r="B133" s="40"/>
      <c r="C133" s="33" t="s">
        <v>24</v>
      </c>
      <c r="D133" s="41"/>
      <c r="E133" s="41"/>
      <c r="F133" s="28" t="str">
        <f>E15</f>
        <v>Královéhradecký kraj</v>
      </c>
      <c r="G133" s="41"/>
      <c r="H133" s="41"/>
      <c r="I133" s="33" t="s">
        <v>30</v>
      </c>
      <c r="J133" s="37" t="str">
        <f>E21</f>
        <v>ATELIER H1 &amp; ATELIER HÁJEK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Martin Škrabal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3"/>
      <c r="B136" s="194"/>
      <c r="C136" s="195" t="s">
        <v>136</v>
      </c>
      <c r="D136" s="196" t="s">
        <v>61</v>
      </c>
      <c r="E136" s="196" t="s">
        <v>57</v>
      </c>
      <c r="F136" s="196" t="s">
        <v>58</v>
      </c>
      <c r="G136" s="196" t="s">
        <v>137</v>
      </c>
      <c r="H136" s="196" t="s">
        <v>138</v>
      </c>
      <c r="I136" s="196" t="s">
        <v>139</v>
      </c>
      <c r="J136" s="196" t="s">
        <v>111</v>
      </c>
      <c r="K136" s="197" t="s">
        <v>140</v>
      </c>
      <c r="L136" s="198"/>
      <c r="M136" s="101" t="s">
        <v>1</v>
      </c>
      <c r="N136" s="102" t="s">
        <v>40</v>
      </c>
      <c r="O136" s="102" t="s">
        <v>141</v>
      </c>
      <c r="P136" s="102" t="s">
        <v>142</v>
      </c>
      <c r="Q136" s="102" t="s">
        <v>143</v>
      </c>
      <c r="R136" s="102" t="s">
        <v>144</v>
      </c>
      <c r="S136" s="102" t="s">
        <v>145</v>
      </c>
      <c r="T136" s="103" t="s">
        <v>146</v>
      </c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</row>
    <row r="137" s="2" customFormat="1" ht="22.8" customHeight="1">
      <c r="A137" s="39"/>
      <c r="B137" s="40"/>
      <c r="C137" s="108" t="s">
        <v>147</v>
      </c>
      <c r="D137" s="41"/>
      <c r="E137" s="41"/>
      <c r="F137" s="41"/>
      <c r="G137" s="41"/>
      <c r="H137" s="41"/>
      <c r="I137" s="41"/>
      <c r="J137" s="199">
        <f>BK137</f>
        <v>0</v>
      </c>
      <c r="K137" s="41"/>
      <c r="L137" s="45"/>
      <c r="M137" s="104"/>
      <c r="N137" s="200"/>
      <c r="O137" s="105"/>
      <c r="P137" s="201">
        <f>P138+P386+P571+P575</f>
        <v>0</v>
      </c>
      <c r="Q137" s="105"/>
      <c r="R137" s="201">
        <f>R138+R386+R571+R575</f>
        <v>19.564566640000002</v>
      </c>
      <c r="S137" s="105"/>
      <c r="T137" s="202">
        <f>T138+T386+T571+T575</f>
        <v>20.727762349999999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113</v>
      </c>
      <c r="BK137" s="203">
        <f>BK138+BK386+BK571+BK575</f>
        <v>0</v>
      </c>
    </row>
    <row r="138" s="12" customFormat="1" ht="25.92" customHeight="1">
      <c r="A138" s="12"/>
      <c r="B138" s="204"/>
      <c r="C138" s="205"/>
      <c r="D138" s="206" t="s">
        <v>75</v>
      </c>
      <c r="E138" s="207" t="s">
        <v>148</v>
      </c>
      <c r="F138" s="207" t="s">
        <v>149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f>P139+P156+P183+P226+P378+P384</f>
        <v>0</v>
      </c>
      <c r="Q138" s="212"/>
      <c r="R138" s="213">
        <f>R139+R156+R183+R226+R378+R384</f>
        <v>18.159154130000001</v>
      </c>
      <c r="S138" s="212"/>
      <c r="T138" s="214">
        <f>T139+T156+T183+T226+T378+T384</f>
        <v>19.306023999999997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76</v>
      </c>
      <c r="AY138" s="215" t="s">
        <v>150</v>
      </c>
      <c r="BK138" s="217">
        <f>BK139+BK156+BK183+BK226+BK378+BK384</f>
        <v>0</v>
      </c>
    </row>
    <row r="139" s="12" customFormat="1" ht="22.8" customHeight="1">
      <c r="A139" s="12"/>
      <c r="B139" s="204"/>
      <c r="C139" s="205"/>
      <c r="D139" s="206" t="s">
        <v>75</v>
      </c>
      <c r="E139" s="218" t="s">
        <v>151</v>
      </c>
      <c r="F139" s="218" t="s">
        <v>152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SUM(P140:P155)</f>
        <v>0</v>
      </c>
      <c r="Q139" s="212"/>
      <c r="R139" s="213">
        <f>SUM(R140:R155)</f>
        <v>4.27592412</v>
      </c>
      <c r="S139" s="212"/>
      <c r="T139" s="214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84</v>
      </c>
      <c r="AT139" s="216" t="s">
        <v>75</v>
      </c>
      <c r="AU139" s="216" t="s">
        <v>84</v>
      </c>
      <c r="AY139" s="215" t="s">
        <v>150</v>
      </c>
      <c r="BK139" s="217">
        <f>SUM(BK140:BK155)</f>
        <v>0</v>
      </c>
    </row>
    <row r="140" s="2" customFormat="1" ht="24.15" customHeight="1">
      <c r="A140" s="39"/>
      <c r="B140" s="40"/>
      <c r="C140" s="220" t="s">
        <v>84</v>
      </c>
      <c r="D140" s="220" t="s">
        <v>153</v>
      </c>
      <c r="E140" s="221" t="s">
        <v>154</v>
      </c>
      <c r="F140" s="222" t="s">
        <v>155</v>
      </c>
      <c r="G140" s="223" t="s">
        <v>156</v>
      </c>
      <c r="H140" s="224">
        <v>1.296</v>
      </c>
      <c r="I140" s="225"/>
      <c r="J140" s="226">
        <f>ROUND(I140*H140,2)</f>
        <v>0</v>
      </c>
      <c r="K140" s="222" t="s">
        <v>157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1.5581499999999999</v>
      </c>
      <c r="R140" s="229">
        <f>Q140*H140</f>
        <v>2.0193623999999999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158</v>
      </c>
      <c r="AT140" s="231" t="s">
        <v>153</v>
      </c>
      <c r="AU140" s="231" t="s">
        <v>86</v>
      </c>
      <c r="AY140" s="18" t="s">
        <v>150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158</v>
      </c>
      <c r="BM140" s="231" t="s">
        <v>159</v>
      </c>
    </row>
    <row r="141" s="13" customFormat="1">
      <c r="A141" s="13"/>
      <c r="B141" s="233"/>
      <c r="C141" s="234"/>
      <c r="D141" s="235" t="s">
        <v>160</v>
      </c>
      <c r="E141" s="236" t="s">
        <v>1</v>
      </c>
      <c r="F141" s="237" t="s">
        <v>161</v>
      </c>
      <c r="G141" s="234"/>
      <c r="H141" s="238">
        <v>1.296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160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150</v>
      </c>
    </row>
    <row r="142" s="14" customFormat="1">
      <c r="A142" s="14"/>
      <c r="B142" s="245"/>
      <c r="C142" s="246"/>
      <c r="D142" s="235" t="s">
        <v>160</v>
      </c>
      <c r="E142" s="247" t="s">
        <v>1</v>
      </c>
      <c r="F142" s="248" t="s">
        <v>162</v>
      </c>
      <c r="G142" s="246"/>
      <c r="H142" s="249">
        <v>1.296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160</v>
      </c>
      <c r="AU142" s="255" t="s">
        <v>86</v>
      </c>
      <c r="AV142" s="14" t="s">
        <v>151</v>
      </c>
      <c r="AW142" s="14" t="s">
        <v>32</v>
      </c>
      <c r="AX142" s="14" t="s">
        <v>76</v>
      </c>
      <c r="AY142" s="255" t="s">
        <v>150</v>
      </c>
    </row>
    <row r="143" s="15" customFormat="1">
      <c r="A143" s="15"/>
      <c r="B143" s="256"/>
      <c r="C143" s="257"/>
      <c r="D143" s="235" t="s">
        <v>160</v>
      </c>
      <c r="E143" s="258" t="s">
        <v>1</v>
      </c>
      <c r="F143" s="259" t="s">
        <v>163</v>
      </c>
      <c r="G143" s="257"/>
      <c r="H143" s="260">
        <v>1.296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160</v>
      </c>
      <c r="AU143" s="266" t="s">
        <v>86</v>
      </c>
      <c r="AV143" s="15" t="s">
        <v>158</v>
      </c>
      <c r="AW143" s="15" t="s">
        <v>32</v>
      </c>
      <c r="AX143" s="15" t="s">
        <v>84</v>
      </c>
      <c r="AY143" s="266" t="s">
        <v>150</v>
      </c>
    </row>
    <row r="144" s="2" customFormat="1" ht="33" customHeight="1">
      <c r="A144" s="39"/>
      <c r="B144" s="40"/>
      <c r="C144" s="220" t="s">
        <v>86</v>
      </c>
      <c r="D144" s="220" t="s">
        <v>153</v>
      </c>
      <c r="E144" s="221" t="s">
        <v>164</v>
      </c>
      <c r="F144" s="222" t="s">
        <v>165</v>
      </c>
      <c r="G144" s="223" t="s">
        <v>166</v>
      </c>
      <c r="H144" s="224">
        <v>8.9399999999999995</v>
      </c>
      <c r="I144" s="225"/>
      <c r="J144" s="226">
        <f>ROUND(I144*H144,2)</f>
        <v>0</v>
      </c>
      <c r="K144" s="222" t="s">
        <v>157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0.19692000000000001</v>
      </c>
      <c r="R144" s="229">
        <f>Q144*H144</f>
        <v>1.7604648000000001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158</v>
      </c>
      <c r="AT144" s="231" t="s">
        <v>153</v>
      </c>
      <c r="AU144" s="231" t="s">
        <v>86</v>
      </c>
      <c r="AY144" s="18" t="s">
        <v>150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158</v>
      </c>
      <c r="BM144" s="231" t="s">
        <v>167</v>
      </c>
    </row>
    <row r="145" s="13" customFormat="1">
      <c r="A145" s="13"/>
      <c r="B145" s="233"/>
      <c r="C145" s="234"/>
      <c r="D145" s="235" t="s">
        <v>160</v>
      </c>
      <c r="E145" s="236" t="s">
        <v>1</v>
      </c>
      <c r="F145" s="237" t="s">
        <v>168</v>
      </c>
      <c r="G145" s="234"/>
      <c r="H145" s="238">
        <v>8.9399999999999995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160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150</v>
      </c>
    </row>
    <row r="146" s="14" customFormat="1">
      <c r="A146" s="14"/>
      <c r="B146" s="245"/>
      <c r="C146" s="246"/>
      <c r="D146" s="235" t="s">
        <v>160</v>
      </c>
      <c r="E146" s="247" t="s">
        <v>1</v>
      </c>
      <c r="F146" s="248" t="s">
        <v>162</v>
      </c>
      <c r="G146" s="246"/>
      <c r="H146" s="249">
        <v>8.9399999999999995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160</v>
      </c>
      <c r="AU146" s="255" t="s">
        <v>86</v>
      </c>
      <c r="AV146" s="14" t="s">
        <v>151</v>
      </c>
      <c r="AW146" s="14" t="s">
        <v>32</v>
      </c>
      <c r="AX146" s="14" t="s">
        <v>76</v>
      </c>
      <c r="AY146" s="255" t="s">
        <v>150</v>
      </c>
    </row>
    <row r="147" s="15" customFormat="1">
      <c r="A147" s="15"/>
      <c r="B147" s="256"/>
      <c r="C147" s="257"/>
      <c r="D147" s="235" t="s">
        <v>160</v>
      </c>
      <c r="E147" s="258" t="s">
        <v>1</v>
      </c>
      <c r="F147" s="259" t="s">
        <v>163</v>
      </c>
      <c r="G147" s="257"/>
      <c r="H147" s="260">
        <v>8.9399999999999995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160</v>
      </c>
      <c r="AU147" s="266" t="s">
        <v>86</v>
      </c>
      <c r="AV147" s="15" t="s">
        <v>158</v>
      </c>
      <c r="AW147" s="15" t="s">
        <v>32</v>
      </c>
      <c r="AX147" s="15" t="s">
        <v>84</v>
      </c>
      <c r="AY147" s="266" t="s">
        <v>150</v>
      </c>
    </row>
    <row r="148" s="2" customFormat="1" ht="24.15" customHeight="1">
      <c r="A148" s="39"/>
      <c r="B148" s="40"/>
      <c r="C148" s="220" t="s">
        <v>151</v>
      </c>
      <c r="D148" s="220" t="s">
        <v>153</v>
      </c>
      <c r="E148" s="221" t="s">
        <v>169</v>
      </c>
      <c r="F148" s="222" t="s">
        <v>170</v>
      </c>
      <c r="G148" s="223" t="s">
        <v>166</v>
      </c>
      <c r="H148" s="224">
        <v>7.0650000000000004</v>
      </c>
      <c r="I148" s="225"/>
      <c r="J148" s="226">
        <f>ROUND(I148*H148,2)</f>
        <v>0</v>
      </c>
      <c r="K148" s="222" t="s">
        <v>157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0.061719999999999997</v>
      </c>
      <c r="R148" s="229">
        <f>Q148*H148</f>
        <v>0.43605179999999999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158</v>
      </c>
      <c r="AT148" s="231" t="s">
        <v>153</v>
      </c>
      <c r="AU148" s="231" t="s">
        <v>86</v>
      </c>
      <c r="AY148" s="18" t="s">
        <v>150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158</v>
      </c>
      <c r="BM148" s="231" t="s">
        <v>171</v>
      </c>
    </row>
    <row r="149" s="13" customFormat="1">
      <c r="A149" s="13"/>
      <c r="B149" s="233"/>
      <c r="C149" s="234"/>
      <c r="D149" s="235" t="s">
        <v>160</v>
      </c>
      <c r="E149" s="236" t="s">
        <v>1</v>
      </c>
      <c r="F149" s="237" t="s">
        <v>172</v>
      </c>
      <c r="G149" s="234"/>
      <c r="H149" s="238">
        <v>7.0650000000000004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160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150</v>
      </c>
    </row>
    <row r="150" s="14" customFormat="1">
      <c r="A150" s="14"/>
      <c r="B150" s="245"/>
      <c r="C150" s="246"/>
      <c r="D150" s="235" t="s">
        <v>160</v>
      </c>
      <c r="E150" s="247" t="s">
        <v>1</v>
      </c>
      <c r="F150" s="248" t="s">
        <v>162</v>
      </c>
      <c r="G150" s="246"/>
      <c r="H150" s="249">
        <v>7.0650000000000004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160</v>
      </c>
      <c r="AU150" s="255" t="s">
        <v>86</v>
      </c>
      <c r="AV150" s="14" t="s">
        <v>151</v>
      </c>
      <c r="AW150" s="14" t="s">
        <v>32</v>
      </c>
      <c r="AX150" s="14" t="s">
        <v>76</v>
      </c>
      <c r="AY150" s="255" t="s">
        <v>150</v>
      </c>
    </row>
    <row r="151" s="15" customFormat="1">
      <c r="A151" s="15"/>
      <c r="B151" s="256"/>
      <c r="C151" s="257"/>
      <c r="D151" s="235" t="s">
        <v>160</v>
      </c>
      <c r="E151" s="258" t="s">
        <v>1</v>
      </c>
      <c r="F151" s="259" t="s">
        <v>163</v>
      </c>
      <c r="G151" s="257"/>
      <c r="H151" s="260">
        <v>7.0650000000000004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160</v>
      </c>
      <c r="AU151" s="266" t="s">
        <v>86</v>
      </c>
      <c r="AV151" s="15" t="s">
        <v>158</v>
      </c>
      <c r="AW151" s="15" t="s">
        <v>32</v>
      </c>
      <c r="AX151" s="15" t="s">
        <v>84</v>
      </c>
      <c r="AY151" s="266" t="s">
        <v>150</v>
      </c>
    </row>
    <row r="152" s="2" customFormat="1" ht="16.5" customHeight="1">
      <c r="A152" s="39"/>
      <c r="B152" s="40"/>
      <c r="C152" s="220" t="s">
        <v>158</v>
      </c>
      <c r="D152" s="220" t="s">
        <v>153</v>
      </c>
      <c r="E152" s="221" t="s">
        <v>173</v>
      </c>
      <c r="F152" s="222" t="s">
        <v>174</v>
      </c>
      <c r="G152" s="223" t="s">
        <v>156</v>
      </c>
      <c r="H152" s="224">
        <v>0.024</v>
      </c>
      <c r="I152" s="225"/>
      <c r="J152" s="226">
        <f>ROUND(I152*H152,2)</f>
        <v>0</v>
      </c>
      <c r="K152" s="222" t="s">
        <v>157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2.5018799999999999</v>
      </c>
      <c r="R152" s="229">
        <f>Q152*H152</f>
        <v>0.06004512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158</v>
      </c>
      <c r="AT152" s="231" t="s">
        <v>153</v>
      </c>
      <c r="AU152" s="231" t="s">
        <v>86</v>
      </c>
      <c r="AY152" s="18" t="s">
        <v>150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158</v>
      </c>
      <c r="BM152" s="231" t="s">
        <v>175</v>
      </c>
    </row>
    <row r="153" s="13" customFormat="1">
      <c r="A153" s="13"/>
      <c r="B153" s="233"/>
      <c r="C153" s="234"/>
      <c r="D153" s="235" t="s">
        <v>160</v>
      </c>
      <c r="E153" s="236" t="s">
        <v>1</v>
      </c>
      <c r="F153" s="237" t="s">
        <v>176</v>
      </c>
      <c r="G153" s="234"/>
      <c r="H153" s="238">
        <v>0.024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160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150</v>
      </c>
    </row>
    <row r="154" s="14" customFormat="1">
      <c r="A154" s="14"/>
      <c r="B154" s="245"/>
      <c r="C154" s="246"/>
      <c r="D154" s="235" t="s">
        <v>160</v>
      </c>
      <c r="E154" s="247" t="s">
        <v>1</v>
      </c>
      <c r="F154" s="248" t="s">
        <v>162</v>
      </c>
      <c r="G154" s="246"/>
      <c r="H154" s="249">
        <v>0.024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160</v>
      </c>
      <c r="AU154" s="255" t="s">
        <v>86</v>
      </c>
      <c r="AV154" s="14" t="s">
        <v>151</v>
      </c>
      <c r="AW154" s="14" t="s">
        <v>32</v>
      </c>
      <c r="AX154" s="14" t="s">
        <v>76</v>
      </c>
      <c r="AY154" s="255" t="s">
        <v>150</v>
      </c>
    </row>
    <row r="155" s="15" customFormat="1">
      <c r="A155" s="15"/>
      <c r="B155" s="256"/>
      <c r="C155" s="257"/>
      <c r="D155" s="235" t="s">
        <v>160</v>
      </c>
      <c r="E155" s="258" t="s">
        <v>1</v>
      </c>
      <c r="F155" s="259" t="s">
        <v>163</v>
      </c>
      <c r="G155" s="257"/>
      <c r="H155" s="260">
        <v>0.024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160</v>
      </c>
      <c r="AU155" s="266" t="s">
        <v>86</v>
      </c>
      <c r="AV155" s="15" t="s">
        <v>158</v>
      </c>
      <c r="AW155" s="15" t="s">
        <v>32</v>
      </c>
      <c r="AX155" s="15" t="s">
        <v>84</v>
      </c>
      <c r="AY155" s="266" t="s">
        <v>150</v>
      </c>
    </row>
    <row r="156" s="12" customFormat="1" ht="22.8" customHeight="1">
      <c r="A156" s="12"/>
      <c r="B156" s="204"/>
      <c r="C156" s="205"/>
      <c r="D156" s="206" t="s">
        <v>75</v>
      </c>
      <c r="E156" s="218" t="s">
        <v>158</v>
      </c>
      <c r="F156" s="218" t="s">
        <v>177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SUM(P157:P182)</f>
        <v>0</v>
      </c>
      <c r="Q156" s="212"/>
      <c r="R156" s="213">
        <f>SUM(R157:R182)</f>
        <v>7.6469786899999992</v>
      </c>
      <c r="S156" s="212"/>
      <c r="T156" s="214">
        <f>SUM(T157:T182)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84</v>
      </c>
      <c r="AT156" s="216" t="s">
        <v>75</v>
      </c>
      <c r="AU156" s="216" t="s">
        <v>84</v>
      </c>
      <c r="AY156" s="215" t="s">
        <v>150</v>
      </c>
      <c r="BK156" s="217">
        <f>SUM(BK157:BK182)</f>
        <v>0</v>
      </c>
    </row>
    <row r="157" s="2" customFormat="1" ht="16.5" customHeight="1">
      <c r="A157" s="39"/>
      <c r="B157" s="40"/>
      <c r="C157" s="220" t="s">
        <v>178</v>
      </c>
      <c r="D157" s="220" t="s">
        <v>153</v>
      </c>
      <c r="E157" s="221" t="s">
        <v>179</v>
      </c>
      <c r="F157" s="222" t="s">
        <v>180</v>
      </c>
      <c r="G157" s="223" t="s">
        <v>156</v>
      </c>
      <c r="H157" s="224">
        <v>2.7749999999999999</v>
      </c>
      <c r="I157" s="225"/>
      <c r="J157" s="226">
        <f>ROUND(I157*H157,2)</f>
        <v>0</v>
      </c>
      <c r="K157" s="222" t="s">
        <v>157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2.5020099999999998</v>
      </c>
      <c r="R157" s="229">
        <f>Q157*H157</f>
        <v>6.9430777499999996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158</v>
      </c>
      <c r="AT157" s="231" t="s">
        <v>153</v>
      </c>
      <c r="AU157" s="231" t="s">
        <v>86</v>
      </c>
      <c r="AY157" s="18" t="s">
        <v>150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158</v>
      </c>
      <c r="BM157" s="231" t="s">
        <v>181</v>
      </c>
    </row>
    <row r="158" s="13" customFormat="1">
      <c r="A158" s="13"/>
      <c r="B158" s="233"/>
      <c r="C158" s="234"/>
      <c r="D158" s="235" t="s">
        <v>160</v>
      </c>
      <c r="E158" s="236" t="s">
        <v>1</v>
      </c>
      <c r="F158" s="237" t="s">
        <v>182</v>
      </c>
      <c r="G158" s="234"/>
      <c r="H158" s="238">
        <v>2.7749999999999999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160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150</v>
      </c>
    </row>
    <row r="159" s="14" customFormat="1">
      <c r="A159" s="14"/>
      <c r="B159" s="245"/>
      <c r="C159" s="246"/>
      <c r="D159" s="235" t="s">
        <v>160</v>
      </c>
      <c r="E159" s="247" t="s">
        <v>1</v>
      </c>
      <c r="F159" s="248" t="s">
        <v>162</v>
      </c>
      <c r="G159" s="246"/>
      <c r="H159" s="249">
        <v>2.7749999999999999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160</v>
      </c>
      <c r="AU159" s="255" t="s">
        <v>86</v>
      </c>
      <c r="AV159" s="14" t="s">
        <v>151</v>
      </c>
      <c r="AW159" s="14" t="s">
        <v>32</v>
      </c>
      <c r="AX159" s="14" t="s">
        <v>76</v>
      </c>
      <c r="AY159" s="255" t="s">
        <v>150</v>
      </c>
    </row>
    <row r="160" s="15" customFormat="1">
      <c r="A160" s="15"/>
      <c r="B160" s="256"/>
      <c r="C160" s="257"/>
      <c r="D160" s="235" t="s">
        <v>160</v>
      </c>
      <c r="E160" s="258" t="s">
        <v>1</v>
      </c>
      <c r="F160" s="259" t="s">
        <v>163</v>
      </c>
      <c r="G160" s="257"/>
      <c r="H160" s="260">
        <v>2.7749999999999999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160</v>
      </c>
      <c r="AU160" s="266" t="s">
        <v>86</v>
      </c>
      <c r="AV160" s="15" t="s">
        <v>158</v>
      </c>
      <c r="AW160" s="15" t="s">
        <v>32</v>
      </c>
      <c r="AX160" s="15" t="s">
        <v>84</v>
      </c>
      <c r="AY160" s="266" t="s">
        <v>150</v>
      </c>
    </row>
    <row r="161" s="2" customFormat="1" ht="24.15" customHeight="1">
      <c r="A161" s="39"/>
      <c r="B161" s="40"/>
      <c r="C161" s="220" t="s">
        <v>183</v>
      </c>
      <c r="D161" s="220" t="s">
        <v>153</v>
      </c>
      <c r="E161" s="221" t="s">
        <v>184</v>
      </c>
      <c r="F161" s="222" t="s">
        <v>185</v>
      </c>
      <c r="G161" s="223" t="s">
        <v>166</v>
      </c>
      <c r="H161" s="224">
        <v>9.25</v>
      </c>
      <c r="I161" s="225"/>
      <c r="J161" s="226">
        <f>ROUND(I161*H161,2)</f>
        <v>0</v>
      </c>
      <c r="K161" s="222" t="s">
        <v>157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0.0055199999999999997</v>
      </c>
      <c r="R161" s="229">
        <f>Q161*H161</f>
        <v>0.051059999999999994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158</v>
      </c>
      <c r="AT161" s="231" t="s">
        <v>153</v>
      </c>
      <c r="AU161" s="231" t="s">
        <v>86</v>
      </c>
      <c r="AY161" s="18" t="s">
        <v>150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158</v>
      </c>
      <c r="BM161" s="231" t="s">
        <v>186</v>
      </c>
    </row>
    <row r="162" s="13" customFormat="1">
      <c r="A162" s="13"/>
      <c r="B162" s="233"/>
      <c r="C162" s="234"/>
      <c r="D162" s="235" t="s">
        <v>160</v>
      </c>
      <c r="E162" s="236" t="s">
        <v>1</v>
      </c>
      <c r="F162" s="237" t="s">
        <v>187</v>
      </c>
      <c r="G162" s="234"/>
      <c r="H162" s="238">
        <v>9.25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160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150</v>
      </c>
    </row>
    <row r="163" s="14" customFormat="1">
      <c r="A163" s="14"/>
      <c r="B163" s="245"/>
      <c r="C163" s="246"/>
      <c r="D163" s="235" t="s">
        <v>160</v>
      </c>
      <c r="E163" s="247" t="s">
        <v>1</v>
      </c>
      <c r="F163" s="248" t="s">
        <v>162</v>
      </c>
      <c r="G163" s="246"/>
      <c r="H163" s="249">
        <v>9.25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160</v>
      </c>
      <c r="AU163" s="255" t="s">
        <v>86</v>
      </c>
      <c r="AV163" s="14" t="s">
        <v>151</v>
      </c>
      <c r="AW163" s="14" t="s">
        <v>32</v>
      </c>
      <c r="AX163" s="14" t="s">
        <v>76</v>
      </c>
      <c r="AY163" s="255" t="s">
        <v>150</v>
      </c>
    </row>
    <row r="164" s="15" customFormat="1">
      <c r="A164" s="15"/>
      <c r="B164" s="256"/>
      <c r="C164" s="257"/>
      <c r="D164" s="235" t="s">
        <v>160</v>
      </c>
      <c r="E164" s="258" t="s">
        <v>1</v>
      </c>
      <c r="F164" s="259" t="s">
        <v>163</v>
      </c>
      <c r="G164" s="257"/>
      <c r="H164" s="260">
        <v>9.25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160</v>
      </c>
      <c r="AU164" s="266" t="s">
        <v>86</v>
      </c>
      <c r="AV164" s="15" t="s">
        <v>158</v>
      </c>
      <c r="AW164" s="15" t="s">
        <v>32</v>
      </c>
      <c r="AX164" s="15" t="s">
        <v>84</v>
      </c>
      <c r="AY164" s="266" t="s">
        <v>150</v>
      </c>
    </row>
    <row r="165" s="2" customFormat="1" ht="24.15" customHeight="1">
      <c r="A165" s="39"/>
      <c r="B165" s="40"/>
      <c r="C165" s="220" t="s">
        <v>188</v>
      </c>
      <c r="D165" s="220" t="s">
        <v>153</v>
      </c>
      <c r="E165" s="221" t="s">
        <v>189</v>
      </c>
      <c r="F165" s="222" t="s">
        <v>190</v>
      </c>
      <c r="G165" s="223" t="s">
        <v>166</v>
      </c>
      <c r="H165" s="224">
        <v>9.25</v>
      </c>
      <c r="I165" s="225"/>
      <c r="J165" s="226">
        <f>ROUND(I165*H165,2)</f>
        <v>0</v>
      </c>
      <c r="K165" s="222" t="s">
        <v>157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158</v>
      </c>
      <c r="AT165" s="231" t="s">
        <v>153</v>
      </c>
      <c r="AU165" s="231" t="s">
        <v>86</v>
      </c>
      <c r="AY165" s="18" t="s">
        <v>150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158</v>
      </c>
      <c r="BM165" s="231" t="s">
        <v>191</v>
      </c>
    </row>
    <row r="166" s="2" customFormat="1" ht="16.5" customHeight="1">
      <c r="A166" s="39"/>
      <c r="B166" s="40"/>
      <c r="C166" s="220" t="s">
        <v>192</v>
      </c>
      <c r="D166" s="220" t="s">
        <v>153</v>
      </c>
      <c r="E166" s="221" t="s">
        <v>193</v>
      </c>
      <c r="F166" s="222" t="s">
        <v>194</v>
      </c>
      <c r="G166" s="223" t="s">
        <v>195</v>
      </c>
      <c r="H166" s="224">
        <v>0.41599999999999998</v>
      </c>
      <c r="I166" s="225"/>
      <c r="J166" s="226">
        <f>ROUND(I166*H166,2)</f>
        <v>0</v>
      </c>
      <c r="K166" s="222" t="s">
        <v>157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1.05555</v>
      </c>
      <c r="R166" s="229">
        <f>Q166*H166</f>
        <v>0.43910879999999997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158</v>
      </c>
      <c r="AT166" s="231" t="s">
        <v>153</v>
      </c>
      <c r="AU166" s="231" t="s">
        <v>86</v>
      </c>
      <c r="AY166" s="18" t="s">
        <v>150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158</v>
      </c>
      <c r="BM166" s="231" t="s">
        <v>196</v>
      </c>
    </row>
    <row r="167" s="13" customFormat="1">
      <c r="A167" s="13"/>
      <c r="B167" s="233"/>
      <c r="C167" s="234"/>
      <c r="D167" s="235" t="s">
        <v>160</v>
      </c>
      <c r="E167" s="236" t="s">
        <v>1</v>
      </c>
      <c r="F167" s="237" t="s">
        <v>197</v>
      </c>
      <c r="G167" s="234"/>
      <c r="H167" s="238">
        <v>0.41599999999999998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160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150</v>
      </c>
    </row>
    <row r="168" s="14" customFormat="1">
      <c r="A168" s="14"/>
      <c r="B168" s="245"/>
      <c r="C168" s="246"/>
      <c r="D168" s="235" t="s">
        <v>160</v>
      </c>
      <c r="E168" s="247" t="s">
        <v>1</v>
      </c>
      <c r="F168" s="248" t="s">
        <v>162</v>
      </c>
      <c r="G168" s="246"/>
      <c r="H168" s="249">
        <v>0.41599999999999998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160</v>
      </c>
      <c r="AU168" s="255" t="s">
        <v>86</v>
      </c>
      <c r="AV168" s="14" t="s">
        <v>151</v>
      </c>
      <c r="AW168" s="14" t="s">
        <v>32</v>
      </c>
      <c r="AX168" s="14" t="s">
        <v>76</v>
      </c>
      <c r="AY168" s="255" t="s">
        <v>150</v>
      </c>
    </row>
    <row r="169" s="15" customFormat="1">
      <c r="A169" s="15"/>
      <c r="B169" s="256"/>
      <c r="C169" s="257"/>
      <c r="D169" s="235" t="s">
        <v>160</v>
      </c>
      <c r="E169" s="258" t="s">
        <v>1</v>
      </c>
      <c r="F169" s="259" t="s">
        <v>163</v>
      </c>
      <c r="G169" s="257"/>
      <c r="H169" s="260">
        <v>0.41599999999999998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160</v>
      </c>
      <c r="AU169" s="266" t="s">
        <v>86</v>
      </c>
      <c r="AV169" s="15" t="s">
        <v>158</v>
      </c>
      <c r="AW169" s="15" t="s">
        <v>32</v>
      </c>
      <c r="AX169" s="15" t="s">
        <v>84</v>
      </c>
      <c r="AY169" s="266" t="s">
        <v>150</v>
      </c>
    </row>
    <row r="170" s="2" customFormat="1" ht="33" customHeight="1">
      <c r="A170" s="39"/>
      <c r="B170" s="40"/>
      <c r="C170" s="220" t="s">
        <v>198</v>
      </c>
      <c r="D170" s="220" t="s">
        <v>153</v>
      </c>
      <c r="E170" s="221" t="s">
        <v>199</v>
      </c>
      <c r="F170" s="222" t="s">
        <v>200</v>
      </c>
      <c r="G170" s="223" t="s">
        <v>195</v>
      </c>
      <c r="H170" s="224">
        <v>0.191</v>
      </c>
      <c r="I170" s="225"/>
      <c r="J170" s="226">
        <f>ROUND(I170*H170,2)</f>
        <v>0</v>
      </c>
      <c r="K170" s="222" t="s">
        <v>157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0.019539999999999998</v>
      </c>
      <c r="R170" s="229">
        <f>Q170*H170</f>
        <v>0.0037321399999999997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158</v>
      </c>
      <c r="AT170" s="231" t="s">
        <v>153</v>
      </c>
      <c r="AU170" s="231" t="s">
        <v>86</v>
      </c>
      <c r="AY170" s="18" t="s">
        <v>150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158</v>
      </c>
      <c r="BM170" s="231" t="s">
        <v>201</v>
      </c>
    </row>
    <row r="171" s="13" customFormat="1">
      <c r="A171" s="13"/>
      <c r="B171" s="233"/>
      <c r="C171" s="234"/>
      <c r="D171" s="235" t="s">
        <v>160</v>
      </c>
      <c r="E171" s="236" t="s">
        <v>1</v>
      </c>
      <c r="F171" s="237" t="s">
        <v>202</v>
      </c>
      <c r="G171" s="234"/>
      <c r="H171" s="238">
        <v>0.02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160</v>
      </c>
      <c r="AU171" s="244" t="s">
        <v>86</v>
      </c>
      <c r="AV171" s="13" t="s">
        <v>86</v>
      </c>
      <c r="AW171" s="13" t="s">
        <v>32</v>
      </c>
      <c r="AX171" s="13" t="s">
        <v>76</v>
      </c>
      <c r="AY171" s="244" t="s">
        <v>150</v>
      </c>
    </row>
    <row r="172" s="13" customFormat="1">
      <c r="A172" s="13"/>
      <c r="B172" s="233"/>
      <c r="C172" s="234"/>
      <c r="D172" s="235" t="s">
        <v>160</v>
      </c>
      <c r="E172" s="236" t="s">
        <v>1</v>
      </c>
      <c r="F172" s="237" t="s">
        <v>203</v>
      </c>
      <c r="G172" s="234"/>
      <c r="H172" s="238">
        <v>0.17100000000000001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160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150</v>
      </c>
    </row>
    <row r="173" s="14" customFormat="1">
      <c r="A173" s="14"/>
      <c r="B173" s="245"/>
      <c r="C173" s="246"/>
      <c r="D173" s="235" t="s">
        <v>160</v>
      </c>
      <c r="E173" s="247" t="s">
        <v>1</v>
      </c>
      <c r="F173" s="248" t="s">
        <v>162</v>
      </c>
      <c r="G173" s="246"/>
      <c r="H173" s="249">
        <v>0.191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160</v>
      </c>
      <c r="AU173" s="255" t="s">
        <v>86</v>
      </c>
      <c r="AV173" s="14" t="s">
        <v>151</v>
      </c>
      <c r="AW173" s="14" t="s">
        <v>32</v>
      </c>
      <c r="AX173" s="14" t="s">
        <v>76</v>
      </c>
      <c r="AY173" s="255" t="s">
        <v>150</v>
      </c>
    </row>
    <row r="174" s="15" customFormat="1">
      <c r="A174" s="15"/>
      <c r="B174" s="256"/>
      <c r="C174" s="257"/>
      <c r="D174" s="235" t="s">
        <v>160</v>
      </c>
      <c r="E174" s="258" t="s">
        <v>1</v>
      </c>
      <c r="F174" s="259" t="s">
        <v>163</v>
      </c>
      <c r="G174" s="257"/>
      <c r="H174" s="260">
        <v>0.191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160</v>
      </c>
      <c r="AU174" s="266" t="s">
        <v>86</v>
      </c>
      <c r="AV174" s="15" t="s">
        <v>158</v>
      </c>
      <c r="AW174" s="15" t="s">
        <v>32</v>
      </c>
      <c r="AX174" s="15" t="s">
        <v>84</v>
      </c>
      <c r="AY174" s="266" t="s">
        <v>150</v>
      </c>
    </row>
    <row r="175" s="2" customFormat="1" ht="24.15" customHeight="1">
      <c r="A175" s="39"/>
      <c r="B175" s="40"/>
      <c r="C175" s="267" t="s">
        <v>204</v>
      </c>
      <c r="D175" s="267" t="s">
        <v>205</v>
      </c>
      <c r="E175" s="268" t="s">
        <v>206</v>
      </c>
      <c r="F175" s="269" t="s">
        <v>207</v>
      </c>
      <c r="G175" s="270" t="s">
        <v>195</v>
      </c>
      <c r="H175" s="271">
        <v>0.021999999999999999</v>
      </c>
      <c r="I175" s="272"/>
      <c r="J175" s="273">
        <f>ROUND(I175*H175,2)</f>
        <v>0</v>
      </c>
      <c r="K175" s="269" t="s">
        <v>157</v>
      </c>
      <c r="L175" s="274"/>
      <c r="M175" s="275" t="s">
        <v>1</v>
      </c>
      <c r="N175" s="276" t="s">
        <v>41</v>
      </c>
      <c r="O175" s="92"/>
      <c r="P175" s="229">
        <f>O175*H175</f>
        <v>0</v>
      </c>
      <c r="Q175" s="229">
        <v>1</v>
      </c>
      <c r="R175" s="229">
        <f>Q175*H175</f>
        <v>0.021999999999999999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192</v>
      </c>
      <c r="AT175" s="231" t="s">
        <v>205</v>
      </c>
      <c r="AU175" s="231" t="s">
        <v>86</v>
      </c>
      <c r="AY175" s="18" t="s">
        <v>150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158</v>
      </c>
      <c r="BM175" s="231" t="s">
        <v>208</v>
      </c>
    </row>
    <row r="176" s="13" customFormat="1">
      <c r="A176" s="13"/>
      <c r="B176" s="233"/>
      <c r="C176" s="234"/>
      <c r="D176" s="235" t="s">
        <v>160</v>
      </c>
      <c r="E176" s="236" t="s">
        <v>1</v>
      </c>
      <c r="F176" s="237" t="s">
        <v>209</v>
      </c>
      <c r="G176" s="234"/>
      <c r="H176" s="238">
        <v>0.021999999999999999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160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150</v>
      </c>
    </row>
    <row r="177" s="14" customFormat="1">
      <c r="A177" s="14"/>
      <c r="B177" s="245"/>
      <c r="C177" s="246"/>
      <c r="D177" s="235" t="s">
        <v>160</v>
      </c>
      <c r="E177" s="247" t="s">
        <v>1</v>
      </c>
      <c r="F177" s="248" t="s">
        <v>162</v>
      </c>
      <c r="G177" s="246"/>
      <c r="H177" s="249">
        <v>0.021999999999999999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160</v>
      </c>
      <c r="AU177" s="255" t="s">
        <v>86</v>
      </c>
      <c r="AV177" s="14" t="s">
        <v>151</v>
      </c>
      <c r="AW177" s="14" t="s">
        <v>32</v>
      </c>
      <c r="AX177" s="14" t="s">
        <v>76</v>
      </c>
      <c r="AY177" s="255" t="s">
        <v>150</v>
      </c>
    </row>
    <row r="178" s="15" customFormat="1">
      <c r="A178" s="15"/>
      <c r="B178" s="256"/>
      <c r="C178" s="257"/>
      <c r="D178" s="235" t="s">
        <v>160</v>
      </c>
      <c r="E178" s="258" t="s">
        <v>1</v>
      </c>
      <c r="F178" s="259" t="s">
        <v>163</v>
      </c>
      <c r="G178" s="257"/>
      <c r="H178" s="260">
        <v>0.021999999999999999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160</v>
      </c>
      <c r="AU178" s="266" t="s">
        <v>86</v>
      </c>
      <c r="AV178" s="15" t="s">
        <v>158</v>
      </c>
      <c r="AW178" s="15" t="s">
        <v>32</v>
      </c>
      <c r="AX178" s="15" t="s">
        <v>84</v>
      </c>
      <c r="AY178" s="266" t="s">
        <v>150</v>
      </c>
    </row>
    <row r="179" s="2" customFormat="1" ht="24.15" customHeight="1">
      <c r="A179" s="39"/>
      <c r="B179" s="40"/>
      <c r="C179" s="267" t="s">
        <v>210</v>
      </c>
      <c r="D179" s="267" t="s">
        <v>205</v>
      </c>
      <c r="E179" s="268" t="s">
        <v>211</v>
      </c>
      <c r="F179" s="269" t="s">
        <v>212</v>
      </c>
      <c r="G179" s="270" t="s">
        <v>195</v>
      </c>
      <c r="H179" s="271">
        <v>0.188</v>
      </c>
      <c r="I179" s="272"/>
      <c r="J179" s="273">
        <f>ROUND(I179*H179,2)</f>
        <v>0</v>
      </c>
      <c r="K179" s="269" t="s">
        <v>157</v>
      </c>
      <c r="L179" s="274"/>
      <c r="M179" s="275" t="s">
        <v>1</v>
      </c>
      <c r="N179" s="276" t="s">
        <v>41</v>
      </c>
      <c r="O179" s="92"/>
      <c r="P179" s="229">
        <f>O179*H179</f>
        <v>0</v>
      </c>
      <c r="Q179" s="229">
        <v>1</v>
      </c>
      <c r="R179" s="229">
        <f>Q179*H179</f>
        <v>0.188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192</v>
      </c>
      <c r="AT179" s="231" t="s">
        <v>205</v>
      </c>
      <c r="AU179" s="231" t="s">
        <v>86</v>
      </c>
      <c r="AY179" s="18" t="s">
        <v>150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158</v>
      </c>
      <c r="BM179" s="231" t="s">
        <v>213</v>
      </c>
    </row>
    <row r="180" s="13" customFormat="1">
      <c r="A180" s="13"/>
      <c r="B180" s="233"/>
      <c r="C180" s="234"/>
      <c r="D180" s="235" t="s">
        <v>160</v>
      </c>
      <c r="E180" s="236" t="s">
        <v>1</v>
      </c>
      <c r="F180" s="237" t="s">
        <v>214</v>
      </c>
      <c r="G180" s="234"/>
      <c r="H180" s="238">
        <v>0.188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160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150</v>
      </c>
    </row>
    <row r="181" s="14" customFormat="1">
      <c r="A181" s="14"/>
      <c r="B181" s="245"/>
      <c r="C181" s="246"/>
      <c r="D181" s="235" t="s">
        <v>160</v>
      </c>
      <c r="E181" s="247" t="s">
        <v>1</v>
      </c>
      <c r="F181" s="248" t="s">
        <v>162</v>
      </c>
      <c r="G181" s="246"/>
      <c r="H181" s="249">
        <v>0.188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160</v>
      </c>
      <c r="AU181" s="255" t="s">
        <v>86</v>
      </c>
      <c r="AV181" s="14" t="s">
        <v>151</v>
      </c>
      <c r="AW181" s="14" t="s">
        <v>32</v>
      </c>
      <c r="AX181" s="14" t="s">
        <v>76</v>
      </c>
      <c r="AY181" s="255" t="s">
        <v>150</v>
      </c>
    </row>
    <row r="182" s="15" customFormat="1">
      <c r="A182" s="15"/>
      <c r="B182" s="256"/>
      <c r="C182" s="257"/>
      <c r="D182" s="235" t="s">
        <v>160</v>
      </c>
      <c r="E182" s="258" t="s">
        <v>1</v>
      </c>
      <c r="F182" s="259" t="s">
        <v>163</v>
      </c>
      <c r="G182" s="257"/>
      <c r="H182" s="260">
        <v>0.188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160</v>
      </c>
      <c r="AU182" s="266" t="s">
        <v>86</v>
      </c>
      <c r="AV182" s="15" t="s">
        <v>158</v>
      </c>
      <c r="AW182" s="15" t="s">
        <v>32</v>
      </c>
      <c r="AX182" s="15" t="s">
        <v>84</v>
      </c>
      <c r="AY182" s="266" t="s">
        <v>150</v>
      </c>
    </row>
    <row r="183" s="12" customFormat="1" ht="22.8" customHeight="1">
      <c r="A183" s="12"/>
      <c r="B183" s="204"/>
      <c r="C183" s="205"/>
      <c r="D183" s="206" t="s">
        <v>75</v>
      </c>
      <c r="E183" s="218" t="s">
        <v>183</v>
      </c>
      <c r="F183" s="218" t="s">
        <v>215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SUM(P184:P225)</f>
        <v>0</v>
      </c>
      <c r="Q183" s="212"/>
      <c r="R183" s="213">
        <f>SUM(R184:R225)</f>
        <v>6.1310198399999996</v>
      </c>
      <c r="S183" s="212"/>
      <c r="T183" s="214">
        <f>SUM(T184:T225)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84</v>
      </c>
      <c r="AT183" s="216" t="s">
        <v>75</v>
      </c>
      <c r="AU183" s="216" t="s">
        <v>84</v>
      </c>
      <c r="AY183" s="215" t="s">
        <v>150</v>
      </c>
      <c r="BK183" s="217">
        <f>SUM(BK184:BK225)</f>
        <v>0</v>
      </c>
    </row>
    <row r="184" s="2" customFormat="1" ht="24.15" customHeight="1">
      <c r="A184" s="39"/>
      <c r="B184" s="40"/>
      <c r="C184" s="220" t="s">
        <v>8</v>
      </c>
      <c r="D184" s="220" t="s">
        <v>153</v>
      </c>
      <c r="E184" s="221" t="s">
        <v>216</v>
      </c>
      <c r="F184" s="222" t="s">
        <v>217</v>
      </c>
      <c r="G184" s="223" t="s">
        <v>166</v>
      </c>
      <c r="H184" s="224">
        <v>14.130000000000001</v>
      </c>
      <c r="I184" s="225"/>
      <c r="J184" s="226">
        <f>ROUND(I184*H184,2)</f>
        <v>0</v>
      </c>
      <c r="K184" s="222" t="s">
        <v>157</v>
      </c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0.0014</v>
      </c>
      <c r="R184" s="229">
        <f>Q184*H184</f>
        <v>0.019782000000000001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158</v>
      </c>
      <c r="AT184" s="231" t="s">
        <v>153</v>
      </c>
      <c r="AU184" s="231" t="s">
        <v>86</v>
      </c>
      <c r="AY184" s="18" t="s">
        <v>150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158</v>
      </c>
      <c r="BM184" s="231" t="s">
        <v>218</v>
      </c>
    </row>
    <row r="185" s="13" customFormat="1">
      <c r="A185" s="13"/>
      <c r="B185" s="233"/>
      <c r="C185" s="234"/>
      <c r="D185" s="235" t="s">
        <v>160</v>
      </c>
      <c r="E185" s="236" t="s">
        <v>1</v>
      </c>
      <c r="F185" s="237" t="s">
        <v>219</v>
      </c>
      <c r="G185" s="234"/>
      <c r="H185" s="238">
        <v>7.0650000000000004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160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150</v>
      </c>
    </row>
    <row r="186" s="13" customFormat="1">
      <c r="A186" s="13"/>
      <c r="B186" s="233"/>
      <c r="C186" s="234"/>
      <c r="D186" s="235" t="s">
        <v>160</v>
      </c>
      <c r="E186" s="236" t="s">
        <v>1</v>
      </c>
      <c r="F186" s="237" t="s">
        <v>220</v>
      </c>
      <c r="G186" s="234"/>
      <c r="H186" s="238">
        <v>7.0650000000000004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160</v>
      </c>
      <c r="AU186" s="244" t="s">
        <v>86</v>
      </c>
      <c r="AV186" s="13" t="s">
        <v>86</v>
      </c>
      <c r="AW186" s="13" t="s">
        <v>32</v>
      </c>
      <c r="AX186" s="13" t="s">
        <v>76</v>
      </c>
      <c r="AY186" s="244" t="s">
        <v>150</v>
      </c>
    </row>
    <row r="187" s="14" customFormat="1">
      <c r="A187" s="14"/>
      <c r="B187" s="245"/>
      <c r="C187" s="246"/>
      <c r="D187" s="235" t="s">
        <v>160</v>
      </c>
      <c r="E187" s="247" t="s">
        <v>1</v>
      </c>
      <c r="F187" s="248" t="s">
        <v>162</v>
      </c>
      <c r="G187" s="246"/>
      <c r="H187" s="249">
        <v>14.130000000000001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160</v>
      </c>
      <c r="AU187" s="255" t="s">
        <v>86</v>
      </c>
      <c r="AV187" s="14" t="s">
        <v>151</v>
      </c>
      <c r="AW187" s="14" t="s">
        <v>32</v>
      </c>
      <c r="AX187" s="14" t="s">
        <v>76</v>
      </c>
      <c r="AY187" s="255" t="s">
        <v>150</v>
      </c>
    </row>
    <row r="188" s="15" customFormat="1">
      <c r="A188" s="15"/>
      <c r="B188" s="256"/>
      <c r="C188" s="257"/>
      <c r="D188" s="235" t="s">
        <v>160</v>
      </c>
      <c r="E188" s="258" t="s">
        <v>1</v>
      </c>
      <c r="F188" s="259" t="s">
        <v>163</v>
      </c>
      <c r="G188" s="257"/>
      <c r="H188" s="260">
        <v>14.130000000000001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160</v>
      </c>
      <c r="AU188" s="266" t="s">
        <v>86</v>
      </c>
      <c r="AV188" s="15" t="s">
        <v>158</v>
      </c>
      <c r="AW188" s="15" t="s">
        <v>32</v>
      </c>
      <c r="AX188" s="15" t="s">
        <v>84</v>
      </c>
      <c r="AY188" s="266" t="s">
        <v>150</v>
      </c>
    </row>
    <row r="189" s="2" customFormat="1" ht="24.15" customHeight="1">
      <c r="A189" s="39"/>
      <c r="B189" s="40"/>
      <c r="C189" s="220" t="s">
        <v>221</v>
      </c>
      <c r="D189" s="220" t="s">
        <v>153</v>
      </c>
      <c r="E189" s="221" t="s">
        <v>222</v>
      </c>
      <c r="F189" s="222" t="s">
        <v>223</v>
      </c>
      <c r="G189" s="223" t="s">
        <v>166</v>
      </c>
      <c r="H189" s="224">
        <v>32.137999999999998</v>
      </c>
      <c r="I189" s="225"/>
      <c r="J189" s="226">
        <f>ROUND(I189*H189,2)</f>
        <v>0</v>
      </c>
      <c r="K189" s="222" t="s">
        <v>157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0.00025999999999999998</v>
      </c>
      <c r="R189" s="229">
        <f>Q189*H189</f>
        <v>0.0083558799999999996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158</v>
      </c>
      <c r="AT189" s="231" t="s">
        <v>153</v>
      </c>
      <c r="AU189" s="231" t="s">
        <v>86</v>
      </c>
      <c r="AY189" s="18" t="s">
        <v>150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158</v>
      </c>
      <c r="BM189" s="231" t="s">
        <v>224</v>
      </c>
    </row>
    <row r="190" s="13" customFormat="1">
      <c r="A190" s="13"/>
      <c r="B190" s="233"/>
      <c r="C190" s="234"/>
      <c r="D190" s="235" t="s">
        <v>160</v>
      </c>
      <c r="E190" s="236" t="s">
        <v>1</v>
      </c>
      <c r="F190" s="237" t="s">
        <v>225</v>
      </c>
      <c r="G190" s="234"/>
      <c r="H190" s="238">
        <v>6.758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160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150</v>
      </c>
    </row>
    <row r="191" s="13" customFormat="1">
      <c r="A191" s="13"/>
      <c r="B191" s="233"/>
      <c r="C191" s="234"/>
      <c r="D191" s="235" t="s">
        <v>160</v>
      </c>
      <c r="E191" s="236" t="s">
        <v>1</v>
      </c>
      <c r="F191" s="237" t="s">
        <v>226</v>
      </c>
      <c r="G191" s="234"/>
      <c r="H191" s="238">
        <v>7.5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160</v>
      </c>
      <c r="AU191" s="244" t="s">
        <v>86</v>
      </c>
      <c r="AV191" s="13" t="s">
        <v>86</v>
      </c>
      <c r="AW191" s="13" t="s">
        <v>32</v>
      </c>
      <c r="AX191" s="13" t="s">
        <v>76</v>
      </c>
      <c r="AY191" s="244" t="s">
        <v>150</v>
      </c>
    </row>
    <row r="192" s="14" customFormat="1">
      <c r="A192" s="14"/>
      <c r="B192" s="245"/>
      <c r="C192" s="246"/>
      <c r="D192" s="235" t="s">
        <v>160</v>
      </c>
      <c r="E192" s="247" t="s">
        <v>1</v>
      </c>
      <c r="F192" s="248" t="s">
        <v>162</v>
      </c>
      <c r="G192" s="246"/>
      <c r="H192" s="249">
        <v>14.257999999999999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160</v>
      </c>
      <c r="AU192" s="255" t="s">
        <v>86</v>
      </c>
      <c r="AV192" s="14" t="s">
        <v>151</v>
      </c>
      <c r="AW192" s="14" t="s">
        <v>32</v>
      </c>
      <c r="AX192" s="14" t="s">
        <v>76</v>
      </c>
      <c r="AY192" s="255" t="s">
        <v>150</v>
      </c>
    </row>
    <row r="193" s="13" customFormat="1">
      <c r="A193" s="13"/>
      <c r="B193" s="233"/>
      <c r="C193" s="234"/>
      <c r="D193" s="235" t="s">
        <v>160</v>
      </c>
      <c r="E193" s="236" t="s">
        <v>1</v>
      </c>
      <c r="F193" s="237" t="s">
        <v>227</v>
      </c>
      <c r="G193" s="234"/>
      <c r="H193" s="238">
        <v>17.879999999999999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160</v>
      </c>
      <c r="AU193" s="244" t="s">
        <v>86</v>
      </c>
      <c r="AV193" s="13" t="s">
        <v>86</v>
      </c>
      <c r="AW193" s="13" t="s">
        <v>32</v>
      </c>
      <c r="AX193" s="13" t="s">
        <v>76</v>
      </c>
      <c r="AY193" s="244" t="s">
        <v>150</v>
      </c>
    </row>
    <row r="194" s="14" customFormat="1">
      <c r="A194" s="14"/>
      <c r="B194" s="245"/>
      <c r="C194" s="246"/>
      <c r="D194" s="235" t="s">
        <v>160</v>
      </c>
      <c r="E194" s="247" t="s">
        <v>1</v>
      </c>
      <c r="F194" s="248" t="s">
        <v>162</v>
      </c>
      <c r="G194" s="246"/>
      <c r="H194" s="249">
        <v>17.879999999999999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160</v>
      </c>
      <c r="AU194" s="255" t="s">
        <v>86</v>
      </c>
      <c r="AV194" s="14" t="s">
        <v>151</v>
      </c>
      <c r="AW194" s="14" t="s">
        <v>32</v>
      </c>
      <c r="AX194" s="14" t="s">
        <v>76</v>
      </c>
      <c r="AY194" s="255" t="s">
        <v>150</v>
      </c>
    </row>
    <row r="195" s="15" customFormat="1">
      <c r="A195" s="15"/>
      <c r="B195" s="256"/>
      <c r="C195" s="257"/>
      <c r="D195" s="235" t="s">
        <v>160</v>
      </c>
      <c r="E195" s="258" t="s">
        <v>1</v>
      </c>
      <c r="F195" s="259" t="s">
        <v>163</v>
      </c>
      <c r="G195" s="257"/>
      <c r="H195" s="260">
        <v>32.137999999999998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160</v>
      </c>
      <c r="AU195" s="266" t="s">
        <v>86</v>
      </c>
      <c r="AV195" s="15" t="s">
        <v>158</v>
      </c>
      <c r="AW195" s="15" t="s">
        <v>32</v>
      </c>
      <c r="AX195" s="15" t="s">
        <v>84</v>
      </c>
      <c r="AY195" s="266" t="s">
        <v>150</v>
      </c>
    </row>
    <row r="196" s="2" customFormat="1" ht="24.15" customHeight="1">
      <c r="A196" s="39"/>
      <c r="B196" s="40"/>
      <c r="C196" s="220" t="s">
        <v>228</v>
      </c>
      <c r="D196" s="220" t="s">
        <v>153</v>
      </c>
      <c r="E196" s="221" t="s">
        <v>229</v>
      </c>
      <c r="F196" s="222" t="s">
        <v>230</v>
      </c>
      <c r="G196" s="223" t="s">
        <v>166</v>
      </c>
      <c r="H196" s="224">
        <v>46.268000000000001</v>
      </c>
      <c r="I196" s="225"/>
      <c r="J196" s="226">
        <f>ROUND(I196*H196,2)</f>
        <v>0</v>
      </c>
      <c r="K196" s="222" t="s">
        <v>157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0.0049399999999999999</v>
      </c>
      <c r="R196" s="229">
        <f>Q196*H196</f>
        <v>0.22856392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158</v>
      </c>
      <c r="AT196" s="231" t="s">
        <v>153</v>
      </c>
      <c r="AU196" s="231" t="s">
        <v>86</v>
      </c>
      <c r="AY196" s="18" t="s">
        <v>150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158</v>
      </c>
      <c r="BM196" s="231" t="s">
        <v>231</v>
      </c>
    </row>
    <row r="197" s="13" customFormat="1">
      <c r="A197" s="13"/>
      <c r="B197" s="233"/>
      <c r="C197" s="234"/>
      <c r="D197" s="235" t="s">
        <v>160</v>
      </c>
      <c r="E197" s="236" t="s">
        <v>1</v>
      </c>
      <c r="F197" s="237" t="s">
        <v>232</v>
      </c>
      <c r="G197" s="234"/>
      <c r="H197" s="238">
        <v>28.388000000000002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160</v>
      </c>
      <c r="AU197" s="244" t="s">
        <v>86</v>
      </c>
      <c r="AV197" s="13" t="s">
        <v>86</v>
      </c>
      <c r="AW197" s="13" t="s">
        <v>32</v>
      </c>
      <c r="AX197" s="13" t="s">
        <v>76</v>
      </c>
      <c r="AY197" s="244" t="s">
        <v>150</v>
      </c>
    </row>
    <row r="198" s="13" customFormat="1">
      <c r="A198" s="13"/>
      <c r="B198" s="233"/>
      <c r="C198" s="234"/>
      <c r="D198" s="235" t="s">
        <v>160</v>
      </c>
      <c r="E198" s="236" t="s">
        <v>1</v>
      </c>
      <c r="F198" s="237" t="s">
        <v>227</v>
      </c>
      <c r="G198" s="234"/>
      <c r="H198" s="238">
        <v>17.879999999999999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160</v>
      </c>
      <c r="AU198" s="244" t="s">
        <v>86</v>
      </c>
      <c r="AV198" s="13" t="s">
        <v>86</v>
      </c>
      <c r="AW198" s="13" t="s">
        <v>32</v>
      </c>
      <c r="AX198" s="13" t="s">
        <v>76</v>
      </c>
      <c r="AY198" s="244" t="s">
        <v>150</v>
      </c>
    </row>
    <row r="199" s="14" customFormat="1">
      <c r="A199" s="14"/>
      <c r="B199" s="245"/>
      <c r="C199" s="246"/>
      <c r="D199" s="235" t="s">
        <v>160</v>
      </c>
      <c r="E199" s="247" t="s">
        <v>1</v>
      </c>
      <c r="F199" s="248" t="s">
        <v>162</v>
      </c>
      <c r="G199" s="246"/>
      <c r="H199" s="249">
        <v>46.268000000000001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160</v>
      </c>
      <c r="AU199" s="255" t="s">
        <v>86</v>
      </c>
      <c r="AV199" s="14" t="s">
        <v>151</v>
      </c>
      <c r="AW199" s="14" t="s">
        <v>32</v>
      </c>
      <c r="AX199" s="14" t="s">
        <v>76</v>
      </c>
      <c r="AY199" s="255" t="s">
        <v>150</v>
      </c>
    </row>
    <row r="200" s="15" customFormat="1">
      <c r="A200" s="15"/>
      <c r="B200" s="256"/>
      <c r="C200" s="257"/>
      <c r="D200" s="235" t="s">
        <v>160</v>
      </c>
      <c r="E200" s="258" t="s">
        <v>1</v>
      </c>
      <c r="F200" s="259" t="s">
        <v>163</v>
      </c>
      <c r="G200" s="257"/>
      <c r="H200" s="260">
        <v>46.268000000000001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160</v>
      </c>
      <c r="AU200" s="266" t="s">
        <v>86</v>
      </c>
      <c r="AV200" s="15" t="s">
        <v>158</v>
      </c>
      <c r="AW200" s="15" t="s">
        <v>32</v>
      </c>
      <c r="AX200" s="15" t="s">
        <v>84</v>
      </c>
      <c r="AY200" s="266" t="s">
        <v>150</v>
      </c>
    </row>
    <row r="201" s="2" customFormat="1" ht="21.75" customHeight="1">
      <c r="A201" s="39"/>
      <c r="B201" s="40"/>
      <c r="C201" s="220" t="s">
        <v>233</v>
      </c>
      <c r="D201" s="220" t="s">
        <v>153</v>
      </c>
      <c r="E201" s="221" t="s">
        <v>234</v>
      </c>
      <c r="F201" s="222" t="s">
        <v>235</v>
      </c>
      <c r="G201" s="223" t="s">
        <v>166</v>
      </c>
      <c r="H201" s="224">
        <v>1.403</v>
      </c>
      <c r="I201" s="225"/>
      <c r="J201" s="226">
        <f>ROUND(I201*H201,2)</f>
        <v>0</v>
      </c>
      <c r="K201" s="222" t="s">
        <v>157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0.056000000000000001</v>
      </c>
      <c r="R201" s="229">
        <f>Q201*H201</f>
        <v>0.078567999999999999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158</v>
      </c>
      <c r="AT201" s="231" t="s">
        <v>153</v>
      </c>
      <c r="AU201" s="231" t="s">
        <v>86</v>
      </c>
      <c r="AY201" s="18" t="s">
        <v>150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158</v>
      </c>
      <c r="BM201" s="231" t="s">
        <v>236</v>
      </c>
    </row>
    <row r="202" s="13" customFormat="1">
      <c r="A202" s="13"/>
      <c r="B202" s="233"/>
      <c r="C202" s="234"/>
      <c r="D202" s="235" t="s">
        <v>160</v>
      </c>
      <c r="E202" s="236" t="s">
        <v>1</v>
      </c>
      <c r="F202" s="237" t="s">
        <v>237</v>
      </c>
      <c r="G202" s="234"/>
      <c r="H202" s="238">
        <v>1.403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160</v>
      </c>
      <c r="AU202" s="244" t="s">
        <v>86</v>
      </c>
      <c r="AV202" s="13" t="s">
        <v>86</v>
      </c>
      <c r="AW202" s="13" t="s">
        <v>32</v>
      </c>
      <c r="AX202" s="13" t="s">
        <v>76</v>
      </c>
      <c r="AY202" s="244" t="s">
        <v>150</v>
      </c>
    </row>
    <row r="203" s="14" customFormat="1">
      <c r="A203" s="14"/>
      <c r="B203" s="245"/>
      <c r="C203" s="246"/>
      <c r="D203" s="235" t="s">
        <v>160</v>
      </c>
      <c r="E203" s="247" t="s">
        <v>1</v>
      </c>
      <c r="F203" s="248" t="s">
        <v>162</v>
      </c>
      <c r="G203" s="246"/>
      <c r="H203" s="249">
        <v>1.403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160</v>
      </c>
      <c r="AU203" s="255" t="s">
        <v>86</v>
      </c>
      <c r="AV203" s="14" t="s">
        <v>151</v>
      </c>
      <c r="AW203" s="14" t="s">
        <v>32</v>
      </c>
      <c r="AX203" s="14" t="s">
        <v>76</v>
      </c>
      <c r="AY203" s="255" t="s">
        <v>150</v>
      </c>
    </row>
    <row r="204" s="15" customFormat="1">
      <c r="A204" s="15"/>
      <c r="B204" s="256"/>
      <c r="C204" s="257"/>
      <c r="D204" s="235" t="s">
        <v>160</v>
      </c>
      <c r="E204" s="258" t="s">
        <v>1</v>
      </c>
      <c r="F204" s="259" t="s">
        <v>163</v>
      </c>
      <c r="G204" s="257"/>
      <c r="H204" s="260">
        <v>1.403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160</v>
      </c>
      <c r="AU204" s="266" t="s">
        <v>86</v>
      </c>
      <c r="AV204" s="15" t="s">
        <v>158</v>
      </c>
      <c r="AW204" s="15" t="s">
        <v>32</v>
      </c>
      <c r="AX204" s="15" t="s">
        <v>84</v>
      </c>
      <c r="AY204" s="266" t="s">
        <v>150</v>
      </c>
    </row>
    <row r="205" s="2" customFormat="1" ht="24.15" customHeight="1">
      <c r="A205" s="39"/>
      <c r="B205" s="40"/>
      <c r="C205" s="220" t="s">
        <v>238</v>
      </c>
      <c r="D205" s="220" t="s">
        <v>153</v>
      </c>
      <c r="E205" s="221" t="s">
        <v>239</v>
      </c>
      <c r="F205" s="222" t="s">
        <v>240</v>
      </c>
      <c r="G205" s="223" t="s">
        <v>166</v>
      </c>
      <c r="H205" s="224">
        <v>4.71</v>
      </c>
      <c r="I205" s="225"/>
      <c r="J205" s="226">
        <f>ROUND(I205*H205,2)</f>
        <v>0</v>
      </c>
      <c r="K205" s="222" t="s">
        <v>157</v>
      </c>
      <c r="L205" s="45"/>
      <c r="M205" s="227" t="s">
        <v>1</v>
      </c>
      <c r="N205" s="228" t="s">
        <v>41</v>
      </c>
      <c r="O205" s="92"/>
      <c r="P205" s="229">
        <f>O205*H205</f>
        <v>0</v>
      </c>
      <c r="Q205" s="229">
        <v>0.015400000000000001</v>
      </c>
      <c r="R205" s="229">
        <f>Q205*H205</f>
        <v>0.072534000000000001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158</v>
      </c>
      <c r="AT205" s="231" t="s">
        <v>153</v>
      </c>
      <c r="AU205" s="231" t="s">
        <v>86</v>
      </c>
      <c r="AY205" s="18" t="s">
        <v>150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158</v>
      </c>
      <c r="BM205" s="231" t="s">
        <v>241</v>
      </c>
    </row>
    <row r="206" s="13" customFormat="1">
      <c r="A206" s="13"/>
      <c r="B206" s="233"/>
      <c r="C206" s="234"/>
      <c r="D206" s="235" t="s">
        <v>160</v>
      </c>
      <c r="E206" s="236" t="s">
        <v>1</v>
      </c>
      <c r="F206" s="237" t="s">
        <v>242</v>
      </c>
      <c r="G206" s="234"/>
      <c r="H206" s="238">
        <v>4.71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160</v>
      </c>
      <c r="AU206" s="244" t="s">
        <v>86</v>
      </c>
      <c r="AV206" s="13" t="s">
        <v>86</v>
      </c>
      <c r="AW206" s="13" t="s">
        <v>32</v>
      </c>
      <c r="AX206" s="13" t="s">
        <v>76</v>
      </c>
      <c r="AY206" s="244" t="s">
        <v>150</v>
      </c>
    </row>
    <row r="207" s="14" customFormat="1">
      <c r="A207" s="14"/>
      <c r="B207" s="245"/>
      <c r="C207" s="246"/>
      <c r="D207" s="235" t="s">
        <v>160</v>
      </c>
      <c r="E207" s="247" t="s">
        <v>1</v>
      </c>
      <c r="F207" s="248" t="s">
        <v>162</v>
      </c>
      <c r="G207" s="246"/>
      <c r="H207" s="249">
        <v>4.71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160</v>
      </c>
      <c r="AU207" s="255" t="s">
        <v>86</v>
      </c>
      <c r="AV207" s="14" t="s">
        <v>151</v>
      </c>
      <c r="AW207" s="14" t="s">
        <v>32</v>
      </c>
      <c r="AX207" s="14" t="s">
        <v>76</v>
      </c>
      <c r="AY207" s="255" t="s">
        <v>150</v>
      </c>
    </row>
    <row r="208" s="15" customFormat="1">
      <c r="A208" s="15"/>
      <c r="B208" s="256"/>
      <c r="C208" s="257"/>
      <c r="D208" s="235" t="s">
        <v>160</v>
      </c>
      <c r="E208" s="258" t="s">
        <v>1</v>
      </c>
      <c r="F208" s="259" t="s">
        <v>163</v>
      </c>
      <c r="G208" s="257"/>
      <c r="H208" s="260">
        <v>4.71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160</v>
      </c>
      <c r="AU208" s="266" t="s">
        <v>86</v>
      </c>
      <c r="AV208" s="15" t="s">
        <v>158</v>
      </c>
      <c r="AW208" s="15" t="s">
        <v>32</v>
      </c>
      <c r="AX208" s="15" t="s">
        <v>84</v>
      </c>
      <c r="AY208" s="266" t="s">
        <v>150</v>
      </c>
    </row>
    <row r="209" s="2" customFormat="1" ht="24.15" customHeight="1">
      <c r="A209" s="39"/>
      <c r="B209" s="40"/>
      <c r="C209" s="220" t="s">
        <v>243</v>
      </c>
      <c r="D209" s="220" t="s">
        <v>153</v>
      </c>
      <c r="E209" s="221" t="s">
        <v>244</v>
      </c>
      <c r="F209" s="222" t="s">
        <v>245</v>
      </c>
      <c r="G209" s="223" t="s">
        <v>166</v>
      </c>
      <c r="H209" s="224">
        <v>41.558</v>
      </c>
      <c r="I209" s="225"/>
      <c r="J209" s="226">
        <f>ROUND(I209*H209,2)</f>
        <v>0</v>
      </c>
      <c r="K209" s="222" t="s">
        <v>157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0.018380000000000001</v>
      </c>
      <c r="R209" s="229">
        <f>Q209*H209</f>
        <v>0.76383604000000005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158</v>
      </c>
      <c r="AT209" s="231" t="s">
        <v>153</v>
      </c>
      <c r="AU209" s="231" t="s">
        <v>86</v>
      </c>
      <c r="AY209" s="18" t="s">
        <v>150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158</v>
      </c>
      <c r="BM209" s="231" t="s">
        <v>246</v>
      </c>
    </row>
    <row r="210" s="13" customFormat="1">
      <c r="A210" s="13"/>
      <c r="B210" s="233"/>
      <c r="C210" s="234"/>
      <c r="D210" s="235" t="s">
        <v>160</v>
      </c>
      <c r="E210" s="236" t="s">
        <v>1</v>
      </c>
      <c r="F210" s="237" t="s">
        <v>247</v>
      </c>
      <c r="G210" s="234"/>
      <c r="H210" s="238">
        <v>23.678000000000001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160</v>
      </c>
      <c r="AU210" s="244" t="s">
        <v>86</v>
      </c>
      <c r="AV210" s="13" t="s">
        <v>86</v>
      </c>
      <c r="AW210" s="13" t="s">
        <v>32</v>
      </c>
      <c r="AX210" s="13" t="s">
        <v>76</v>
      </c>
      <c r="AY210" s="244" t="s">
        <v>150</v>
      </c>
    </row>
    <row r="211" s="13" customFormat="1">
      <c r="A211" s="13"/>
      <c r="B211" s="233"/>
      <c r="C211" s="234"/>
      <c r="D211" s="235" t="s">
        <v>160</v>
      </c>
      <c r="E211" s="236" t="s">
        <v>1</v>
      </c>
      <c r="F211" s="237" t="s">
        <v>227</v>
      </c>
      <c r="G211" s="234"/>
      <c r="H211" s="238">
        <v>17.879999999999999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160</v>
      </c>
      <c r="AU211" s="244" t="s">
        <v>86</v>
      </c>
      <c r="AV211" s="13" t="s">
        <v>86</v>
      </c>
      <c r="AW211" s="13" t="s">
        <v>32</v>
      </c>
      <c r="AX211" s="13" t="s">
        <v>76</v>
      </c>
      <c r="AY211" s="244" t="s">
        <v>150</v>
      </c>
    </row>
    <row r="212" s="14" customFormat="1">
      <c r="A212" s="14"/>
      <c r="B212" s="245"/>
      <c r="C212" s="246"/>
      <c r="D212" s="235" t="s">
        <v>160</v>
      </c>
      <c r="E212" s="247" t="s">
        <v>1</v>
      </c>
      <c r="F212" s="248" t="s">
        <v>162</v>
      </c>
      <c r="G212" s="246"/>
      <c r="H212" s="249">
        <v>41.558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160</v>
      </c>
      <c r="AU212" s="255" t="s">
        <v>86</v>
      </c>
      <c r="AV212" s="14" t="s">
        <v>151</v>
      </c>
      <c r="AW212" s="14" t="s">
        <v>32</v>
      </c>
      <c r="AX212" s="14" t="s">
        <v>76</v>
      </c>
      <c r="AY212" s="255" t="s">
        <v>150</v>
      </c>
    </row>
    <row r="213" s="15" customFormat="1">
      <c r="A213" s="15"/>
      <c r="B213" s="256"/>
      <c r="C213" s="257"/>
      <c r="D213" s="235" t="s">
        <v>160</v>
      </c>
      <c r="E213" s="258" t="s">
        <v>1</v>
      </c>
      <c r="F213" s="259" t="s">
        <v>163</v>
      </c>
      <c r="G213" s="257"/>
      <c r="H213" s="260">
        <v>41.558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160</v>
      </c>
      <c r="AU213" s="266" t="s">
        <v>86</v>
      </c>
      <c r="AV213" s="15" t="s">
        <v>158</v>
      </c>
      <c r="AW213" s="15" t="s">
        <v>32</v>
      </c>
      <c r="AX213" s="15" t="s">
        <v>84</v>
      </c>
      <c r="AY213" s="266" t="s">
        <v>150</v>
      </c>
    </row>
    <row r="214" s="2" customFormat="1" ht="24.15" customHeight="1">
      <c r="A214" s="39"/>
      <c r="B214" s="40"/>
      <c r="C214" s="220" t="s">
        <v>248</v>
      </c>
      <c r="D214" s="220" t="s">
        <v>153</v>
      </c>
      <c r="E214" s="221" t="s">
        <v>249</v>
      </c>
      <c r="F214" s="222" t="s">
        <v>250</v>
      </c>
      <c r="G214" s="223" t="s">
        <v>251</v>
      </c>
      <c r="H214" s="224">
        <v>114.24</v>
      </c>
      <c r="I214" s="225"/>
      <c r="J214" s="226">
        <f>ROUND(I214*H214,2)</f>
        <v>0</v>
      </c>
      <c r="K214" s="222" t="s">
        <v>157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0.0015</v>
      </c>
      <c r="R214" s="229">
        <f>Q214*H214</f>
        <v>0.17135999999999999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158</v>
      </c>
      <c r="AT214" s="231" t="s">
        <v>153</v>
      </c>
      <c r="AU214" s="231" t="s">
        <v>86</v>
      </c>
      <c r="AY214" s="18" t="s">
        <v>150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158</v>
      </c>
      <c r="BM214" s="231" t="s">
        <v>252</v>
      </c>
    </row>
    <row r="215" s="13" customFormat="1">
      <c r="A215" s="13"/>
      <c r="B215" s="233"/>
      <c r="C215" s="234"/>
      <c r="D215" s="235" t="s">
        <v>160</v>
      </c>
      <c r="E215" s="236" t="s">
        <v>1</v>
      </c>
      <c r="F215" s="237" t="s">
        <v>253</v>
      </c>
      <c r="G215" s="234"/>
      <c r="H215" s="238">
        <v>36.799999999999997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160</v>
      </c>
      <c r="AU215" s="244" t="s">
        <v>86</v>
      </c>
      <c r="AV215" s="13" t="s">
        <v>86</v>
      </c>
      <c r="AW215" s="13" t="s">
        <v>32</v>
      </c>
      <c r="AX215" s="13" t="s">
        <v>76</v>
      </c>
      <c r="AY215" s="244" t="s">
        <v>150</v>
      </c>
    </row>
    <row r="216" s="13" customFormat="1">
      <c r="A216" s="13"/>
      <c r="B216" s="233"/>
      <c r="C216" s="234"/>
      <c r="D216" s="235" t="s">
        <v>160</v>
      </c>
      <c r="E216" s="236" t="s">
        <v>1</v>
      </c>
      <c r="F216" s="237" t="s">
        <v>254</v>
      </c>
      <c r="G216" s="234"/>
      <c r="H216" s="238">
        <v>28.800000000000001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160</v>
      </c>
      <c r="AU216" s="244" t="s">
        <v>86</v>
      </c>
      <c r="AV216" s="13" t="s">
        <v>86</v>
      </c>
      <c r="AW216" s="13" t="s">
        <v>32</v>
      </c>
      <c r="AX216" s="13" t="s">
        <v>76</v>
      </c>
      <c r="AY216" s="244" t="s">
        <v>150</v>
      </c>
    </row>
    <row r="217" s="13" customFormat="1">
      <c r="A217" s="13"/>
      <c r="B217" s="233"/>
      <c r="C217" s="234"/>
      <c r="D217" s="235" t="s">
        <v>160</v>
      </c>
      <c r="E217" s="236" t="s">
        <v>1</v>
      </c>
      <c r="F217" s="237" t="s">
        <v>255</v>
      </c>
      <c r="G217" s="234"/>
      <c r="H217" s="238">
        <v>9.8000000000000007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160</v>
      </c>
      <c r="AU217" s="244" t="s">
        <v>86</v>
      </c>
      <c r="AV217" s="13" t="s">
        <v>86</v>
      </c>
      <c r="AW217" s="13" t="s">
        <v>32</v>
      </c>
      <c r="AX217" s="13" t="s">
        <v>76</v>
      </c>
      <c r="AY217" s="244" t="s">
        <v>150</v>
      </c>
    </row>
    <row r="218" s="13" customFormat="1">
      <c r="A218" s="13"/>
      <c r="B218" s="233"/>
      <c r="C218" s="234"/>
      <c r="D218" s="235" t="s">
        <v>160</v>
      </c>
      <c r="E218" s="236" t="s">
        <v>1</v>
      </c>
      <c r="F218" s="237" t="s">
        <v>256</v>
      </c>
      <c r="G218" s="234"/>
      <c r="H218" s="238">
        <v>21.800000000000001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160</v>
      </c>
      <c r="AU218" s="244" t="s">
        <v>86</v>
      </c>
      <c r="AV218" s="13" t="s">
        <v>86</v>
      </c>
      <c r="AW218" s="13" t="s">
        <v>32</v>
      </c>
      <c r="AX218" s="13" t="s">
        <v>76</v>
      </c>
      <c r="AY218" s="244" t="s">
        <v>150</v>
      </c>
    </row>
    <row r="219" s="13" customFormat="1">
      <c r="A219" s="13"/>
      <c r="B219" s="233"/>
      <c r="C219" s="234"/>
      <c r="D219" s="235" t="s">
        <v>160</v>
      </c>
      <c r="E219" s="236" t="s">
        <v>1</v>
      </c>
      <c r="F219" s="237" t="s">
        <v>257</v>
      </c>
      <c r="G219" s="234"/>
      <c r="H219" s="238">
        <v>17.039999999999999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160</v>
      </c>
      <c r="AU219" s="244" t="s">
        <v>86</v>
      </c>
      <c r="AV219" s="13" t="s">
        <v>86</v>
      </c>
      <c r="AW219" s="13" t="s">
        <v>32</v>
      </c>
      <c r="AX219" s="13" t="s">
        <v>76</v>
      </c>
      <c r="AY219" s="244" t="s">
        <v>150</v>
      </c>
    </row>
    <row r="220" s="14" customFormat="1">
      <c r="A220" s="14"/>
      <c r="B220" s="245"/>
      <c r="C220" s="246"/>
      <c r="D220" s="235" t="s">
        <v>160</v>
      </c>
      <c r="E220" s="247" t="s">
        <v>1</v>
      </c>
      <c r="F220" s="248" t="s">
        <v>162</v>
      </c>
      <c r="G220" s="246"/>
      <c r="H220" s="249">
        <v>114.23999999999998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160</v>
      </c>
      <c r="AU220" s="255" t="s">
        <v>86</v>
      </c>
      <c r="AV220" s="14" t="s">
        <v>151</v>
      </c>
      <c r="AW220" s="14" t="s">
        <v>32</v>
      </c>
      <c r="AX220" s="14" t="s">
        <v>76</v>
      </c>
      <c r="AY220" s="255" t="s">
        <v>150</v>
      </c>
    </row>
    <row r="221" s="15" customFormat="1">
      <c r="A221" s="15"/>
      <c r="B221" s="256"/>
      <c r="C221" s="257"/>
      <c r="D221" s="235" t="s">
        <v>160</v>
      </c>
      <c r="E221" s="258" t="s">
        <v>1</v>
      </c>
      <c r="F221" s="259" t="s">
        <v>163</v>
      </c>
      <c r="G221" s="257"/>
      <c r="H221" s="260">
        <v>114.23999999999998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160</v>
      </c>
      <c r="AU221" s="266" t="s">
        <v>86</v>
      </c>
      <c r="AV221" s="15" t="s">
        <v>158</v>
      </c>
      <c r="AW221" s="15" t="s">
        <v>32</v>
      </c>
      <c r="AX221" s="15" t="s">
        <v>84</v>
      </c>
      <c r="AY221" s="266" t="s">
        <v>150</v>
      </c>
    </row>
    <row r="222" s="2" customFormat="1" ht="24.15" customHeight="1">
      <c r="A222" s="39"/>
      <c r="B222" s="40"/>
      <c r="C222" s="220" t="s">
        <v>258</v>
      </c>
      <c r="D222" s="220" t="s">
        <v>153</v>
      </c>
      <c r="E222" s="221" t="s">
        <v>259</v>
      </c>
      <c r="F222" s="222" t="s">
        <v>260</v>
      </c>
      <c r="G222" s="223" t="s">
        <v>261</v>
      </c>
      <c r="H222" s="224">
        <v>8</v>
      </c>
      <c r="I222" s="225"/>
      <c r="J222" s="226">
        <f>ROUND(I222*H222,2)</f>
        <v>0</v>
      </c>
      <c r="K222" s="222" t="s">
        <v>157</v>
      </c>
      <c r="L222" s="45"/>
      <c r="M222" s="227" t="s">
        <v>1</v>
      </c>
      <c r="N222" s="228" t="s">
        <v>41</v>
      </c>
      <c r="O222" s="92"/>
      <c r="P222" s="229">
        <f>O222*H222</f>
        <v>0</v>
      </c>
      <c r="Q222" s="229">
        <v>0.44169999999999998</v>
      </c>
      <c r="R222" s="229">
        <f>Q222*H222</f>
        <v>3.5335999999999999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158</v>
      </c>
      <c r="AT222" s="231" t="s">
        <v>153</v>
      </c>
      <c r="AU222" s="231" t="s">
        <v>86</v>
      </c>
      <c r="AY222" s="18" t="s">
        <v>150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158</v>
      </c>
      <c r="BM222" s="231" t="s">
        <v>262</v>
      </c>
    </row>
    <row r="223" s="2" customFormat="1" ht="37.8" customHeight="1">
      <c r="A223" s="39"/>
      <c r="B223" s="40"/>
      <c r="C223" s="267" t="s">
        <v>263</v>
      </c>
      <c r="D223" s="267" t="s">
        <v>205</v>
      </c>
      <c r="E223" s="268" t="s">
        <v>264</v>
      </c>
      <c r="F223" s="269" t="s">
        <v>265</v>
      </c>
      <c r="G223" s="270" t="s">
        <v>261</v>
      </c>
      <c r="H223" s="271">
        <v>8</v>
      </c>
      <c r="I223" s="272"/>
      <c r="J223" s="273">
        <f>ROUND(I223*H223,2)</f>
        <v>0</v>
      </c>
      <c r="K223" s="269" t="s">
        <v>1</v>
      </c>
      <c r="L223" s="274"/>
      <c r="M223" s="275" t="s">
        <v>1</v>
      </c>
      <c r="N223" s="276" t="s">
        <v>41</v>
      </c>
      <c r="O223" s="92"/>
      <c r="P223" s="229">
        <f>O223*H223</f>
        <v>0</v>
      </c>
      <c r="Q223" s="229">
        <v>0.01521</v>
      </c>
      <c r="R223" s="229">
        <f>Q223*H223</f>
        <v>0.12168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192</v>
      </c>
      <c r="AT223" s="231" t="s">
        <v>205</v>
      </c>
      <c r="AU223" s="231" t="s">
        <v>86</v>
      </c>
      <c r="AY223" s="18" t="s">
        <v>150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84</v>
      </c>
      <c r="BK223" s="232">
        <f>ROUND(I223*H223,2)</f>
        <v>0</v>
      </c>
      <c r="BL223" s="18" t="s">
        <v>158</v>
      </c>
      <c r="BM223" s="231" t="s">
        <v>266</v>
      </c>
    </row>
    <row r="224" s="2" customFormat="1" ht="24.15" customHeight="1">
      <c r="A224" s="39"/>
      <c r="B224" s="40"/>
      <c r="C224" s="220" t="s">
        <v>267</v>
      </c>
      <c r="D224" s="220" t="s">
        <v>153</v>
      </c>
      <c r="E224" s="221" t="s">
        <v>268</v>
      </c>
      <c r="F224" s="222" t="s">
        <v>269</v>
      </c>
      <c r="G224" s="223" t="s">
        <v>261</v>
      </c>
      <c r="H224" s="224">
        <v>2</v>
      </c>
      <c r="I224" s="225"/>
      <c r="J224" s="226">
        <f>ROUND(I224*H224,2)</f>
        <v>0</v>
      </c>
      <c r="K224" s="222" t="s">
        <v>157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0.54769000000000001</v>
      </c>
      <c r="R224" s="229">
        <f>Q224*H224</f>
        <v>1.09538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158</v>
      </c>
      <c r="AT224" s="231" t="s">
        <v>153</v>
      </c>
      <c r="AU224" s="231" t="s">
        <v>86</v>
      </c>
      <c r="AY224" s="18" t="s">
        <v>150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158</v>
      </c>
      <c r="BM224" s="231" t="s">
        <v>270</v>
      </c>
    </row>
    <row r="225" s="2" customFormat="1" ht="37.8" customHeight="1">
      <c r="A225" s="39"/>
      <c r="B225" s="40"/>
      <c r="C225" s="267" t="s">
        <v>271</v>
      </c>
      <c r="D225" s="267" t="s">
        <v>205</v>
      </c>
      <c r="E225" s="268" t="s">
        <v>272</v>
      </c>
      <c r="F225" s="269" t="s">
        <v>273</v>
      </c>
      <c r="G225" s="270" t="s">
        <v>261</v>
      </c>
      <c r="H225" s="271">
        <v>2</v>
      </c>
      <c r="I225" s="272"/>
      <c r="J225" s="273">
        <f>ROUND(I225*H225,2)</f>
        <v>0</v>
      </c>
      <c r="K225" s="269" t="s">
        <v>157</v>
      </c>
      <c r="L225" s="274"/>
      <c r="M225" s="275" t="s">
        <v>1</v>
      </c>
      <c r="N225" s="276" t="s">
        <v>41</v>
      </c>
      <c r="O225" s="92"/>
      <c r="P225" s="229">
        <f>O225*H225</f>
        <v>0</v>
      </c>
      <c r="Q225" s="229">
        <v>0.018679999999999999</v>
      </c>
      <c r="R225" s="229">
        <f>Q225*H225</f>
        <v>0.037359999999999997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192</v>
      </c>
      <c r="AT225" s="231" t="s">
        <v>205</v>
      </c>
      <c r="AU225" s="231" t="s">
        <v>86</v>
      </c>
      <c r="AY225" s="18" t="s">
        <v>150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84</v>
      </c>
      <c r="BK225" s="232">
        <f>ROUND(I225*H225,2)</f>
        <v>0</v>
      </c>
      <c r="BL225" s="18" t="s">
        <v>158</v>
      </c>
      <c r="BM225" s="231" t="s">
        <v>274</v>
      </c>
    </row>
    <row r="226" s="12" customFormat="1" ht="22.8" customHeight="1">
      <c r="A226" s="12"/>
      <c r="B226" s="204"/>
      <c r="C226" s="205"/>
      <c r="D226" s="206" t="s">
        <v>75</v>
      </c>
      <c r="E226" s="218" t="s">
        <v>198</v>
      </c>
      <c r="F226" s="218" t="s">
        <v>275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SUM(P227:P377)</f>
        <v>0</v>
      </c>
      <c r="Q226" s="212"/>
      <c r="R226" s="213">
        <f>SUM(R227:R377)</f>
        <v>0.10523147999999999</v>
      </c>
      <c r="S226" s="212"/>
      <c r="T226" s="214">
        <f>SUM(T227:T377)</f>
        <v>19.306023999999997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84</v>
      </c>
      <c r="AT226" s="216" t="s">
        <v>75</v>
      </c>
      <c r="AU226" s="216" t="s">
        <v>84</v>
      </c>
      <c r="AY226" s="215" t="s">
        <v>150</v>
      </c>
      <c r="BK226" s="217">
        <f>SUM(BK227:BK377)</f>
        <v>0</v>
      </c>
    </row>
    <row r="227" s="2" customFormat="1" ht="33" customHeight="1">
      <c r="A227" s="39"/>
      <c r="B227" s="40"/>
      <c r="C227" s="220" t="s">
        <v>276</v>
      </c>
      <c r="D227" s="220" t="s">
        <v>153</v>
      </c>
      <c r="E227" s="221" t="s">
        <v>277</v>
      </c>
      <c r="F227" s="222" t="s">
        <v>278</v>
      </c>
      <c r="G227" s="223" t="s">
        <v>156</v>
      </c>
      <c r="H227" s="224">
        <v>158.565</v>
      </c>
      <c r="I227" s="225"/>
      <c r="J227" s="226">
        <f>ROUND(I227*H227,2)</f>
        <v>0</v>
      </c>
      <c r="K227" s="222" t="s">
        <v>157</v>
      </c>
      <c r="L227" s="45"/>
      <c r="M227" s="227" t="s">
        <v>1</v>
      </c>
      <c r="N227" s="228" t="s">
        <v>41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158</v>
      </c>
      <c r="AT227" s="231" t="s">
        <v>153</v>
      </c>
      <c r="AU227" s="231" t="s">
        <v>86</v>
      </c>
      <c r="AY227" s="18" t="s">
        <v>150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84</v>
      </c>
      <c r="BK227" s="232">
        <f>ROUND(I227*H227,2)</f>
        <v>0</v>
      </c>
      <c r="BL227" s="18" t="s">
        <v>158</v>
      </c>
      <c r="BM227" s="231" t="s">
        <v>279</v>
      </c>
    </row>
    <row r="228" s="13" customFormat="1">
      <c r="A228" s="13"/>
      <c r="B228" s="233"/>
      <c r="C228" s="234"/>
      <c r="D228" s="235" t="s">
        <v>160</v>
      </c>
      <c r="E228" s="236" t="s">
        <v>1</v>
      </c>
      <c r="F228" s="237" t="s">
        <v>280</v>
      </c>
      <c r="G228" s="234"/>
      <c r="H228" s="238">
        <v>76.724999999999994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160</v>
      </c>
      <c r="AU228" s="244" t="s">
        <v>86</v>
      </c>
      <c r="AV228" s="13" t="s">
        <v>86</v>
      </c>
      <c r="AW228" s="13" t="s">
        <v>32</v>
      </c>
      <c r="AX228" s="13" t="s">
        <v>76</v>
      </c>
      <c r="AY228" s="244" t="s">
        <v>150</v>
      </c>
    </row>
    <row r="229" s="13" customFormat="1">
      <c r="A229" s="13"/>
      <c r="B229" s="233"/>
      <c r="C229" s="234"/>
      <c r="D229" s="235" t="s">
        <v>160</v>
      </c>
      <c r="E229" s="236" t="s">
        <v>1</v>
      </c>
      <c r="F229" s="237" t="s">
        <v>281</v>
      </c>
      <c r="G229" s="234"/>
      <c r="H229" s="238">
        <v>81.840000000000003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160</v>
      </c>
      <c r="AU229" s="244" t="s">
        <v>86</v>
      </c>
      <c r="AV229" s="13" t="s">
        <v>86</v>
      </c>
      <c r="AW229" s="13" t="s">
        <v>32</v>
      </c>
      <c r="AX229" s="13" t="s">
        <v>76</v>
      </c>
      <c r="AY229" s="244" t="s">
        <v>150</v>
      </c>
    </row>
    <row r="230" s="14" customFormat="1">
      <c r="A230" s="14"/>
      <c r="B230" s="245"/>
      <c r="C230" s="246"/>
      <c r="D230" s="235" t="s">
        <v>160</v>
      </c>
      <c r="E230" s="247" t="s">
        <v>1</v>
      </c>
      <c r="F230" s="248" t="s">
        <v>162</v>
      </c>
      <c r="G230" s="246"/>
      <c r="H230" s="249">
        <v>158.565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160</v>
      </c>
      <c r="AU230" s="255" t="s">
        <v>86</v>
      </c>
      <c r="AV230" s="14" t="s">
        <v>151</v>
      </c>
      <c r="AW230" s="14" t="s">
        <v>32</v>
      </c>
      <c r="AX230" s="14" t="s">
        <v>76</v>
      </c>
      <c r="AY230" s="255" t="s">
        <v>150</v>
      </c>
    </row>
    <row r="231" s="15" customFormat="1">
      <c r="A231" s="15"/>
      <c r="B231" s="256"/>
      <c r="C231" s="257"/>
      <c r="D231" s="235" t="s">
        <v>160</v>
      </c>
      <c r="E231" s="258" t="s">
        <v>1</v>
      </c>
      <c r="F231" s="259" t="s">
        <v>163</v>
      </c>
      <c r="G231" s="257"/>
      <c r="H231" s="260">
        <v>158.565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160</v>
      </c>
      <c r="AU231" s="266" t="s">
        <v>86</v>
      </c>
      <c r="AV231" s="15" t="s">
        <v>158</v>
      </c>
      <c r="AW231" s="15" t="s">
        <v>32</v>
      </c>
      <c r="AX231" s="15" t="s">
        <v>84</v>
      </c>
      <c r="AY231" s="266" t="s">
        <v>150</v>
      </c>
    </row>
    <row r="232" s="2" customFormat="1" ht="33" customHeight="1">
      <c r="A232" s="39"/>
      <c r="B232" s="40"/>
      <c r="C232" s="220" t="s">
        <v>282</v>
      </c>
      <c r="D232" s="220" t="s">
        <v>153</v>
      </c>
      <c r="E232" s="221" t="s">
        <v>283</v>
      </c>
      <c r="F232" s="222" t="s">
        <v>284</v>
      </c>
      <c r="G232" s="223" t="s">
        <v>156</v>
      </c>
      <c r="H232" s="224">
        <v>158.565</v>
      </c>
      <c r="I232" s="225"/>
      <c r="J232" s="226">
        <f>ROUND(I232*H232,2)</f>
        <v>0</v>
      </c>
      <c r="K232" s="222" t="s">
        <v>157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158</v>
      </c>
      <c r="AT232" s="231" t="s">
        <v>153</v>
      </c>
      <c r="AU232" s="231" t="s">
        <v>86</v>
      </c>
      <c r="AY232" s="18" t="s">
        <v>150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158</v>
      </c>
      <c r="BM232" s="231" t="s">
        <v>285</v>
      </c>
    </row>
    <row r="233" s="2" customFormat="1" ht="37.8" customHeight="1">
      <c r="A233" s="39"/>
      <c r="B233" s="40"/>
      <c r="C233" s="220" t="s">
        <v>286</v>
      </c>
      <c r="D233" s="220" t="s">
        <v>153</v>
      </c>
      <c r="E233" s="221" t="s">
        <v>287</v>
      </c>
      <c r="F233" s="222" t="s">
        <v>288</v>
      </c>
      <c r="G233" s="223" t="s">
        <v>156</v>
      </c>
      <c r="H233" s="224">
        <v>1109.9549999999999</v>
      </c>
      <c r="I233" s="225"/>
      <c r="J233" s="226">
        <f>ROUND(I233*H233,2)</f>
        <v>0</v>
      </c>
      <c r="K233" s="222" t="s">
        <v>157</v>
      </c>
      <c r="L233" s="45"/>
      <c r="M233" s="227" t="s">
        <v>1</v>
      </c>
      <c r="N233" s="228" t="s">
        <v>41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158</v>
      </c>
      <c r="AT233" s="231" t="s">
        <v>153</v>
      </c>
      <c r="AU233" s="231" t="s">
        <v>86</v>
      </c>
      <c r="AY233" s="18" t="s">
        <v>150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84</v>
      </c>
      <c r="BK233" s="232">
        <f>ROUND(I233*H233,2)</f>
        <v>0</v>
      </c>
      <c r="BL233" s="18" t="s">
        <v>158</v>
      </c>
      <c r="BM233" s="231" t="s">
        <v>289</v>
      </c>
    </row>
    <row r="234" s="13" customFormat="1">
      <c r="A234" s="13"/>
      <c r="B234" s="233"/>
      <c r="C234" s="234"/>
      <c r="D234" s="235" t="s">
        <v>160</v>
      </c>
      <c r="E234" s="234"/>
      <c r="F234" s="237" t="s">
        <v>290</v>
      </c>
      <c r="G234" s="234"/>
      <c r="H234" s="238">
        <v>1109.9549999999999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160</v>
      </c>
      <c r="AU234" s="244" t="s">
        <v>86</v>
      </c>
      <c r="AV234" s="13" t="s">
        <v>86</v>
      </c>
      <c r="AW234" s="13" t="s">
        <v>4</v>
      </c>
      <c r="AX234" s="13" t="s">
        <v>84</v>
      </c>
      <c r="AY234" s="244" t="s">
        <v>150</v>
      </c>
    </row>
    <row r="235" s="2" customFormat="1" ht="33" customHeight="1">
      <c r="A235" s="39"/>
      <c r="B235" s="40"/>
      <c r="C235" s="220" t="s">
        <v>7</v>
      </c>
      <c r="D235" s="220" t="s">
        <v>153</v>
      </c>
      <c r="E235" s="221" t="s">
        <v>291</v>
      </c>
      <c r="F235" s="222" t="s">
        <v>292</v>
      </c>
      <c r="G235" s="223" t="s">
        <v>156</v>
      </c>
      <c r="H235" s="224">
        <v>158.565</v>
      </c>
      <c r="I235" s="225"/>
      <c r="J235" s="226">
        <f>ROUND(I235*H235,2)</f>
        <v>0</v>
      </c>
      <c r="K235" s="222" t="s">
        <v>157</v>
      </c>
      <c r="L235" s="45"/>
      <c r="M235" s="227" t="s">
        <v>1</v>
      </c>
      <c r="N235" s="228" t="s">
        <v>41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158</v>
      </c>
      <c r="AT235" s="231" t="s">
        <v>153</v>
      </c>
      <c r="AU235" s="231" t="s">
        <v>86</v>
      </c>
      <c r="AY235" s="18" t="s">
        <v>150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158</v>
      </c>
      <c r="BM235" s="231" t="s">
        <v>293</v>
      </c>
    </row>
    <row r="236" s="13" customFormat="1">
      <c r="A236" s="13"/>
      <c r="B236" s="233"/>
      <c r="C236" s="234"/>
      <c r="D236" s="235" t="s">
        <v>160</v>
      </c>
      <c r="E236" s="236" t="s">
        <v>1</v>
      </c>
      <c r="F236" s="237" t="s">
        <v>280</v>
      </c>
      <c r="G236" s="234"/>
      <c r="H236" s="238">
        <v>76.724999999999994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160</v>
      </c>
      <c r="AU236" s="244" t="s">
        <v>86</v>
      </c>
      <c r="AV236" s="13" t="s">
        <v>86</v>
      </c>
      <c r="AW236" s="13" t="s">
        <v>32</v>
      </c>
      <c r="AX236" s="13" t="s">
        <v>76</v>
      </c>
      <c r="AY236" s="244" t="s">
        <v>150</v>
      </c>
    </row>
    <row r="237" s="13" customFormat="1">
      <c r="A237" s="13"/>
      <c r="B237" s="233"/>
      <c r="C237" s="234"/>
      <c r="D237" s="235" t="s">
        <v>160</v>
      </c>
      <c r="E237" s="236" t="s">
        <v>1</v>
      </c>
      <c r="F237" s="237" t="s">
        <v>281</v>
      </c>
      <c r="G237" s="234"/>
      <c r="H237" s="238">
        <v>81.840000000000003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160</v>
      </c>
      <c r="AU237" s="244" t="s">
        <v>86</v>
      </c>
      <c r="AV237" s="13" t="s">
        <v>86</v>
      </c>
      <c r="AW237" s="13" t="s">
        <v>32</v>
      </c>
      <c r="AX237" s="13" t="s">
        <v>76</v>
      </c>
      <c r="AY237" s="244" t="s">
        <v>150</v>
      </c>
    </row>
    <row r="238" s="14" customFormat="1">
      <c r="A238" s="14"/>
      <c r="B238" s="245"/>
      <c r="C238" s="246"/>
      <c r="D238" s="235" t="s">
        <v>160</v>
      </c>
      <c r="E238" s="247" t="s">
        <v>1</v>
      </c>
      <c r="F238" s="248" t="s">
        <v>162</v>
      </c>
      <c r="G238" s="246"/>
      <c r="H238" s="249">
        <v>158.565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160</v>
      </c>
      <c r="AU238" s="255" t="s">
        <v>86</v>
      </c>
      <c r="AV238" s="14" t="s">
        <v>151</v>
      </c>
      <c r="AW238" s="14" t="s">
        <v>32</v>
      </c>
      <c r="AX238" s="14" t="s">
        <v>76</v>
      </c>
      <c r="AY238" s="255" t="s">
        <v>150</v>
      </c>
    </row>
    <row r="239" s="15" customFormat="1">
      <c r="A239" s="15"/>
      <c r="B239" s="256"/>
      <c r="C239" s="257"/>
      <c r="D239" s="235" t="s">
        <v>160</v>
      </c>
      <c r="E239" s="258" t="s">
        <v>1</v>
      </c>
      <c r="F239" s="259" t="s">
        <v>163</v>
      </c>
      <c r="G239" s="257"/>
      <c r="H239" s="260">
        <v>158.565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160</v>
      </c>
      <c r="AU239" s="266" t="s">
        <v>86</v>
      </c>
      <c r="AV239" s="15" t="s">
        <v>158</v>
      </c>
      <c r="AW239" s="15" t="s">
        <v>32</v>
      </c>
      <c r="AX239" s="15" t="s">
        <v>84</v>
      </c>
      <c r="AY239" s="266" t="s">
        <v>150</v>
      </c>
    </row>
    <row r="240" s="2" customFormat="1" ht="33" customHeight="1">
      <c r="A240" s="39"/>
      <c r="B240" s="40"/>
      <c r="C240" s="220" t="s">
        <v>294</v>
      </c>
      <c r="D240" s="220" t="s">
        <v>153</v>
      </c>
      <c r="E240" s="221" t="s">
        <v>295</v>
      </c>
      <c r="F240" s="222" t="s">
        <v>296</v>
      </c>
      <c r="G240" s="223" t="s">
        <v>166</v>
      </c>
      <c r="H240" s="224">
        <v>66.796000000000006</v>
      </c>
      <c r="I240" s="225"/>
      <c r="J240" s="226">
        <f>ROUND(I240*H240,2)</f>
        <v>0</v>
      </c>
      <c r="K240" s="222" t="s">
        <v>157</v>
      </c>
      <c r="L240" s="45"/>
      <c r="M240" s="227" t="s">
        <v>1</v>
      </c>
      <c r="N240" s="228" t="s">
        <v>41</v>
      </c>
      <c r="O240" s="92"/>
      <c r="P240" s="229">
        <f>O240*H240</f>
        <v>0</v>
      </c>
      <c r="Q240" s="229">
        <v>0.00012999999999999999</v>
      </c>
      <c r="R240" s="229">
        <f>Q240*H240</f>
        <v>0.0086834800000000004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158</v>
      </c>
      <c r="AT240" s="231" t="s">
        <v>153</v>
      </c>
      <c r="AU240" s="231" t="s">
        <v>86</v>
      </c>
      <c r="AY240" s="18" t="s">
        <v>150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84</v>
      </c>
      <c r="BK240" s="232">
        <f>ROUND(I240*H240,2)</f>
        <v>0</v>
      </c>
      <c r="BL240" s="18" t="s">
        <v>158</v>
      </c>
      <c r="BM240" s="231" t="s">
        <v>297</v>
      </c>
    </row>
    <row r="241" s="13" customFormat="1">
      <c r="A241" s="13"/>
      <c r="B241" s="233"/>
      <c r="C241" s="234"/>
      <c r="D241" s="235" t="s">
        <v>160</v>
      </c>
      <c r="E241" s="236" t="s">
        <v>1</v>
      </c>
      <c r="F241" s="237" t="s">
        <v>298</v>
      </c>
      <c r="G241" s="234"/>
      <c r="H241" s="238">
        <v>66.796000000000006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160</v>
      </c>
      <c r="AU241" s="244" t="s">
        <v>86</v>
      </c>
      <c r="AV241" s="13" t="s">
        <v>86</v>
      </c>
      <c r="AW241" s="13" t="s">
        <v>32</v>
      </c>
      <c r="AX241" s="13" t="s">
        <v>76</v>
      </c>
      <c r="AY241" s="244" t="s">
        <v>150</v>
      </c>
    </row>
    <row r="242" s="14" customFormat="1">
      <c r="A242" s="14"/>
      <c r="B242" s="245"/>
      <c r="C242" s="246"/>
      <c r="D242" s="235" t="s">
        <v>160</v>
      </c>
      <c r="E242" s="247" t="s">
        <v>1</v>
      </c>
      <c r="F242" s="248" t="s">
        <v>162</v>
      </c>
      <c r="G242" s="246"/>
      <c r="H242" s="249">
        <v>66.796000000000006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160</v>
      </c>
      <c r="AU242" s="255" t="s">
        <v>86</v>
      </c>
      <c r="AV242" s="14" t="s">
        <v>151</v>
      </c>
      <c r="AW242" s="14" t="s">
        <v>32</v>
      </c>
      <c r="AX242" s="14" t="s">
        <v>76</v>
      </c>
      <c r="AY242" s="255" t="s">
        <v>150</v>
      </c>
    </row>
    <row r="243" s="15" customFormat="1">
      <c r="A243" s="15"/>
      <c r="B243" s="256"/>
      <c r="C243" s="257"/>
      <c r="D243" s="235" t="s">
        <v>160</v>
      </c>
      <c r="E243" s="258" t="s">
        <v>1</v>
      </c>
      <c r="F243" s="259" t="s">
        <v>163</v>
      </c>
      <c r="G243" s="257"/>
      <c r="H243" s="260">
        <v>66.796000000000006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160</v>
      </c>
      <c r="AU243" s="266" t="s">
        <v>86</v>
      </c>
      <c r="AV243" s="15" t="s">
        <v>158</v>
      </c>
      <c r="AW243" s="15" t="s">
        <v>32</v>
      </c>
      <c r="AX243" s="15" t="s">
        <v>84</v>
      </c>
      <c r="AY243" s="266" t="s">
        <v>150</v>
      </c>
    </row>
    <row r="244" s="2" customFormat="1" ht="24.15" customHeight="1">
      <c r="A244" s="39"/>
      <c r="B244" s="40"/>
      <c r="C244" s="220" t="s">
        <v>299</v>
      </c>
      <c r="D244" s="220" t="s">
        <v>153</v>
      </c>
      <c r="E244" s="221" t="s">
        <v>300</v>
      </c>
      <c r="F244" s="222" t="s">
        <v>301</v>
      </c>
      <c r="G244" s="223" t="s">
        <v>166</v>
      </c>
      <c r="H244" s="224">
        <v>264.80000000000001</v>
      </c>
      <c r="I244" s="225"/>
      <c r="J244" s="226">
        <f>ROUND(I244*H244,2)</f>
        <v>0</v>
      </c>
      <c r="K244" s="222" t="s">
        <v>157</v>
      </c>
      <c r="L244" s="45"/>
      <c r="M244" s="227" t="s">
        <v>1</v>
      </c>
      <c r="N244" s="228" t="s">
        <v>41</v>
      </c>
      <c r="O244" s="92"/>
      <c r="P244" s="229">
        <f>O244*H244</f>
        <v>0</v>
      </c>
      <c r="Q244" s="229">
        <v>4.0000000000000003E-05</v>
      </c>
      <c r="R244" s="229">
        <f>Q244*H244</f>
        <v>0.010592000000000001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158</v>
      </c>
      <c r="AT244" s="231" t="s">
        <v>153</v>
      </c>
      <c r="AU244" s="231" t="s">
        <v>86</v>
      </c>
      <c r="AY244" s="18" t="s">
        <v>150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158</v>
      </c>
      <c r="BM244" s="231" t="s">
        <v>302</v>
      </c>
    </row>
    <row r="245" s="13" customFormat="1">
      <c r="A245" s="13"/>
      <c r="B245" s="233"/>
      <c r="C245" s="234"/>
      <c r="D245" s="235" t="s">
        <v>160</v>
      </c>
      <c r="E245" s="236" t="s">
        <v>1</v>
      </c>
      <c r="F245" s="237" t="s">
        <v>303</v>
      </c>
      <c r="G245" s="234"/>
      <c r="H245" s="238">
        <v>264.80000000000001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160</v>
      </c>
      <c r="AU245" s="244" t="s">
        <v>86</v>
      </c>
      <c r="AV245" s="13" t="s">
        <v>86</v>
      </c>
      <c r="AW245" s="13" t="s">
        <v>32</v>
      </c>
      <c r="AX245" s="13" t="s">
        <v>76</v>
      </c>
      <c r="AY245" s="244" t="s">
        <v>150</v>
      </c>
    </row>
    <row r="246" s="14" customFormat="1">
      <c r="A246" s="14"/>
      <c r="B246" s="245"/>
      <c r="C246" s="246"/>
      <c r="D246" s="235" t="s">
        <v>160</v>
      </c>
      <c r="E246" s="247" t="s">
        <v>1</v>
      </c>
      <c r="F246" s="248" t="s">
        <v>162</v>
      </c>
      <c r="G246" s="246"/>
      <c r="H246" s="249">
        <v>264.80000000000001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160</v>
      </c>
      <c r="AU246" s="255" t="s">
        <v>86</v>
      </c>
      <c r="AV246" s="14" t="s">
        <v>151</v>
      </c>
      <c r="AW246" s="14" t="s">
        <v>32</v>
      </c>
      <c r="AX246" s="14" t="s">
        <v>76</v>
      </c>
      <c r="AY246" s="255" t="s">
        <v>150</v>
      </c>
    </row>
    <row r="247" s="15" customFormat="1">
      <c r="A247" s="15"/>
      <c r="B247" s="256"/>
      <c r="C247" s="257"/>
      <c r="D247" s="235" t="s">
        <v>160</v>
      </c>
      <c r="E247" s="258" t="s">
        <v>1</v>
      </c>
      <c r="F247" s="259" t="s">
        <v>163</v>
      </c>
      <c r="G247" s="257"/>
      <c r="H247" s="260">
        <v>264.80000000000001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160</v>
      </c>
      <c r="AU247" s="266" t="s">
        <v>86</v>
      </c>
      <c r="AV247" s="15" t="s">
        <v>158</v>
      </c>
      <c r="AW247" s="15" t="s">
        <v>32</v>
      </c>
      <c r="AX247" s="15" t="s">
        <v>84</v>
      </c>
      <c r="AY247" s="266" t="s">
        <v>150</v>
      </c>
    </row>
    <row r="248" s="2" customFormat="1" ht="24.15" customHeight="1">
      <c r="A248" s="39"/>
      <c r="B248" s="40"/>
      <c r="C248" s="220" t="s">
        <v>304</v>
      </c>
      <c r="D248" s="220" t="s">
        <v>153</v>
      </c>
      <c r="E248" s="221" t="s">
        <v>305</v>
      </c>
      <c r="F248" s="222" t="s">
        <v>306</v>
      </c>
      <c r="G248" s="223" t="s">
        <v>261</v>
      </c>
      <c r="H248" s="224">
        <v>8</v>
      </c>
      <c r="I248" s="225"/>
      <c r="J248" s="226">
        <f>ROUND(I248*H248,2)</f>
        <v>0</v>
      </c>
      <c r="K248" s="222" t="s">
        <v>157</v>
      </c>
      <c r="L248" s="45"/>
      <c r="M248" s="227" t="s">
        <v>1</v>
      </c>
      <c r="N248" s="228" t="s">
        <v>41</v>
      </c>
      <c r="O248" s="92"/>
      <c r="P248" s="229">
        <f>O248*H248</f>
        <v>0</v>
      </c>
      <c r="Q248" s="229">
        <v>0.01035</v>
      </c>
      <c r="R248" s="229">
        <f>Q248*H248</f>
        <v>0.082799999999999999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158</v>
      </c>
      <c r="AT248" s="231" t="s">
        <v>153</v>
      </c>
      <c r="AU248" s="231" t="s">
        <v>86</v>
      </c>
      <c r="AY248" s="18" t="s">
        <v>150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158</v>
      </c>
      <c r="BM248" s="231" t="s">
        <v>307</v>
      </c>
    </row>
    <row r="249" s="13" customFormat="1">
      <c r="A249" s="13"/>
      <c r="B249" s="233"/>
      <c r="C249" s="234"/>
      <c r="D249" s="235" t="s">
        <v>160</v>
      </c>
      <c r="E249" s="236" t="s">
        <v>1</v>
      </c>
      <c r="F249" s="237" t="s">
        <v>192</v>
      </c>
      <c r="G249" s="234"/>
      <c r="H249" s="238">
        <v>8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160</v>
      </c>
      <c r="AU249" s="244" t="s">
        <v>86</v>
      </c>
      <c r="AV249" s="13" t="s">
        <v>86</v>
      </c>
      <c r="AW249" s="13" t="s">
        <v>32</v>
      </c>
      <c r="AX249" s="13" t="s">
        <v>76</v>
      </c>
      <c r="AY249" s="244" t="s">
        <v>150</v>
      </c>
    </row>
    <row r="250" s="14" customFormat="1">
      <c r="A250" s="14"/>
      <c r="B250" s="245"/>
      <c r="C250" s="246"/>
      <c r="D250" s="235" t="s">
        <v>160</v>
      </c>
      <c r="E250" s="247" t="s">
        <v>1</v>
      </c>
      <c r="F250" s="248" t="s">
        <v>162</v>
      </c>
      <c r="G250" s="246"/>
      <c r="H250" s="249">
        <v>8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160</v>
      </c>
      <c r="AU250" s="255" t="s">
        <v>86</v>
      </c>
      <c r="AV250" s="14" t="s">
        <v>151</v>
      </c>
      <c r="AW250" s="14" t="s">
        <v>32</v>
      </c>
      <c r="AX250" s="14" t="s">
        <v>76</v>
      </c>
      <c r="AY250" s="255" t="s">
        <v>150</v>
      </c>
    </row>
    <row r="251" s="15" customFormat="1">
      <c r="A251" s="15"/>
      <c r="B251" s="256"/>
      <c r="C251" s="257"/>
      <c r="D251" s="235" t="s">
        <v>160</v>
      </c>
      <c r="E251" s="258" t="s">
        <v>1</v>
      </c>
      <c r="F251" s="259" t="s">
        <v>163</v>
      </c>
      <c r="G251" s="257"/>
      <c r="H251" s="260">
        <v>8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160</v>
      </c>
      <c r="AU251" s="266" t="s">
        <v>86</v>
      </c>
      <c r="AV251" s="15" t="s">
        <v>158</v>
      </c>
      <c r="AW251" s="15" t="s">
        <v>32</v>
      </c>
      <c r="AX251" s="15" t="s">
        <v>84</v>
      </c>
      <c r="AY251" s="266" t="s">
        <v>150</v>
      </c>
    </row>
    <row r="252" s="2" customFormat="1" ht="33" customHeight="1">
      <c r="A252" s="39"/>
      <c r="B252" s="40"/>
      <c r="C252" s="220" t="s">
        <v>308</v>
      </c>
      <c r="D252" s="220" t="s">
        <v>153</v>
      </c>
      <c r="E252" s="221" t="s">
        <v>309</v>
      </c>
      <c r="F252" s="222" t="s">
        <v>310</v>
      </c>
      <c r="G252" s="223" t="s">
        <v>195</v>
      </c>
      <c r="H252" s="224">
        <v>0.219</v>
      </c>
      <c r="I252" s="225"/>
      <c r="J252" s="226">
        <f>ROUND(I252*H252,2)</f>
        <v>0</v>
      </c>
      <c r="K252" s="222" t="s">
        <v>157</v>
      </c>
      <c r="L252" s="45"/>
      <c r="M252" s="227" t="s">
        <v>1</v>
      </c>
      <c r="N252" s="228" t="s">
        <v>41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158</v>
      </c>
      <c r="AT252" s="231" t="s">
        <v>153</v>
      </c>
      <c r="AU252" s="231" t="s">
        <v>86</v>
      </c>
      <c r="AY252" s="18" t="s">
        <v>150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84</v>
      </c>
      <c r="BK252" s="232">
        <f>ROUND(I252*H252,2)</f>
        <v>0</v>
      </c>
      <c r="BL252" s="18" t="s">
        <v>158</v>
      </c>
      <c r="BM252" s="231" t="s">
        <v>311</v>
      </c>
    </row>
    <row r="253" s="16" customFormat="1">
      <c r="A253" s="16"/>
      <c r="B253" s="277"/>
      <c r="C253" s="278"/>
      <c r="D253" s="235" t="s">
        <v>160</v>
      </c>
      <c r="E253" s="279" t="s">
        <v>1</v>
      </c>
      <c r="F253" s="280" t="s">
        <v>312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6" t="s">
        <v>160</v>
      </c>
      <c r="AU253" s="286" t="s">
        <v>86</v>
      </c>
      <c r="AV253" s="16" t="s">
        <v>84</v>
      </c>
      <c r="AW253" s="16" t="s">
        <v>32</v>
      </c>
      <c r="AX253" s="16" t="s">
        <v>76</v>
      </c>
      <c r="AY253" s="286" t="s">
        <v>150</v>
      </c>
    </row>
    <row r="254" s="13" customFormat="1">
      <c r="A254" s="13"/>
      <c r="B254" s="233"/>
      <c r="C254" s="234"/>
      <c r="D254" s="235" t="s">
        <v>160</v>
      </c>
      <c r="E254" s="236" t="s">
        <v>1</v>
      </c>
      <c r="F254" s="237" t="s">
        <v>313</v>
      </c>
      <c r="G254" s="234"/>
      <c r="H254" s="238">
        <v>0.16200000000000001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160</v>
      </c>
      <c r="AU254" s="244" t="s">
        <v>86</v>
      </c>
      <c r="AV254" s="13" t="s">
        <v>86</v>
      </c>
      <c r="AW254" s="13" t="s">
        <v>32</v>
      </c>
      <c r="AX254" s="13" t="s">
        <v>76</v>
      </c>
      <c r="AY254" s="244" t="s">
        <v>150</v>
      </c>
    </row>
    <row r="255" s="13" customFormat="1">
      <c r="A255" s="13"/>
      <c r="B255" s="233"/>
      <c r="C255" s="234"/>
      <c r="D255" s="235" t="s">
        <v>160</v>
      </c>
      <c r="E255" s="236" t="s">
        <v>1</v>
      </c>
      <c r="F255" s="237" t="s">
        <v>314</v>
      </c>
      <c r="G255" s="234"/>
      <c r="H255" s="238">
        <v>0.0030000000000000001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160</v>
      </c>
      <c r="AU255" s="244" t="s">
        <v>86</v>
      </c>
      <c r="AV255" s="13" t="s">
        <v>86</v>
      </c>
      <c r="AW255" s="13" t="s">
        <v>32</v>
      </c>
      <c r="AX255" s="13" t="s">
        <v>76</v>
      </c>
      <c r="AY255" s="244" t="s">
        <v>150</v>
      </c>
    </row>
    <row r="256" s="14" customFormat="1">
      <c r="A256" s="14"/>
      <c r="B256" s="245"/>
      <c r="C256" s="246"/>
      <c r="D256" s="235" t="s">
        <v>160</v>
      </c>
      <c r="E256" s="247" t="s">
        <v>1</v>
      </c>
      <c r="F256" s="248" t="s">
        <v>162</v>
      </c>
      <c r="G256" s="246"/>
      <c r="H256" s="249">
        <v>0.16500000000000001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160</v>
      </c>
      <c r="AU256" s="255" t="s">
        <v>86</v>
      </c>
      <c r="AV256" s="14" t="s">
        <v>151</v>
      </c>
      <c r="AW256" s="14" t="s">
        <v>32</v>
      </c>
      <c r="AX256" s="14" t="s">
        <v>76</v>
      </c>
      <c r="AY256" s="255" t="s">
        <v>150</v>
      </c>
    </row>
    <row r="257" s="16" customFormat="1">
      <c r="A257" s="16"/>
      <c r="B257" s="277"/>
      <c r="C257" s="278"/>
      <c r="D257" s="235" t="s">
        <v>160</v>
      </c>
      <c r="E257" s="279" t="s">
        <v>1</v>
      </c>
      <c r="F257" s="280" t="s">
        <v>315</v>
      </c>
      <c r="G257" s="278"/>
      <c r="H257" s="279" t="s">
        <v>1</v>
      </c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6" t="s">
        <v>160</v>
      </c>
      <c r="AU257" s="286" t="s">
        <v>86</v>
      </c>
      <c r="AV257" s="16" t="s">
        <v>84</v>
      </c>
      <c r="AW257" s="16" t="s">
        <v>32</v>
      </c>
      <c r="AX257" s="16" t="s">
        <v>76</v>
      </c>
      <c r="AY257" s="286" t="s">
        <v>150</v>
      </c>
    </row>
    <row r="258" s="13" customFormat="1">
      <c r="A258" s="13"/>
      <c r="B258" s="233"/>
      <c r="C258" s="234"/>
      <c r="D258" s="235" t="s">
        <v>160</v>
      </c>
      <c r="E258" s="236" t="s">
        <v>1</v>
      </c>
      <c r="F258" s="237" t="s">
        <v>316</v>
      </c>
      <c r="G258" s="234"/>
      <c r="H258" s="238">
        <v>0.052999999999999998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160</v>
      </c>
      <c r="AU258" s="244" t="s">
        <v>86</v>
      </c>
      <c r="AV258" s="13" t="s">
        <v>86</v>
      </c>
      <c r="AW258" s="13" t="s">
        <v>32</v>
      </c>
      <c r="AX258" s="13" t="s">
        <v>76</v>
      </c>
      <c r="AY258" s="244" t="s">
        <v>150</v>
      </c>
    </row>
    <row r="259" s="13" customFormat="1">
      <c r="A259" s="13"/>
      <c r="B259" s="233"/>
      <c r="C259" s="234"/>
      <c r="D259" s="235" t="s">
        <v>160</v>
      </c>
      <c r="E259" s="236" t="s">
        <v>1</v>
      </c>
      <c r="F259" s="237" t="s">
        <v>317</v>
      </c>
      <c r="G259" s="234"/>
      <c r="H259" s="238">
        <v>0.001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160</v>
      </c>
      <c r="AU259" s="244" t="s">
        <v>86</v>
      </c>
      <c r="AV259" s="13" t="s">
        <v>86</v>
      </c>
      <c r="AW259" s="13" t="s">
        <v>32</v>
      </c>
      <c r="AX259" s="13" t="s">
        <v>76</v>
      </c>
      <c r="AY259" s="244" t="s">
        <v>150</v>
      </c>
    </row>
    <row r="260" s="14" customFormat="1">
      <c r="A260" s="14"/>
      <c r="B260" s="245"/>
      <c r="C260" s="246"/>
      <c r="D260" s="235" t="s">
        <v>160</v>
      </c>
      <c r="E260" s="247" t="s">
        <v>1</v>
      </c>
      <c r="F260" s="248" t="s">
        <v>162</v>
      </c>
      <c r="G260" s="246"/>
      <c r="H260" s="249">
        <v>0.053999999999999999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160</v>
      </c>
      <c r="AU260" s="255" t="s">
        <v>86</v>
      </c>
      <c r="AV260" s="14" t="s">
        <v>151</v>
      </c>
      <c r="AW260" s="14" t="s">
        <v>32</v>
      </c>
      <c r="AX260" s="14" t="s">
        <v>76</v>
      </c>
      <c r="AY260" s="255" t="s">
        <v>150</v>
      </c>
    </row>
    <row r="261" s="15" customFormat="1">
      <c r="A261" s="15"/>
      <c r="B261" s="256"/>
      <c r="C261" s="257"/>
      <c r="D261" s="235" t="s">
        <v>160</v>
      </c>
      <c r="E261" s="258" t="s">
        <v>1</v>
      </c>
      <c r="F261" s="259" t="s">
        <v>163</v>
      </c>
      <c r="G261" s="257"/>
      <c r="H261" s="260">
        <v>0.219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160</v>
      </c>
      <c r="AU261" s="266" t="s">
        <v>86</v>
      </c>
      <c r="AV261" s="15" t="s">
        <v>158</v>
      </c>
      <c r="AW261" s="15" t="s">
        <v>32</v>
      </c>
      <c r="AX261" s="15" t="s">
        <v>84</v>
      </c>
      <c r="AY261" s="266" t="s">
        <v>150</v>
      </c>
    </row>
    <row r="262" s="2" customFormat="1" ht="24.15" customHeight="1">
      <c r="A262" s="39"/>
      <c r="B262" s="40"/>
      <c r="C262" s="267" t="s">
        <v>318</v>
      </c>
      <c r="D262" s="267" t="s">
        <v>205</v>
      </c>
      <c r="E262" s="268" t="s">
        <v>319</v>
      </c>
      <c r="F262" s="269" t="s">
        <v>320</v>
      </c>
      <c r="G262" s="270" t="s">
        <v>195</v>
      </c>
      <c r="H262" s="271">
        <v>0.16500000000000001</v>
      </c>
      <c r="I262" s="272"/>
      <c r="J262" s="273">
        <f>ROUND(I262*H262,2)</f>
        <v>0</v>
      </c>
      <c r="K262" s="269" t="s">
        <v>1</v>
      </c>
      <c r="L262" s="274"/>
      <c r="M262" s="275" t="s">
        <v>1</v>
      </c>
      <c r="N262" s="276" t="s">
        <v>41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192</v>
      </c>
      <c r="AT262" s="231" t="s">
        <v>205</v>
      </c>
      <c r="AU262" s="231" t="s">
        <v>86</v>
      </c>
      <c r="AY262" s="18" t="s">
        <v>150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84</v>
      </c>
      <c r="BK262" s="232">
        <f>ROUND(I262*H262,2)</f>
        <v>0</v>
      </c>
      <c r="BL262" s="18" t="s">
        <v>158</v>
      </c>
      <c r="BM262" s="231" t="s">
        <v>321</v>
      </c>
    </row>
    <row r="263" s="16" customFormat="1">
      <c r="A263" s="16"/>
      <c r="B263" s="277"/>
      <c r="C263" s="278"/>
      <c r="D263" s="235" t="s">
        <v>160</v>
      </c>
      <c r="E263" s="279" t="s">
        <v>1</v>
      </c>
      <c r="F263" s="280" t="s">
        <v>312</v>
      </c>
      <c r="G263" s="278"/>
      <c r="H263" s="279" t="s">
        <v>1</v>
      </c>
      <c r="I263" s="281"/>
      <c r="J263" s="278"/>
      <c r="K263" s="278"/>
      <c r="L263" s="282"/>
      <c r="M263" s="283"/>
      <c r="N263" s="284"/>
      <c r="O263" s="284"/>
      <c r="P263" s="284"/>
      <c r="Q263" s="284"/>
      <c r="R263" s="284"/>
      <c r="S263" s="284"/>
      <c r="T263" s="285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6" t="s">
        <v>160</v>
      </c>
      <c r="AU263" s="286" t="s">
        <v>86</v>
      </c>
      <c r="AV263" s="16" t="s">
        <v>84</v>
      </c>
      <c r="AW263" s="16" t="s">
        <v>32</v>
      </c>
      <c r="AX263" s="16" t="s">
        <v>76</v>
      </c>
      <c r="AY263" s="286" t="s">
        <v>150</v>
      </c>
    </row>
    <row r="264" s="13" customFormat="1">
      <c r="A264" s="13"/>
      <c r="B264" s="233"/>
      <c r="C264" s="234"/>
      <c r="D264" s="235" t="s">
        <v>160</v>
      </c>
      <c r="E264" s="236" t="s">
        <v>1</v>
      </c>
      <c r="F264" s="237" t="s">
        <v>313</v>
      </c>
      <c r="G264" s="234"/>
      <c r="H264" s="238">
        <v>0.16200000000000001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160</v>
      </c>
      <c r="AU264" s="244" t="s">
        <v>86</v>
      </c>
      <c r="AV264" s="13" t="s">
        <v>86</v>
      </c>
      <c r="AW264" s="13" t="s">
        <v>32</v>
      </c>
      <c r="AX264" s="13" t="s">
        <v>76</v>
      </c>
      <c r="AY264" s="244" t="s">
        <v>150</v>
      </c>
    </row>
    <row r="265" s="13" customFormat="1">
      <c r="A265" s="13"/>
      <c r="B265" s="233"/>
      <c r="C265" s="234"/>
      <c r="D265" s="235" t="s">
        <v>160</v>
      </c>
      <c r="E265" s="236" t="s">
        <v>1</v>
      </c>
      <c r="F265" s="237" t="s">
        <v>314</v>
      </c>
      <c r="G265" s="234"/>
      <c r="H265" s="238">
        <v>0.0030000000000000001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160</v>
      </c>
      <c r="AU265" s="244" t="s">
        <v>86</v>
      </c>
      <c r="AV265" s="13" t="s">
        <v>86</v>
      </c>
      <c r="AW265" s="13" t="s">
        <v>32</v>
      </c>
      <c r="AX265" s="13" t="s">
        <v>76</v>
      </c>
      <c r="AY265" s="244" t="s">
        <v>150</v>
      </c>
    </row>
    <row r="266" s="14" customFormat="1">
      <c r="A266" s="14"/>
      <c r="B266" s="245"/>
      <c r="C266" s="246"/>
      <c r="D266" s="235" t="s">
        <v>160</v>
      </c>
      <c r="E266" s="247" t="s">
        <v>1</v>
      </c>
      <c r="F266" s="248" t="s">
        <v>162</v>
      </c>
      <c r="G266" s="246"/>
      <c r="H266" s="249">
        <v>0.16500000000000001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160</v>
      </c>
      <c r="AU266" s="255" t="s">
        <v>86</v>
      </c>
      <c r="AV266" s="14" t="s">
        <v>151</v>
      </c>
      <c r="AW266" s="14" t="s">
        <v>32</v>
      </c>
      <c r="AX266" s="14" t="s">
        <v>76</v>
      </c>
      <c r="AY266" s="255" t="s">
        <v>150</v>
      </c>
    </row>
    <row r="267" s="15" customFormat="1">
      <c r="A267" s="15"/>
      <c r="B267" s="256"/>
      <c r="C267" s="257"/>
      <c r="D267" s="235" t="s">
        <v>160</v>
      </c>
      <c r="E267" s="258" t="s">
        <v>1</v>
      </c>
      <c r="F267" s="259" t="s">
        <v>163</v>
      </c>
      <c r="G267" s="257"/>
      <c r="H267" s="260">
        <v>0.16500000000000001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160</v>
      </c>
      <c r="AU267" s="266" t="s">
        <v>86</v>
      </c>
      <c r="AV267" s="15" t="s">
        <v>158</v>
      </c>
      <c r="AW267" s="15" t="s">
        <v>32</v>
      </c>
      <c r="AX267" s="15" t="s">
        <v>84</v>
      </c>
      <c r="AY267" s="266" t="s">
        <v>150</v>
      </c>
    </row>
    <row r="268" s="2" customFormat="1" ht="24.15" customHeight="1">
      <c r="A268" s="39"/>
      <c r="B268" s="40"/>
      <c r="C268" s="267" t="s">
        <v>322</v>
      </c>
      <c r="D268" s="267" t="s">
        <v>205</v>
      </c>
      <c r="E268" s="268" t="s">
        <v>323</v>
      </c>
      <c r="F268" s="269" t="s">
        <v>324</v>
      </c>
      <c r="G268" s="270" t="s">
        <v>195</v>
      </c>
      <c r="H268" s="271">
        <v>0.053999999999999999</v>
      </c>
      <c r="I268" s="272"/>
      <c r="J268" s="273">
        <f>ROUND(I268*H268,2)</f>
        <v>0</v>
      </c>
      <c r="K268" s="269" t="s">
        <v>1</v>
      </c>
      <c r="L268" s="274"/>
      <c r="M268" s="275" t="s">
        <v>1</v>
      </c>
      <c r="N268" s="276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192</v>
      </c>
      <c r="AT268" s="231" t="s">
        <v>205</v>
      </c>
      <c r="AU268" s="231" t="s">
        <v>86</v>
      </c>
      <c r="AY268" s="18" t="s">
        <v>150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158</v>
      </c>
      <c r="BM268" s="231" t="s">
        <v>325</v>
      </c>
    </row>
    <row r="269" s="16" customFormat="1">
      <c r="A269" s="16"/>
      <c r="B269" s="277"/>
      <c r="C269" s="278"/>
      <c r="D269" s="235" t="s">
        <v>160</v>
      </c>
      <c r="E269" s="279" t="s">
        <v>1</v>
      </c>
      <c r="F269" s="280" t="s">
        <v>315</v>
      </c>
      <c r="G269" s="278"/>
      <c r="H269" s="279" t="s">
        <v>1</v>
      </c>
      <c r="I269" s="281"/>
      <c r="J269" s="278"/>
      <c r="K269" s="278"/>
      <c r="L269" s="282"/>
      <c r="M269" s="283"/>
      <c r="N269" s="284"/>
      <c r="O269" s="284"/>
      <c r="P269" s="284"/>
      <c r="Q269" s="284"/>
      <c r="R269" s="284"/>
      <c r="S269" s="284"/>
      <c r="T269" s="285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6" t="s">
        <v>160</v>
      </c>
      <c r="AU269" s="286" t="s">
        <v>86</v>
      </c>
      <c r="AV269" s="16" t="s">
        <v>84</v>
      </c>
      <c r="AW269" s="16" t="s">
        <v>32</v>
      </c>
      <c r="AX269" s="16" t="s">
        <v>76</v>
      </c>
      <c r="AY269" s="286" t="s">
        <v>150</v>
      </c>
    </row>
    <row r="270" s="13" customFormat="1">
      <c r="A270" s="13"/>
      <c r="B270" s="233"/>
      <c r="C270" s="234"/>
      <c r="D270" s="235" t="s">
        <v>160</v>
      </c>
      <c r="E270" s="236" t="s">
        <v>1</v>
      </c>
      <c r="F270" s="237" t="s">
        <v>316</v>
      </c>
      <c r="G270" s="234"/>
      <c r="H270" s="238">
        <v>0.052999999999999998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160</v>
      </c>
      <c r="AU270" s="244" t="s">
        <v>86</v>
      </c>
      <c r="AV270" s="13" t="s">
        <v>86</v>
      </c>
      <c r="AW270" s="13" t="s">
        <v>32</v>
      </c>
      <c r="AX270" s="13" t="s">
        <v>76</v>
      </c>
      <c r="AY270" s="244" t="s">
        <v>150</v>
      </c>
    </row>
    <row r="271" s="13" customFormat="1">
      <c r="A271" s="13"/>
      <c r="B271" s="233"/>
      <c r="C271" s="234"/>
      <c r="D271" s="235" t="s">
        <v>160</v>
      </c>
      <c r="E271" s="236" t="s">
        <v>1</v>
      </c>
      <c r="F271" s="237" t="s">
        <v>317</v>
      </c>
      <c r="G271" s="234"/>
      <c r="H271" s="238">
        <v>0.001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160</v>
      </c>
      <c r="AU271" s="244" t="s">
        <v>86</v>
      </c>
      <c r="AV271" s="13" t="s">
        <v>86</v>
      </c>
      <c r="AW271" s="13" t="s">
        <v>32</v>
      </c>
      <c r="AX271" s="13" t="s">
        <v>76</v>
      </c>
      <c r="AY271" s="244" t="s">
        <v>150</v>
      </c>
    </row>
    <row r="272" s="14" customFormat="1">
      <c r="A272" s="14"/>
      <c r="B272" s="245"/>
      <c r="C272" s="246"/>
      <c r="D272" s="235" t="s">
        <v>160</v>
      </c>
      <c r="E272" s="247" t="s">
        <v>1</v>
      </c>
      <c r="F272" s="248" t="s">
        <v>162</v>
      </c>
      <c r="G272" s="246"/>
      <c r="H272" s="249">
        <v>0.053999999999999999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160</v>
      </c>
      <c r="AU272" s="255" t="s">
        <v>86</v>
      </c>
      <c r="AV272" s="14" t="s">
        <v>151</v>
      </c>
      <c r="AW272" s="14" t="s">
        <v>32</v>
      </c>
      <c r="AX272" s="14" t="s">
        <v>76</v>
      </c>
      <c r="AY272" s="255" t="s">
        <v>150</v>
      </c>
    </row>
    <row r="273" s="15" customFormat="1">
      <c r="A273" s="15"/>
      <c r="B273" s="256"/>
      <c r="C273" s="257"/>
      <c r="D273" s="235" t="s">
        <v>160</v>
      </c>
      <c r="E273" s="258" t="s">
        <v>1</v>
      </c>
      <c r="F273" s="259" t="s">
        <v>163</v>
      </c>
      <c r="G273" s="257"/>
      <c r="H273" s="260">
        <v>0.053999999999999999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160</v>
      </c>
      <c r="AU273" s="266" t="s">
        <v>86</v>
      </c>
      <c r="AV273" s="15" t="s">
        <v>158</v>
      </c>
      <c r="AW273" s="15" t="s">
        <v>32</v>
      </c>
      <c r="AX273" s="15" t="s">
        <v>84</v>
      </c>
      <c r="AY273" s="266" t="s">
        <v>150</v>
      </c>
    </row>
    <row r="274" s="2" customFormat="1" ht="24.15" customHeight="1">
      <c r="A274" s="39"/>
      <c r="B274" s="40"/>
      <c r="C274" s="220" t="s">
        <v>326</v>
      </c>
      <c r="D274" s="220" t="s">
        <v>153</v>
      </c>
      <c r="E274" s="221" t="s">
        <v>327</v>
      </c>
      <c r="F274" s="222" t="s">
        <v>328</v>
      </c>
      <c r="G274" s="223" t="s">
        <v>261</v>
      </c>
      <c r="H274" s="224">
        <v>6</v>
      </c>
      <c r="I274" s="225"/>
      <c r="J274" s="226">
        <f>ROUND(I274*H274,2)</f>
        <v>0</v>
      </c>
      <c r="K274" s="222" t="s">
        <v>157</v>
      </c>
      <c r="L274" s="45"/>
      <c r="M274" s="227" t="s">
        <v>1</v>
      </c>
      <c r="N274" s="228" t="s">
        <v>41</v>
      </c>
      <c r="O274" s="92"/>
      <c r="P274" s="229">
        <f>O274*H274</f>
        <v>0</v>
      </c>
      <c r="Q274" s="229">
        <v>2.0000000000000002E-05</v>
      </c>
      <c r="R274" s="229">
        <f>Q274*H274</f>
        <v>0.00012000000000000002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158</v>
      </c>
      <c r="AT274" s="231" t="s">
        <v>153</v>
      </c>
      <c r="AU274" s="231" t="s">
        <v>86</v>
      </c>
      <c r="AY274" s="18" t="s">
        <v>150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84</v>
      </c>
      <c r="BK274" s="232">
        <f>ROUND(I274*H274,2)</f>
        <v>0</v>
      </c>
      <c r="BL274" s="18" t="s">
        <v>158</v>
      </c>
      <c r="BM274" s="231" t="s">
        <v>329</v>
      </c>
    </row>
    <row r="275" s="13" customFormat="1">
      <c r="A275" s="13"/>
      <c r="B275" s="233"/>
      <c r="C275" s="234"/>
      <c r="D275" s="235" t="s">
        <v>160</v>
      </c>
      <c r="E275" s="236" t="s">
        <v>1</v>
      </c>
      <c r="F275" s="237" t="s">
        <v>330</v>
      </c>
      <c r="G275" s="234"/>
      <c r="H275" s="238">
        <v>4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160</v>
      </c>
      <c r="AU275" s="244" t="s">
        <v>86</v>
      </c>
      <c r="AV275" s="13" t="s">
        <v>86</v>
      </c>
      <c r="AW275" s="13" t="s">
        <v>32</v>
      </c>
      <c r="AX275" s="13" t="s">
        <v>76</v>
      </c>
      <c r="AY275" s="244" t="s">
        <v>150</v>
      </c>
    </row>
    <row r="276" s="13" customFormat="1">
      <c r="A276" s="13"/>
      <c r="B276" s="233"/>
      <c r="C276" s="234"/>
      <c r="D276" s="235" t="s">
        <v>160</v>
      </c>
      <c r="E276" s="236" t="s">
        <v>1</v>
      </c>
      <c r="F276" s="237" t="s">
        <v>331</v>
      </c>
      <c r="G276" s="234"/>
      <c r="H276" s="238">
        <v>2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160</v>
      </c>
      <c r="AU276" s="244" t="s">
        <v>86</v>
      </c>
      <c r="AV276" s="13" t="s">
        <v>86</v>
      </c>
      <c r="AW276" s="13" t="s">
        <v>32</v>
      </c>
      <c r="AX276" s="13" t="s">
        <v>76</v>
      </c>
      <c r="AY276" s="244" t="s">
        <v>150</v>
      </c>
    </row>
    <row r="277" s="14" customFormat="1">
      <c r="A277" s="14"/>
      <c r="B277" s="245"/>
      <c r="C277" s="246"/>
      <c r="D277" s="235" t="s">
        <v>160</v>
      </c>
      <c r="E277" s="247" t="s">
        <v>1</v>
      </c>
      <c r="F277" s="248" t="s">
        <v>162</v>
      </c>
      <c r="G277" s="246"/>
      <c r="H277" s="249">
        <v>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160</v>
      </c>
      <c r="AU277" s="255" t="s">
        <v>86</v>
      </c>
      <c r="AV277" s="14" t="s">
        <v>151</v>
      </c>
      <c r="AW277" s="14" t="s">
        <v>32</v>
      </c>
      <c r="AX277" s="14" t="s">
        <v>76</v>
      </c>
      <c r="AY277" s="255" t="s">
        <v>150</v>
      </c>
    </row>
    <row r="278" s="15" customFormat="1">
      <c r="A278" s="15"/>
      <c r="B278" s="256"/>
      <c r="C278" s="257"/>
      <c r="D278" s="235" t="s">
        <v>160</v>
      </c>
      <c r="E278" s="258" t="s">
        <v>1</v>
      </c>
      <c r="F278" s="259" t="s">
        <v>163</v>
      </c>
      <c r="G278" s="257"/>
      <c r="H278" s="260">
        <v>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160</v>
      </c>
      <c r="AU278" s="266" t="s">
        <v>86</v>
      </c>
      <c r="AV278" s="15" t="s">
        <v>158</v>
      </c>
      <c r="AW278" s="15" t="s">
        <v>32</v>
      </c>
      <c r="AX278" s="15" t="s">
        <v>84</v>
      </c>
      <c r="AY278" s="266" t="s">
        <v>150</v>
      </c>
    </row>
    <row r="279" s="2" customFormat="1" ht="21.75" customHeight="1">
      <c r="A279" s="39"/>
      <c r="B279" s="40"/>
      <c r="C279" s="220" t="s">
        <v>332</v>
      </c>
      <c r="D279" s="220" t="s">
        <v>153</v>
      </c>
      <c r="E279" s="221" t="s">
        <v>333</v>
      </c>
      <c r="F279" s="222" t="s">
        <v>334</v>
      </c>
      <c r="G279" s="223" t="s">
        <v>261</v>
      </c>
      <c r="H279" s="224">
        <v>6</v>
      </c>
      <c r="I279" s="225"/>
      <c r="J279" s="226">
        <f>ROUND(I279*H279,2)</f>
        <v>0</v>
      </c>
      <c r="K279" s="222" t="s">
        <v>157</v>
      </c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0.00027999999999999998</v>
      </c>
      <c r="R279" s="229">
        <f>Q279*H279</f>
        <v>0.0016799999999999999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158</v>
      </c>
      <c r="AT279" s="231" t="s">
        <v>153</v>
      </c>
      <c r="AU279" s="231" t="s">
        <v>86</v>
      </c>
      <c r="AY279" s="18" t="s">
        <v>150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158</v>
      </c>
      <c r="BM279" s="231" t="s">
        <v>335</v>
      </c>
    </row>
    <row r="280" s="2" customFormat="1" ht="24.15" customHeight="1">
      <c r="A280" s="39"/>
      <c r="B280" s="40"/>
      <c r="C280" s="220" t="s">
        <v>336</v>
      </c>
      <c r="D280" s="220" t="s">
        <v>153</v>
      </c>
      <c r="E280" s="221" t="s">
        <v>337</v>
      </c>
      <c r="F280" s="222" t="s">
        <v>338</v>
      </c>
      <c r="G280" s="223" t="s">
        <v>156</v>
      </c>
      <c r="H280" s="224">
        <v>1.788</v>
      </c>
      <c r="I280" s="225"/>
      <c r="J280" s="226">
        <f>ROUND(I280*H280,2)</f>
        <v>0</v>
      </c>
      <c r="K280" s="222" t="s">
        <v>157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1.8</v>
      </c>
      <c r="T280" s="230">
        <f>S280*H280</f>
        <v>3.2183999999999999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158</v>
      </c>
      <c r="AT280" s="231" t="s">
        <v>153</v>
      </c>
      <c r="AU280" s="231" t="s">
        <v>86</v>
      </c>
      <c r="AY280" s="18" t="s">
        <v>150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158</v>
      </c>
      <c r="BM280" s="231" t="s">
        <v>339</v>
      </c>
    </row>
    <row r="281" s="13" customFormat="1">
      <c r="A281" s="13"/>
      <c r="B281" s="233"/>
      <c r="C281" s="234"/>
      <c r="D281" s="235" t="s">
        <v>160</v>
      </c>
      <c r="E281" s="236" t="s">
        <v>1</v>
      </c>
      <c r="F281" s="237" t="s">
        <v>340</v>
      </c>
      <c r="G281" s="234"/>
      <c r="H281" s="238">
        <v>1.788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160</v>
      </c>
      <c r="AU281" s="244" t="s">
        <v>86</v>
      </c>
      <c r="AV281" s="13" t="s">
        <v>86</v>
      </c>
      <c r="AW281" s="13" t="s">
        <v>32</v>
      </c>
      <c r="AX281" s="13" t="s">
        <v>76</v>
      </c>
      <c r="AY281" s="244" t="s">
        <v>150</v>
      </c>
    </row>
    <row r="282" s="14" customFormat="1">
      <c r="A282" s="14"/>
      <c r="B282" s="245"/>
      <c r="C282" s="246"/>
      <c r="D282" s="235" t="s">
        <v>160</v>
      </c>
      <c r="E282" s="247" t="s">
        <v>1</v>
      </c>
      <c r="F282" s="248" t="s">
        <v>162</v>
      </c>
      <c r="G282" s="246"/>
      <c r="H282" s="249">
        <v>1.788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160</v>
      </c>
      <c r="AU282" s="255" t="s">
        <v>86</v>
      </c>
      <c r="AV282" s="14" t="s">
        <v>151</v>
      </c>
      <c r="AW282" s="14" t="s">
        <v>32</v>
      </c>
      <c r="AX282" s="14" t="s">
        <v>76</v>
      </c>
      <c r="AY282" s="255" t="s">
        <v>150</v>
      </c>
    </row>
    <row r="283" s="15" customFormat="1">
      <c r="A283" s="15"/>
      <c r="B283" s="256"/>
      <c r="C283" s="257"/>
      <c r="D283" s="235" t="s">
        <v>160</v>
      </c>
      <c r="E283" s="258" t="s">
        <v>1</v>
      </c>
      <c r="F283" s="259" t="s">
        <v>163</v>
      </c>
      <c r="G283" s="257"/>
      <c r="H283" s="260">
        <v>1.788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160</v>
      </c>
      <c r="AU283" s="266" t="s">
        <v>86</v>
      </c>
      <c r="AV283" s="15" t="s">
        <v>158</v>
      </c>
      <c r="AW283" s="15" t="s">
        <v>32</v>
      </c>
      <c r="AX283" s="15" t="s">
        <v>84</v>
      </c>
      <c r="AY283" s="266" t="s">
        <v>150</v>
      </c>
    </row>
    <row r="284" s="2" customFormat="1" ht="16.5" customHeight="1">
      <c r="A284" s="39"/>
      <c r="B284" s="40"/>
      <c r="C284" s="220" t="s">
        <v>341</v>
      </c>
      <c r="D284" s="220" t="s">
        <v>153</v>
      </c>
      <c r="E284" s="221" t="s">
        <v>342</v>
      </c>
      <c r="F284" s="222" t="s">
        <v>343</v>
      </c>
      <c r="G284" s="223" t="s">
        <v>156</v>
      </c>
      <c r="H284" s="224">
        <v>2.7749999999999999</v>
      </c>
      <c r="I284" s="225"/>
      <c r="J284" s="226">
        <f>ROUND(I284*H284,2)</f>
        <v>0</v>
      </c>
      <c r="K284" s="222" t="s">
        <v>157</v>
      </c>
      <c r="L284" s="45"/>
      <c r="M284" s="227" t="s">
        <v>1</v>
      </c>
      <c r="N284" s="228" t="s">
        <v>41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2.3999999999999999</v>
      </c>
      <c r="T284" s="230">
        <f>S284*H284</f>
        <v>6.6599999999999993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158</v>
      </c>
      <c r="AT284" s="231" t="s">
        <v>153</v>
      </c>
      <c r="AU284" s="231" t="s">
        <v>86</v>
      </c>
      <c r="AY284" s="18" t="s">
        <v>150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84</v>
      </c>
      <c r="BK284" s="232">
        <f>ROUND(I284*H284,2)</f>
        <v>0</v>
      </c>
      <c r="BL284" s="18" t="s">
        <v>158</v>
      </c>
      <c r="BM284" s="231" t="s">
        <v>344</v>
      </c>
    </row>
    <row r="285" s="13" customFormat="1">
      <c r="A285" s="13"/>
      <c r="B285" s="233"/>
      <c r="C285" s="234"/>
      <c r="D285" s="235" t="s">
        <v>160</v>
      </c>
      <c r="E285" s="236" t="s">
        <v>1</v>
      </c>
      <c r="F285" s="237" t="s">
        <v>182</v>
      </c>
      <c r="G285" s="234"/>
      <c r="H285" s="238">
        <v>2.7749999999999999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160</v>
      </c>
      <c r="AU285" s="244" t="s">
        <v>86</v>
      </c>
      <c r="AV285" s="13" t="s">
        <v>86</v>
      </c>
      <c r="AW285" s="13" t="s">
        <v>32</v>
      </c>
      <c r="AX285" s="13" t="s">
        <v>76</v>
      </c>
      <c r="AY285" s="244" t="s">
        <v>150</v>
      </c>
    </row>
    <row r="286" s="14" customFormat="1">
      <c r="A286" s="14"/>
      <c r="B286" s="245"/>
      <c r="C286" s="246"/>
      <c r="D286" s="235" t="s">
        <v>160</v>
      </c>
      <c r="E286" s="247" t="s">
        <v>1</v>
      </c>
      <c r="F286" s="248" t="s">
        <v>162</v>
      </c>
      <c r="G286" s="246"/>
      <c r="H286" s="249">
        <v>2.7749999999999999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160</v>
      </c>
      <c r="AU286" s="255" t="s">
        <v>86</v>
      </c>
      <c r="AV286" s="14" t="s">
        <v>151</v>
      </c>
      <c r="AW286" s="14" t="s">
        <v>32</v>
      </c>
      <c r="AX286" s="14" t="s">
        <v>76</v>
      </c>
      <c r="AY286" s="255" t="s">
        <v>150</v>
      </c>
    </row>
    <row r="287" s="15" customFormat="1">
      <c r="A287" s="15"/>
      <c r="B287" s="256"/>
      <c r="C287" s="257"/>
      <c r="D287" s="235" t="s">
        <v>160</v>
      </c>
      <c r="E287" s="258" t="s">
        <v>1</v>
      </c>
      <c r="F287" s="259" t="s">
        <v>163</v>
      </c>
      <c r="G287" s="257"/>
      <c r="H287" s="260">
        <v>2.7749999999999999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160</v>
      </c>
      <c r="AU287" s="266" t="s">
        <v>86</v>
      </c>
      <c r="AV287" s="15" t="s">
        <v>158</v>
      </c>
      <c r="AW287" s="15" t="s">
        <v>32</v>
      </c>
      <c r="AX287" s="15" t="s">
        <v>84</v>
      </c>
      <c r="AY287" s="266" t="s">
        <v>150</v>
      </c>
    </row>
    <row r="288" s="2" customFormat="1" ht="24.15" customHeight="1">
      <c r="A288" s="39"/>
      <c r="B288" s="40"/>
      <c r="C288" s="220" t="s">
        <v>345</v>
      </c>
      <c r="D288" s="220" t="s">
        <v>153</v>
      </c>
      <c r="E288" s="221" t="s">
        <v>346</v>
      </c>
      <c r="F288" s="222" t="s">
        <v>347</v>
      </c>
      <c r="G288" s="223" t="s">
        <v>166</v>
      </c>
      <c r="H288" s="224">
        <v>7.3200000000000003</v>
      </c>
      <c r="I288" s="225"/>
      <c r="J288" s="226">
        <f>ROUND(I288*H288,2)</f>
        <v>0</v>
      </c>
      <c r="K288" s="222" t="s">
        <v>157</v>
      </c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0.055</v>
      </c>
      <c r="T288" s="230">
        <f>S288*H288</f>
        <v>0.40260000000000001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158</v>
      </c>
      <c r="AT288" s="231" t="s">
        <v>153</v>
      </c>
      <c r="AU288" s="231" t="s">
        <v>86</v>
      </c>
      <c r="AY288" s="18" t="s">
        <v>150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158</v>
      </c>
      <c r="BM288" s="231" t="s">
        <v>348</v>
      </c>
    </row>
    <row r="289" s="13" customFormat="1">
      <c r="A289" s="13"/>
      <c r="B289" s="233"/>
      <c r="C289" s="234"/>
      <c r="D289" s="235" t="s">
        <v>160</v>
      </c>
      <c r="E289" s="236" t="s">
        <v>1</v>
      </c>
      <c r="F289" s="237" t="s">
        <v>349</v>
      </c>
      <c r="G289" s="234"/>
      <c r="H289" s="238">
        <v>0.59999999999999998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160</v>
      </c>
      <c r="AU289" s="244" t="s">
        <v>86</v>
      </c>
      <c r="AV289" s="13" t="s">
        <v>86</v>
      </c>
      <c r="AW289" s="13" t="s">
        <v>32</v>
      </c>
      <c r="AX289" s="13" t="s">
        <v>76</v>
      </c>
      <c r="AY289" s="244" t="s">
        <v>150</v>
      </c>
    </row>
    <row r="290" s="13" customFormat="1">
      <c r="A290" s="13"/>
      <c r="B290" s="233"/>
      <c r="C290" s="234"/>
      <c r="D290" s="235" t="s">
        <v>160</v>
      </c>
      <c r="E290" s="236" t="s">
        <v>1</v>
      </c>
      <c r="F290" s="237" t="s">
        <v>350</v>
      </c>
      <c r="G290" s="234"/>
      <c r="H290" s="238">
        <v>0.81000000000000005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160</v>
      </c>
      <c r="AU290" s="244" t="s">
        <v>86</v>
      </c>
      <c r="AV290" s="13" t="s">
        <v>86</v>
      </c>
      <c r="AW290" s="13" t="s">
        <v>32</v>
      </c>
      <c r="AX290" s="13" t="s">
        <v>76</v>
      </c>
      <c r="AY290" s="244" t="s">
        <v>150</v>
      </c>
    </row>
    <row r="291" s="13" customFormat="1">
      <c r="A291" s="13"/>
      <c r="B291" s="233"/>
      <c r="C291" s="234"/>
      <c r="D291" s="235" t="s">
        <v>160</v>
      </c>
      <c r="E291" s="236" t="s">
        <v>1</v>
      </c>
      <c r="F291" s="237" t="s">
        <v>351</v>
      </c>
      <c r="G291" s="234"/>
      <c r="H291" s="238">
        <v>0.40999999999999998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160</v>
      </c>
      <c r="AU291" s="244" t="s">
        <v>86</v>
      </c>
      <c r="AV291" s="13" t="s">
        <v>86</v>
      </c>
      <c r="AW291" s="13" t="s">
        <v>32</v>
      </c>
      <c r="AX291" s="13" t="s">
        <v>76</v>
      </c>
      <c r="AY291" s="244" t="s">
        <v>150</v>
      </c>
    </row>
    <row r="292" s="13" customFormat="1">
      <c r="A292" s="13"/>
      <c r="B292" s="233"/>
      <c r="C292" s="234"/>
      <c r="D292" s="235" t="s">
        <v>160</v>
      </c>
      <c r="E292" s="236" t="s">
        <v>1</v>
      </c>
      <c r="F292" s="237" t="s">
        <v>352</v>
      </c>
      <c r="G292" s="234"/>
      <c r="H292" s="238">
        <v>2.25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160</v>
      </c>
      <c r="AU292" s="244" t="s">
        <v>86</v>
      </c>
      <c r="AV292" s="13" t="s">
        <v>86</v>
      </c>
      <c r="AW292" s="13" t="s">
        <v>32</v>
      </c>
      <c r="AX292" s="13" t="s">
        <v>76</v>
      </c>
      <c r="AY292" s="244" t="s">
        <v>150</v>
      </c>
    </row>
    <row r="293" s="14" customFormat="1">
      <c r="A293" s="14"/>
      <c r="B293" s="245"/>
      <c r="C293" s="246"/>
      <c r="D293" s="235" t="s">
        <v>160</v>
      </c>
      <c r="E293" s="247" t="s">
        <v>1</v>
      </c>
      <c r="F293" s="248" t="s">
        <v>162</v>
      </c>
      <c r="G293" s="246"/>
      <c r="H293" s="249">
        <v>4.0700000000000003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160</v>
      </c>
      <c r="AU293" s="255" t="s">
        <v>86</v>
      </c>
      <c r="AV293" s="14" t="s">
        <v>151</v>
      </c>
      <c r="AW293" s="14" t="s">
        <v>32</v>
      </c>
      <c r="AX293" s="14" t="s">
        <v>76</v>
      </c>
      <c r="AY293" s="255" t="s">
        <v>150</v>
      </c>
    </row>
    <row r="294" s="13" customFormat="1">
      <c r="A294" s="13"/>
      <c r="B294" s="233"/>
      <c r="C294" s="234"/>
      <c r="D294" s="235" t="s">
        <v>160</v>
      </c>
      <c r="E294" s="236" t="s">
        <v>1</v>
      </c>
      <c r="F294" s="237" t="s">
        <v>353</v>
      </c>
      <c r="G294" s="234"/>
      <c r="H294" s="238">
        <v>0.55000000000000004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160</v>
      </c>
      <c r="AU294" s="244" t="s">
        <v>86</v>
      </c>
      <c r="AV294" s="13" t="s">
        <v>86</v>
      </c>
      <c r="AW294" s="13" t="s">
        <v>32</v>
      </c>
      <c r="AX294" s="13" t="s">
        <v>76</v>
      </c>
      <c r="AY294" s="244" t="s">
        <v>150</v>
      </c>
    </row>
    <row r="295" s="13" customFormat="1">
      <c r="A295" s="13"/>
      <c r="B295" s="233"/>
      <c r="C295" s="234"/>
      <c r="D295" s="235" t="s">
        <v>160</v>
      </c>
      <c r="E295" s="236" t="s">
        <v>1</v>
      </c>
      <c r="F295" s="237" t="s">
        <v>354</v>
      </c>
      <c r="G295" s="234"/>
      <c r="H295" s="238">
        <v>0.5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160</v>
      </c>
      <c r="AU295" s="244" t="s">
        <v>86</v>
      </c>
      <c r="AV295" s="13" t="s">
        <v>86</v>
      </c>
      <c r="AW295" s="13" t="s">
        <v>32</v>
      </c>
      <c r="AX295" s="13" t="s">
        <v>76</v>
      </c>
      <c r="AY295" s="244" t="s">
        <v>150</v>
      </c>
    </row>
    <row r="296" s="13" customFormat="1">
      <c r="A296" s="13"/>
      <c r="B296" s="233"/>
      <c r="C296" s="234"/>
      <c r="D296" s="235" t="s">
        <v>160</v>
      </c>
      <c r="E296" s="236" t="s">
        <v>1</v>
      </c>
      <c r="F296" s="237" t="s">
        <v>353</v>
      </c>
      <c r="G296" s="234"/>
      <c r="H296" s="238">
        <v>0.55000000000000004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160</v>
      </c>
      <c r="AU296" s="244" t="s">
        <v>86</v>
      </c>
      <c r="AV296" s="13" t="s">
        <v>86</v>
      </c>
      <c r="AW296" s="13" t="s">
        <v>32</v>
      </c>
      <c r="AX296" s="13" t="s">
        <v>76</v>
      </c>
      <c r="AY296" s="244" t="s">
        <v>150</v>
      </c>
    </row>
    <row r="297" s="13" customFormat="1">
      <c r="A297" s="13"/>
      <c r="B297" s="233"/>
      <c r="C297" s="234"/>
      <c r="D297" s="235" t="s">
        <v>160</v>
      </c>
      <c r="E297" s="236" t="s">
        <v>1</v>
      </c>
      <c r="F297" s="237" t="s">
        <v>355</v>
      </c>
      <c r="G297" s="234"/>
      <c r="H297" s="238">
        <v>1.6499999999999999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160</v>
      </c>
      <c r="AU297" s="244" t="s">
        <v>86</v>
      </c>
      <c r="AV297" s="13" t="s">
        <v>86</v>
      </c>
      <c r="AW297" s="13" t="s">
        <v>32</v>
      </c>
      <c r="AX297" s="13" t="s">
        <v>76</v>
      </c>
      <c r="AY297" s="244" t="s">
        <v>150</v>
      </c>
    </row>
    <row r="298" s="14" customFormat="1">
      <c r="A298" s="14"/>
      <c r="B298" s="245"/>
      <c r="C298" s="246"/>
      <c r="D298" s="235" t="s">
        <v>160</v>
      </c>
      <c r="E298" s="247" t="s">
        <v>1</v>
      </c>
      <c r="F298" s="248" t="s">
        <v>162</v>
      </c>
      <c r="G298" s="246"/>
      <c r="H298" s="249">
        <v>3.25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160</v>
      </c>
      <c r="AU298" s="255" t="s">
        <v>86</v>
      </c>
      <c r="AV298" s="14" t="s">
        <v>151</v>
      </c>
      <c r="AW298" s="14" t="s">
        <v>32</v>
      </c>
      <c r="AX298" s="14" t="s">
        <v>76</v>
      </c>
      <c r="AY298" s="255" t="s">
        <v>150</v>
      </c>
    </row>
    <row r="299" s="15" customFormat="1">
      <c r="A299" s="15"/>
      <c r="B299" s="256"/>
      <c r="C299" s="257"/>
      <c r="D299" s="235" t="s">
        <v>160</v>
      </c>
      <c r="E299" s="258" t="s">
        <v>1</v>
      </c>
      <c r="F299" s="259" t="s">
        <v>163</v>
      </c>
      <c r="G299" s="257"/>
      <c r="H299" s="260">
        <v>7.3200000000000003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160</v>
      </c>
      <c r="AU299" s="266" t="s">
        <v>86</v>
      </c>
      <c r="AV299" s="15" t="s">
        <v>158</v>
      </c>
      <c r="AW299" s="15" t="s">
        <v>32</v>
      </c>
      <c r="AX299" s="15" t="s">
        <v>84</v>
      </c>
      <c r="AY299" s="266" t="s">
        <v>150</v>
      </c>
    </row>
    <row r="300" s="2" customFormat="1" ht="21.75" customHeight="1">
      <c r="A300" s="39"/>
      <c r="B300" s="40"/>
      <c r="C300" s="220" t="s">
        <v>356</v>
      </c>
      <c r="D300" s="220" t="s">
        <v>153</v>
      </c>
      <c r="E300" s="221" t="s">
        <v>357</v>
      </c>
      <c r="F300" s="222" t="s">
        <v>358</v>
      </c>
      <c r="G300" s="223" t="s">
        <v>166</v>
      </c>
      <c r="H300" s="224">
        <v>17.199999999999999</v>
      </c>
      <c r="I300" s="225"/>
      <c r="J300" s="226">
        <f>ROUND(I300*H300,2)</f>
        <v>0</v>
      </c>
      <c r="K300" s="222" t="s">
        <v>157</v>
      </c>
      <c r="L300" s="45"/>
      <c r="M300" s="227" t="s">
        <v>1</v>
      </c>
      <c r="N300" s="228" t="s">
        <v>41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0.075999999999999998</v>
      </c>
      <c r="T300" s="230">
        <f>S300*H300</f>
        <v>1.3071999999999999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158</v>
      </c>
      <c r="AT300" s="231" t="s">
        <v>153</v>
      </c>
      <c r="AU300" s="231" t="s">
        <v>86</v>
      </c>
      <c r="AY300" s="18" t="s">
        <v>150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158</v>
      </c>
      <c r="BM300" s="231" t="s">
        <v>359</v>
      </c>
    </row>
    <row r="301" s="13" customFormat="1">
      <c r="A301" s="13"/>
      <c r="B301" s="233"/>
      <c r="C301" s="234"/>
      <c r="D301" s="235" t="s">
        <v>160</v>
      </c>
      <c r="E301" s="236" t="s">
        <v>1</v>
      </c>
      <c r="F301" s="237" t="s">
        <v>360</v>
      </c>
      <c r="G301" s="234"/>
      <c r="H301" s="238">
        <v>2.7999999999999998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160</v>
      </c>
      <c r="AU301" s="244" t="s">
        <v>86</v>
      </c>
      <c r="AV301" s="13" t="s">
        <v>86</v>
      </c>
      <c r="AW301" s="13" t="s">
        <v>32</v>
      </c>
      <c r="AX301" s="13" t="s">
        <v>76</v>
      </c>
      <c r="AY301" s="244" t="s">
        <v>150</v>
      </c>
    </row>
    <row r="302" s="13" customFormat="1">
      <c r="A302" s="13"/>
      <c r="B302" s="233"/>
      <c r="C302" s="234"/>
      <c r="D302" s="235" t="s">
        <v>160</v>
      </c>
      <c r="E302" s="236" t="s">
        <v>1</v>
      </c>
      <c r="F302" s="237" t="s">
        <v>361</v>
      </c>
      <c r="G302" s="234"/>
      <c r="H302" s="238">
        <v>14.4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160</v>
      </c>
      <c r="AU302" s="244" t="s">
        <v>86</v>
      </c>
      <c r="AV302" s="13" t="s">
        <v>86</v>
      </c>
      <c r="AW302" s="13" t="s">
        <v>32</v>
      </c>
      <c r="AX302" s="13" t="s">
        <v>76</v>
      </c>
      <c r="AY302" s="244" t="s">
        <v>150</v>
      </c>
    </row>
    <row r="303" s="14" customFormat="1">
      <c r="A303" s="14"/>
      <c r="B303" s="245"/>
      <c r="C303" s="246"/>
      <c r="D303" s="235" t="s">
        <v>160</v>
      </c>
      <c r="E303" s="247" t="s">
        <v>1</v>
      </c>
      <c r="F303" s="248" t="s">
        <v>162</v>
      </c>
      <c r="G303" s="246"/>
      <c r="H303" s="249">
        <v>17.199999999999999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160</v>
      </c>
      <c r="AU303" s="255" t="s">
        <v>86</v>
      </c>
      <c r="AV303" s="14" t="s">
        <v>151</v>
      </c>
      <c r="AW303" s="14" t="s">
        <v>32</v>
      </c>
      <c r="AX303" s="14" t="s">
        <v>76</v>
      </c>
      <c r="AY303" s="255" t="s">
        <v>150</v>
      </c>
    </row>
    <row r="304" s="15" customFormat="1">
      <c r="A304" s="15"/>
      <c r="B304" s="256"/>
      <c r="C304" s="257"/>
      <c r="D304" s="235" t="s">
        <v>160</v>
      </c>
      <c r="E304" s="258" t="s">
        <v>1</v>
      </c>
      <c r="F304" s="259" t="s">
        <v>163</v>
      </c>
      <c r="G304" s="257"/>
      <c r="H304" s="260">
        <v>17.199999999999999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160</v>
      </c>
      <c r="AU304" s="266" t="s">
        <v>86</v>
      </c>
      <c r="AV304" s="15" t="s">
        <v>158</v>
      </c>
      <c r="AW304" s="15" t="s">
        <v>32</v>
      </c>
      <c r="AX304" s="15" t="s">
        <v>84</v>
      </c>
      <c r="AY304" s="266" t="s">
        <v>150</v>
      </c>
    </row>
    <row r="305" s="2" customFormat="1" ht="21.75" customHeight="1">
      <c r="A305" s="39"/>
      <c r="B305" s="40"/>
      <c r="C305" s="220" t="s">
        <v>362</v>
      </c>
      <c r="D305" s="220" t="s">
        <v>153</v>
      </c>
      <c r="E305" s="221" t="s">
        <v>363</v>
      </c>
      <c r="F305" s="222" t="s">
        <v>364</v>
      </c>
      <c r="G305" s="223" t="s">
        <v>166</v>
      </c>
      <c r="H305" s="224">
        <v>30.231999999999999</v>
      </c>
      <c r="I305" s="225"/>
      <c r="J305" s="226">
        <f>ROUND(I305*H305,2)</f>
        <v>0</v>
      </c>
      <c r="K305" s="222" t="s">
        <v>157</v>
      </c>
      <c r="L305" s="45"/>
      <c r="M305" s="227" t="s">
        <v>1</v>
      </c>
      <c r="N305" s="228" t="s">
        <v>41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0.063</v>
      </c>
      <c r="T305" s="230">
        <f>S305*H305</f>
        <v>1.9046159999999999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158</v>
      </c>
      <c r="AT305" s="231" t="s">
        <v>153</v>
      </c>
      <c r="AU305" s="231" t="s">
        <v>86</v>
      </c>
      <c r="AY305" s="18" t="s">
        <v>150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84</v>
      </c>
      <c r="BK305" s="232">
        <f>ROUND(I305*H305,2)</f>
        <v>0</v>
      </c>
      <c r="BL305" s="18" t="s">
        <v>158</v>
      </c>
      <c r="BM305" s="231" t="s">
        <v>365</v>
      </c>
    </row>
    <row r="306" s="13" customFormat="1">
      <c r="A306" s="13"/>
      <c r="B306" s="233"/>
      <c r="C306" s="234"/>
      <c r="D306" s="235" t="s">
        <v>160</v>
      </c>
      <c r="E306" s="236" t="s">
        <v>1</v>
      </c>
      <c r="F306" s="237" t="s">
        <v>366</v>
      </c>
      <c r="G306" s="234"/>
      <c r="H306" s="238">
        <v>11.220000000000001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160</v>
      </c>
      <c r="AU306" s="244" t="s">
        <v>86</v>
      </c>
      <c r="AV306" s="13" t="s">
        <v>86</v>
      </c>
      <c r="AW306" s="13" t="s">
        <v>32</v>
      </c>
      <c r="AX306" s="13" t="s">
        <v>76</v>
      </c>
      <c r="AY306" s="244" t="s">
        <v>150</v>
      </c>
    </row>
    <row r="307" s="13" customFormat="1">
      <c r="A307" s="13"/>
      <c r="B307" s="233"/>
      <c r="C307" s="234"/>
      <c r="D307" s="235" t="s">
        <v>160</v>
      </c>
      <c r="E307" s="236" t="s">
        <v>1</v>
      </c>
      <c r="F307" s="237" t="s">
        <v>367</v>
      </c>
      <c r="G307" s="234"/>
      <c r="H307" s="238">
        <v>5.0140000000000002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160</v>
      </c>
      <c r="AU307" s="244" t="s">
        <v>86</v>
      </c>
      <c r="AV307" s="13" t="s">
        <v>86</v>
      </c>
      <c r="AW307" s="13" t="s">
        <v>32</v>
      </c>
      <c r="AX307" s="13" t="s">
        <v>76</v>
      </c>
      <c r="AY307" s="244" t="s">
        <v>150</v>
      </c>
    </row>
    <row r="308" s="13" customFormat="1">
      <c r="A308" s="13"/>
      <c r="B308" s="233"/>
      <c r="C308" s="234"/>
      <c r="D308" s="235" t="s">
        <v>160</v>
      </c>
      <c r="E308" s="236" t="s">
        <v>1</v>
      </c>
      <c r="F308" s="237" t="s">
        <v>368</v>
      </c>
      <c r="G308" s="234"/>
      <c r="H308" s="238">
        <v>7.9980000000000002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160</v>
      </c>
      <c r="AU308" s="244" t="s">
        <v>86</v>
      </c>
      <c r="AV308" s="13" t="s">
        <v>86</v>
      </c>
      <c r="AW308" s="13" t="s">
        <v>32</v>
      </c>
      <c r="AX308" s="13" t="s">
        <v>76</v>
      </c>
      <c r="AY308" s="244" t="s">
        <v>150</v>
      </c>
    </row>
    <row r="309" s="13" customFormat="1">
      <c r="A309" s="13"/>
      <c r="B309" s="233"/>
      <c r="C309" s="234"/>
      <c r="D309" s="235" t="s">
        <v>160</v>
      </c>
      <c r="E309" s="236" t="s">
        <v>1</v>
      </c>
      <c r="F309" s="237" t="s">
        <v>369</v>
      </c>
      <c r="G309" s="234"/>
      <c r="H309" s="238">
        <v>6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160</v>
      </c>
      <c r="AU309" s="244" t="s">
        <v>86</v>
      </c>
      <c r="AV309" s="13" t="s">
        <v>86</v>
      </c>
      <c r="AW309" s="13" t="s">
        <v>32</v>
      </c>
      <c r="AX309" s="13" t="s">
        <v>76</v>
      </c>
      <c r="AY309" s="244" t="s">
        <v>150</v>
      </c>
    </row>
    <row r="310" s="14" customFormat="1">
      <c r="A310" s="14"/>
      <c r="B310" s="245"/>
      <c r="C310" s="246"/>
      <c r="D310" s="235" t="s">
        <v>160</v>
      </c>
      <c r="E310" s="247" t="s">
        <v>1</v>
      </c>
      <c r="F310" s="248" t="s">
        <v>162</v>
      </c>
      <c r="G310" s="246"/>
      <c r="H310" s="249">
        <v>30.232000000000003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160</v>
      </c>
      <c r="AU310" s="255" t="s">
        <v>86</v>
      </c>
      <c r="AV310" s="14" t="s">
        <v>151</v>
      </c>
      <c r="AW310" s="14" t="s">
        <v>32</v>
      </c>
      <c r="AX310" s="14" t="s">
        <v>76</v>
      </c>
      <c r="AY310" s="255" t="s">
        <v>150</v>
      </c>
    </row>
    <row r="311" s="15" customFormat="1">
      <c r="A311" s="15"/>
      <c r="B311" s="256"/>
      <c r="C311" s="257"/>
      <c r="D311" s="235" t="s">
        <v>160</v>
      </c>
      <c r="E311" s="258" t="s">
        <v>1</v>
      </c>
      <c r="F311" s="259" t="s">
        <v>163</v>
      </c>
      <c r="G311" s="257"/>
      <c r="H311" s="260">
        <v>30.232000000000003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160</v>
      </c>
      <c r="AU311" s="266" t="s">
        <v>86</v>
      </c>
      <c r="AV311" s="15" t="s">
        <v>158</v>
      </c>
      <c r="AW311" s="15" t="s">
        <v>32</v>
      </c>
      <c r="AX311" s="15" t="s">
        <v>84</v>
      </c>
      <c r="AY311" s="266" t="s">
        <v>150</v>
      </c>
    </row>
    <row r="312" s="2" customFormat="1" ht="24.15" customHeight="1">
      <c r="A312" s="39"/>
      <c r="B312" s="40"/>
      <c r="C312" s="220" t="s">
        <v>370</v>
      </c>
      <c r="D312" s="220" t="s">
        <v>153</v>
      </c>
      <c r="E312" s="221" t="s">
        <v>371</v>
      </c>
      <c r="F312" s="222" t="s">
        <v>372</v>
      </c>
      <c r="G312" s="223" t="s">
        <v>261</v>
      </c>
      <c r="H312" s="224">
        <v>1</v>
      </c>
      <c r="I312" s="225"/>
      <c r="J312" s="226">
        <f>ROUND(I312*H312,2)</f>
        <v>0</v>
      </c>
      <c r="K312" s="222" t="s">
        <v>157</v>
      </c>
      <c r="L312" s="45"/>
      <c r="M312" s="227" t="s">
        <v>1</v>
      </c>
      <c r="N312" s="228" t="s">
        <v>41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0.069000000000000006</v>
      </c>
      <c r="T312" s="230">
        <f>S312*H312</f>
        <v>0.069000000000000006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158</v>
      </c>
      <c r="AT312" s="231" t="s">
        <v>153</v>
      </c>
      <c r="AU312" s="231" t="s">
        <v>86</v>
      </c>
      <c r="AY312" s="18" t="s">
        <v>150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84</v>
      </c>
      <c r="BK312" s="232">
        <f>ROUND(I312*H312,2)</f>
        <v>0</v>
      </c>
      <c r="BL312" s="18" t="s">
        <v>158</v>
      </c>
      <c r="BM312" s="231" t="s">
        <v>373</v>
      </c>
    </row>
    <row r="313" s="13" customFormat="1">
      <c r="A313" s="13"/>
      <c r="B313" s="233"/>
      <c r="C313" s="234"/>
      <c r="D313" s="235" t="s">
        <v>160</v>
      </c>
      <c r="E313" s="236" t="s">
        <v>1</v>
      </c>
      <c r="F313" s="237" t="s">
        <v>374</v>
      </c>
      <c r="G313" s="234"/>
      <c r="H313" s="238">
        <v>1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160</v>
      </c>
      <c r="AU313" s="244" t="s">
        <v>86</v>
      </c>
      <c r="AV313" s="13" t="s">
        <v>86</v>
      </c>
      <c r="AW313" s="13" t="s">
        <v>32</v>
      </c>
      <c r="AX313" s="13" t="s">
        <v>76</v>
      </c>
      <c r="AY313" s="244" t="s">
        <v>150</v>
      </c>
    </row>
    <row r="314" s="14" customFormat="1">
      <c r="A314" s="14"/>
      <c r="B314" s="245"/>
      <c r="C314" s="246"/>
      <c r="D314" s="235" t="s">
        <v>160</v>
      </c>
      <c r="E314" s="247" t="s">
        <v>1</v>
      </c>
      <c r="F314" s="248" t="s">
        <v>162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160</v>
      </c>
      <c r="AU314" s="255" t="s">
        <v>86</v>
      </c>
      <c r="AV314" s="14" t="s">
        <v>151</v>
      </c>
      <c r="AW314" s="14" t="s">
        <v>32</v>
      </c>
      <c r="AX314" s="14" t="s">
        <v>76</v>
      </c>
      <c r="AY314" s="255" t="s">
        <v>150</v>
      </c>
    </row>
    <row r="315" s="15" customFormat="1">
      <c r="A315" s="15"/>
      <c r="B315" s="256"/>
      <c r="C315" s="257"/>
      <c r="D315" s="235" t="s">
        <v>160</v>
      </c>
      <c r="E315" s="258" t="s">
        <v>1</v>
      </c>
      <c r="F315" s="259" t="s">
        <v>163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160</v>
      </c>
      <c r="AU315" s="266" t="s">
        <v>86</v>
      </c>
      <c r="AV315" s="15" t="s">
        <v>158</v>
      </c>
      <c r="AW315" s="15" t="s">
        <v>32</v>
      </c>
      <c r="AX315" s="15" t="s">
        <v>84</v>
      </c>
      <c r="AY315" s="266" t="s">
        <v>150</v>
      </c>
    </row>
    <row r="316" s="2" customFormat="1" ht="24.15" customHeight="1">
      <c r="A316" s="39"/>
      <c r="B316" s="40"/>
      <c r="C316" s="220" t="s">
        <v>375</v>
      </c>
      <c r="D316" s="220" t="s">
        <v>153</v>
      </c>
      <c r="E316" s="221" t="s">
        <v>376</v>
      </c>
      <c r="F316" s="222" t="s">
        <v>377</v>
      </c>
      <c r="G316" s="223" t="s">
        <v>261</v>
      </c>
      <c r="H316" s="224">
        <v>1</v>
      </c>
      <c r="I316" s="225"/>
      <c r="J316" s="226">
        <f>ROUND(I316*H316,2)</f>
        <v>0</v>
      </c>
      <c r="K316" s="222" t="s">
        <v>157</v>
      </c>
      <c r="L316" s="45"/>
      <c r="M316" s="227" t="s">
        <v>1</v>
      </c>
      <c r="N316" s="228" t="s">
        <v>41</v>
      </c>
      <c r="O316" s="92"/>
      <c r="P316" s="229">
        <f>O316*H316</f>
        <v>0</v>
      </c>
      <c r="Q316" s="229">
        <v>0</v>
      </c>
      <c r="R316" s="229">
        <f>Q316*H316</f>
        <v>0</v>
      </c>
      <c r="S316" s="229">
        <v>0.20699999999999999</v>
      </c>
      <c r="T316" s="230">
        <f>S316*H316</f>
        <v>0.20699999999999999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158</v>
      </c>
      <c r="AT316" s="231" t="s">
        <v>153</v>
      </c>
      <c r="AU316" s="231" t="s">
        <v>86</v>
      </c>
      <c r="AY316" s="18" t="s">
        <v>150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84</v>
      </c>
      <c r="BK316" s="232">
        <f>ROUND(I316*H316,2)</f>
        <v>0</v>
      </c>
      <c r="BL316" s="18" t="s">
        <v>158</v>
      </c>
      <c r="BM316" s="231" t="s">
        <v>378</v>
      </c>
    </row>
    <row r="317" s="13" customFormat="1">
      <c r="A317" s="13"/>
      <c r="B317" s="233"/>
      <c r="C317" s="234"/>
      <c r="D317" s="235" t="s">
        <v>160</v>
      </c>
      <c r="E317" s="236" t="s">
        <v>1</v>
      </c>
      <c r="F317" s="237" t="s">
        <v>379</v>
      </c>
      <c r="G317" s="234"/>
      <c r="H317" s="238">
        <v>1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160</v>
      </c>
      <c r="AU317" s="244" t="s">
        <v>86</v>
      </c>
      <c r="AV317" s="13" t="s">
        <v>86</v>
      </c>
      <c r="AW317" s="13" t="s">
        <v>32</v>
      </c>
      <c r="AX317" s="13" t="s">
        <v>76</v>
      </c>
      <c r="AY317" s="244" t="s">
        <v>150</v>
      </c>
    </row>
    <row r="318" s="14" customFormat="1">
      <c r="A318" s="14"/>
      <c r="B318" s="245"/>
      <c r="C318" s="246"/>
      <c r="D318" s="235" t="s">
        <v>160</v>
      </c>
      <c r="E318" s="247" t="s">
        <v>1</v>
      </c>
      <c r="F318" s="248" t="s">
        <v>162</v>
      </c>
      <c r="G318" s="246"/>
      <c r="H318" s="249">
        <v>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160</v>
      </c>
      <c r="AU318" s="255" t="s">
        <v>86</v>
      </c>
      <c r="AV318" s="14" t="s">
        <v>151</v>
      </c>
      <c r="AW318" s="14" t="s">
        <v>32</v>
      </c>
      <c r="AX318" s="14" t="s">
        <v>76</v>
      </c>
      <c r="AY318" s="255" t="s">
        <v>150</v>
      </c>
    </row>
    <row r="319" s="15" customFormat="1">
      <c r="A319" s="15"/>
      <c r="B319" s="256"/>
      <c r="C319" s="257"/>
      <c r="D319" s="235" t="s">
        <v>160</v>
      </c>
      <c r="E319" s="258" t="s">
        <v>1</v>
      </c>
      <c r="F319" s="259" t="s">
        <v>163</v>
      </c>
      <c r="G319" s="257"/>
      <c r="H319" s="260">
        <v>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160</v>
      </c>
      <c r="AU319" s="266" t="s">
        <v>86</v>
      </c>
      <c r="AV319" s="15" t="s">
        <v>158</v>
      </c>
      <c r="AW319" s="15" t="s">
        <v>32</v>
      </c>
      <c r="AX319" s="15" t="s">
        <v>84</v>
      </c>
      <c r="AY319" s="266" t="s">
        <v>150</v>
      </c>
    </row>
    <row r="320" s="2" customFormat="1" ht="24.15" customHeight="1">
      <c r="A320" s="39"/>
      <c r="B320" s="40"/>
      <c r="C320" s="220" t="s">
        <v>380</v>
      </c>
      <c r="D320" s="220" t="s">
        <v>153</v>
      </c>
      <c r="E320" s="221" t="s">
        <v>381</v>
      </c>
      <c r="F320" s="222" t="s">
        <v>382</v>
      </c>
      <c r="G320" s="223" t="s">
        <v>156</v>
      </c>
      <c r="H320" s="224">
        <v>0.88200000000000001</v>
      </c>
      <c r="I320" s="225"/>
      <c r="J320" s="226">
        <f>ROUND(I320*H320,2)</f>
        <v>0</v>
      </c>
      <c r="K320" s="222" t="s">
        <v>157</v>
      </c>
      <c r="L320" s="45"/>
      <c r="M320" s="227" t="s">
        <v>1</v>
      </c>
      <c r="N320" s="228" t="s">
        <v>41</v>
      </c>
      <c r="O320" s="92"/>
      <c r="P320" s="229">
        <f>O320*H320</f>
        <v>0</v>
      </c>
      <c r="Q320" s="229">
        <v>0</v>
      </c>
      <c r="R320" s="229">
        <f>Q320*H320</f>
        <v>0</v>
      </c>
      <c r="S320" s="229">
        <v>1.8</v>
      </c>
      <c r="T320" s="230">
        <f>S320*H320</f>
        <v>1.5876000000000001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158</v>
      </c>
      <c r="AT320" s="231" t="s">
        <v>153</v>
      </c>
      <c r="AU320" s="231" t="s">
        <v>86</v>
      </c>
      <c r="AY320" s="18" t="s">
        <v>150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84</v>
      </c>
      <c r="BK320" s="232">
        <f>ROUND(I320*H320,2)</f>
        <v>0</v>
      </c>
      <c r="BL320" s="18" t="s">
        <v>158</v>
      </c>
      <c r="BM320" s="231" t="s">
        <v>383</v>
      </c>
    </row>
    <row r="321" s="13" customFormat="1">
      <c r="A321" s="13"/>
      <c r="B321" s="233"/>
      <c r="C321" s="234"/>
      <c r="D321" s="235" t="s">
        <v>160</v>
      </c>
      <c r="E321" s="236" t="s">
        <v>1</v>
      </c>
      <c r="F321" s="237" t="s">
        <v>384</v>
      </c>
      <c r="G321" s="234"/>
      <c r="H321" s="238">
        <v>0.28399999999999997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160</v>
      </c>
      <c r="AU321" s="244" t="s">
        <v>86</v>
      </c>
      <c r="AV321" s="13" t="s">
        <v>86</v>
      </c>
      <c r="AW321" s="13" t="s">
        <v>32</v>
      </c>
      <c r="AX321" s="13" t="s">
        <v>76</v>
      </c>
      <c r="AY321" s="244" t="s">
        <v>150</v>
      </c>
    </row>
    <row r="322" s="14" customFormat="1">
      <c r="A322" s="14"/>
      <c r="B322" s="245"/>
      <c r="C322" s="246"/>
      <c r="D322" s="235" t="s">
        <v>160</v>
      </c>
      <c r="E322" s="247" t="s">
        <v>1</v>
      </c>
      <c r="F322" s="248" t="s">
        <v>162</v>
      </c>
      <c r="G322" s="246"/>
      <c r="H322" s="249">
        <v>0.28399999999999997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160</v>
      </c>
      <c r="AU322" s="255" t="s">
        <v>86</v>
      </c>
      <c r="AV322" s="14" t="s">
        <v>151</v>
      </c>
      <c r="AW322" s="14" t="s">
        <v>32</v>
      </c>
      <c r="AX322" s="14" t="s">
        <v>76</v>
      </c>
      <c r="AY322" s="255" t="s">
        <v>150</v>
      </c>
    </row>
    <row r="323" s="13" customFormat="1">
      <c r="A323" s="13"/>
      <c r="B323" s="233"/>
      <c r="C323" s="234"/>
      <c r="D323" s="235" t="s">
        <v>160</v>
      </c>
      <c r="E323" s="236" t="s">
        <v>1</v>
      </c>
      <c r="F323" s="237" t="s">
        <v>385</v>
      </c>
      <c r="G323" s="234"/>
      <c r="H323" s="238">
        <v>0.22500000000000001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160</v>
      </c>
      <c r="AU323" s="244" t="s">
        <v>86</v>
      </c>
      <c r="AV323" s="13" t="s">
        <v>86</v>
      </c>
      <c r="AW323" s="13" t="s">
        <v>32</v>
      </c>
      <c r="AX323" s="13" t="s">
        <v>76</v>
      </c>
      <c r="AY323" s="244" t="s">
        <v>150</v>
      </c>
    </row>
    <row r="324" s="13" customFormat="1">
      <c r="A324" s="13"/>
      <c r="B324" s="233"/>
      <c r="C324" s="234"/>
      <c r="D324" s="235" t="s">
        <v>160</v>
      </c>
      <c r="E324" s="236" t="s">
        <v>1</v>
      </c>
      <c r="F324" s="237" t="s">
        <v>386</v>
      </c>
      <c r="G324" s="234"/>
      <c r="H324" s="238">
        <v>0.248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160</v>
      </c>
      <c r="AU324" s="244" t="s">
        <v>86</v>
      </c>
      <c r="AV324" s="13" t="s">
        <v>86</v>
      </c>
      <c r="AW324" s="13" t="s">
        <v>32</v>
      </c>
      <c r="AX324" s="13" t="s">
        <v>76</v>
      </c>
      <c r="AY324" s="244" t="s">
        <v>150</v>
      </c>
    </row>
    <row r="325" s="13" customFormat="1">
      <c r="A325" s="13"/>
      <c r="B325" s="233"/>
      <c r="C325" s="234"/>
      <c r="D325" s="235" t="s">
        <v>160</v>
      </c>
      <c r="E325" s="236" t="s">
        <v>1</v>
      </c>
      <c r="F325" s="237" t="s">
        <v>387</v>
      </c>
      <c r="G325" s="234"/>
      <c r="H325" s="238">
        <v>0.125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160</v>
      </c>
      <c r="AU325" s="244" t="s">
        <v>86</v>
      </c>
      <c r="AV325" s="13" t="s">
        <v>86</v>
      </c>
      <c r="AW325" s="13" t="s">
        <v>32</v>
      </c>
      <c r="AX325" s="13" t="s">
        <v>76</v>
      </c>
      <c r="AY325" s="244" t="s">
        <v>150</v>
      </c>
    </row>
    <row r="326" s="14" customFormat="1">
      <c r="A326" s="14"/>
      <c r="B326" s="245"/>
      <c r="C326" s="246"/>
      <c r="D326" s="235" t="s">
        <v>160</v>
      </c>
      <c r="E326" s="247" t="s">
        <v>1</v>
      </c>
      <c r="F326" s="248" t="s">
        <v>162</v>
      </c>
      <c r="G326" s="246"/>
      <c r="H326" s="249">
        <v>0.59799999999999998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160</v>
      </c>
      <c r="AU326" s="255" t="s">
        <v>86</v>
      </c>
      <c r="AV326" s="14" t="s">
        <v>151</v>
      </c>
      <c r="AW326" s="14" t="s">
        <v>32</v>
      </c>
      <c r="AX326" s="14" t="s">
        <v>76</v>
      </c>
      <c r="AY326" s="255" t="s">
        <v>150</v>
      </c>
    </row>
    <row r="327" s="15" customFormat="1">
      <c r="A327" s="15"/>
      <c r="B327" s="256"/>
      <c r="C327" s="257"/>
      <c r="D327" s="235" t="s">
        <v>160</v>
      </c>
      <c r="E327" s="258" t="s">
        <v>1</v>
      </c>
      <c r="F327" s="259" t="s">
        <v>163</v>
      </c>
      <c r="G327" s="257"/>
      <c r="H327" s="260">
        <v>0.88200000000000001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160</v>
      </c>
      <c r="AU327" s="266" t="s">
        <v>86</v>
      </c>
      <c r="AV327" s="15" t="s">
        <v>158</v>
      </c>
      <c r="AW327" s="15" t="s">
        <v>32</v>
      </c>
      <c r="AX327" s="15" t="s">
        <v>84</v>
      </c>
      <c r="AY327" s="266" t="s">
        <v>150</v>
      </c>
    </row>
    <row r="328" s="2" customFormat="1" ht="24.15" customHeight="1">
      <c r="A328" s="39"/>
      <c r="B328" s="40"/>
      <c r="C328" s="220" t="s">
        <v>388</v>
      </c>
      <c r="D328" s="220" t="s">
        <v>153</v>
      </c>
      <c r="E328" s="221" t="s">
        <v>389</v>
      </c>
      <c r="F328" s="222" t="s">
        <v>390</v>
      </c>
      <c r="G328" s="223" t="s">
        <v>156</v>
      </c>
      <c r="H328" s="224">
        <v>0.69799999999999995</v>
      </c>
      <c r="I328" s="225"/>
      <c r="J328" s="226">
        <f>ROUND(I328*H328,2)</f>
        <v>0</v>
      </c>
      <c r="K328" s="222" t="s">
        <v>157</v>
      </c>
      <c r="L328" s="45"/>
      <c r="M328" s="227" t="s">
        <v>1</v>
      </c>
      <c r="N328" s="228" t="s">
        <v>41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1.8</v>
      </c>
      <c r="T328" s="230">
        <f>S328*H328</f>
        <v>1.2564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158</v>
      </c>
      <c r="AT328" s="231" t="s">
        <v>153</v>
      </c>
      <c r="AU328" s="231" t="s">
        <v>86</v>
      </c>
      <c r="AY328" s="18" t="s">
        <v>150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84</v>
      </c>
      <c r="BK328" s="232">
        <f>ROUND(I328*H328,2)</f>
        <v>0</v>
      </c>
      <c r="BL328" s="18" t="s">
        <v>158</v>
      </c>
      <c r="BM328" s="231" t="s">
        <v>391</v>
      </c>
    </row>
    <row r="329" s="13" customFormat="1">
      <c r="A329" s="13"/>
      <c r="B329" s="233"/>
      <c r="C329" s="234"/>
      <c r="D329" s="235" t="s">
        <v>160</v>
      </c>
      <c r="E329" s="236" t="s">
        <v>1</v>
      </c>
      <c r="F329" s="237" t="s">
        <v>392</v>
      </c>
      <c r="G329" s="234"/>
      <c r="H329" s="238">
        <v>0.45000000000000001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160</v>
      </c>
      <c r="AU329" s="244" t="s">
        <v>86</v>
      </c>
      <c r="AV329" s="13" t="s">
        <v>86</v>
      </c>
      <c r="AW329" s="13" t="s">
        <v>32</v>
      </c>
      <c r="AX329" s="13" t="s">
        <v>76</v>
      </c>
      <c r="AY329" s="244" t="s">
        <v>150</v>
      </c>
    </row>
    <row r="330" s="14" customFormat="1">
      <c r="A330" s="14"/>
      <c r="B330" s="245"/>
      <c r="C330" s="246"/>
      <c r="D330" s="235" t="s">
        <v>160</v>
      </c>
      <c r="E330" s="247" t="s">
        <v>1</v>
      </c>
      <c r="F330" s="248" t="s">
        <v>162</v>
      </c>
      <c r="G330" s="246"/>
      <c r="H330" s="249">
        <v>0.45000000000000001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160</v>
      </c>
      <c r="AU330" s="255" t="s">
        <v>86</v>
      </c>
      <c r="AV330" s="14" t="s">
        <v>151</v>
      </c>
      <c r="AW330" s="14" t="s">
        <v>32</v>
      </c>
      <c r="AX330" s="14" t="s">
        <v>76</v>
      </c>
      <c r="AY330" s="255" t="s">
        <v>150</v>
      </c>
    </row>
    <row r="331" s="13" customFormat="1">
      <c r="A331" s="13"/>
      <c r="B331" s="233"/>
      <c r="C331" s="234"/>
      <c r="D331" s="235" t="s">
        <v>160</v>
      </c>
      <c r="E331" s="236" t="s">
        <v>1</v>
      </c>
      <c r="F331" s="237" t="s">
        <v>393</v>
      </c>
      <c r="G331" s="234"/>
      <c r="H331" s="238">
        <v>0.248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160</v>
      </c>
      <c r="AU331" s="244" t="s">
        <v>86</v>
      </c>
      <c r="AV331" s="13" t="s">
        <v>86</v>
      </c>
      <c r="AW331" s="13" t="s">
        <v>32</v>
      </c>
      <c r="AX331" s="13" t="s">
        <v>76</v>
      </c>
      <c r="AY331" s="244" t="s">
        <v>150</v>
      </c>
    </row>
    <row r="332" s="14" customFormat="1">
      <c r="A332" s="14"/>
      <c r="B332" s="245"/>
      <c r="C332" s="246"/>
      <c r="D332" s="235" t="s">
        <v>160</v>
      </c>
      <c r="E332" s="247" t="s">
        <v>1</v>
      </c>
      <c r="F332" s="248" t="s">
        <v>162</v>
      </c>
      <c r="G332" s="246"/>
      <c r="H332" s="249">
        <v>0.248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160</v>
      </c>
      <c r="AU332" s="255" t="s">
        <v>86</v>
      </c>
      <c r="AV332" s="14" t="s">
        <v>151</v>
      </c>
      <c r="AW332" s="14" t="s">
        <v>32</v>
      </c>
      <c r="AX332" s="14" t="s">
        <v>76</v>
      </c>
      <c r="AY332" s="255" t="s">
        <v>150</v>
      </c>
    </row>
    <row r="333" s="15" customFormat="1">
      <c r="A333" s="15"/>
      <c r="B333" s="256"/>
      <c r="C333" s="257"/>
      <c r="D333" s="235" t="s">
        <v>160</v>
      </c>
      <c r="E333" s="258" t="s">
        <v>1</v>
      </c>
      <c r="F333" s="259" t="s">
        <v>163</v>
      </c>
      <c r="G333" s="257"/>
      <c r="H333" s="260">
        <v>0.69799999999999995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160</v>
      </c>
      <c r="AU333" s="266" t="s">
        <v>86</v>
      </c>
      <c r="AV333" s="15" t="s">
        <v>158</v>
      </c>
      <c r="AW333" s="15" t="s">
        <v>32</v>
      </c>
      <c r="AX333" s="15" t="s">
        <v>84</v>
      </c>
      <c r="AY333" s="266" t="s">
        <v>150</v>
      </c>
    </row>
    <row r="334" s="2" customFormat="1" ht="24.15" customHeight="1">
      <c r="A334" s="39"/>
      <c r="B334" s="40"/>
      <c r="C334" s="220" t="s">
        <v>394</v>
      </c>
      <c r="D334" s="220" t="s">
        <v>153</v>
      </c>
      <c r="E334" s="221" t="s">
        <v>395</v>
      </c>
      <c r="F334" s="222" t="s">
        <v>396</v>
      </c>
      <c r="G334" s="223" t="s">
        <v>166</v>
      </c>
      <c r="H334" s="224">
        <v>2</v>
      </c>
      <c r="I334" s="225"/>
      <c r="J334" s="226">
        <f>ROUND(I334*H334,2)</f>
        <v>0</v>
      </c>
      <c r="K334" s="222" t="s">
        <v>157</v>
      </c>
      <c r="L334" s="45"/>
      <c r="M334" s="227" t="s">
        <v>1</v>
      </c>
      <c r="N334" s="228" t="s">
        <v>41</v>
      </c>
      <c r="O334" s="92"/>
      <c r="P334" s="229">
        <f>O334*H334</f>
        <v>0</v>
      </c>
      <c r="Q334" s="229">
        <v>0</v>
      </c>
      <c r="R334" s="229">
        <f>Q334*H334</f>
        <v>0</v>
      </c>
      <c r="S334" s="229">
        <v>0.17999999999999999</v>
      </c>
      <c r="T334" s="230">
        <f>S334*H334</f>
        <v>0.35999999999999999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158</v>
      </c>
      <c r="AT334" s="231" t="s">
        <v>153</v>
      </c>
      <c r="AU334" s="231" t="s">
        <v>86</v>
      </c>
      <c r="AY334" s="18" t="s">
        <v>150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84</v>
      </c>
      <c r="BK334" s="232">
        <f>ROUND(I334*H334,2)</f>
        <v>0</v>
      </c>
      <c r="BL334" s="18" t="s">
        <v>158</v>
      </c>
      <c r="BM334" s="231" t="s">
        <v>397</v>
      </c>
    </row>
    <row r="335" s="13" customFormat="1">
      <c r="A335" s="13"/>
      <c r="B335" s="233"/>
      <c r="C335" s="234"/>
      <c r="D335" s="235" t="s">
        <v>160</v>
      </c>
      <c r="E335" s="236" t="s">
        <v>1</v>
      </c>
      <c r="F335" s="237" t="s">
        <v>398</v>
      </c>
      <c r="G335" s="234"/>
      <c r="H335" s="238">
        <v>2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160</v>
      </c>
      <c r="AU335" s="244" t="s">
        <v>86</v>
      </c>
      <c r="AV335" s="13" t="s">
        <v>86</v>
      </c>
      <c r="AW335" s="13" t="s">
        <v>32</v>
      </c>
      <c r="AX335" s="13" t="s">
        <v>76</v>
      </c>
      <c r="AY335" s="244" t="s">
        <v>150</v>
      </c>
    </row>
    <row r="336" s="14" customFormat="1">
      <c r="A336" s="14"/>
      <c r="B336" s="245"/>
      <c r="C336" s="246"/>
      <c r="D336" s="235" t="s">
        <v>160</v>
      </c>
      <c r="E336" s="247" t="s">
        <v>1</v>
      </c>
      <c r="F336" s="248" t="s">
        <v>162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160</v>
      </c>
      <c r="AU336" s="255" t="s">
        <v>86</v>
      </c>
      <c r="AV336" s="14" t="s">
        <v>151</v>
      </c>
      <c r="AW336" s="14" t="s">
        <v>32</v>
      </c>
      <c r="AX336" s="14" t="s">
        <v>76</v>
      </c>
      <c r="AY336" s="255" t="s">
        <v>150</v>
      </c>
    </row>
    <row r="337" s="15" customFormat="1">
      <c r="A337" s="15"/>
      <c r="B337" s="256"/>
      <c r="C337" s="257"/>
      <c r="D337" s="235" t="s">
        <v>160</v>
      </c>
      <c r="E337" s="258" t="s">
        <v>1</v>
      </c>
      <c r="F337" s="259" t="s">
        <v>163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160</v>
      </c>
      <c r="AU337" s="266" t="s">
        <v>86</v>
      </c>
      <c r="AV337" s="15" t="s">
        <v>158</v>
      </c>
      <c r="AW337" s="15" t="s">
        <v>32</v>
      </c>
      <c r="AX337" s="15" t="s">
        <v>84</v>
      </c>
      <c r="AY337" s="266" t="s">
        <v>150</v>
      </c>
    </row>
    <row r="338" s="2" customFormat="1" ht="24.15" customHeight="1">
      <c r="A338" s="39"/>
      <c r="B338" s="40"/>
      <c r="C338" s="220" t="s">
        <v>399</v>
      </c>
      <c r="D338" s="220" t="s">
        <v>153</v>
      </c>
      <c r="E338" s="221" t="s">
        <v>400</v>
      </c>
      <c r="F338" s="222" t="s">
        <v>401</v>
      </c>
      <c r="G338" s="223" t="s">
        <v>156</v>
      </c>
      <c r="H338" s="224">
        <v>0.191</v>
      </c>
      <c r="I338" s="225"/>
      <c r="J338" s="226">
        <f>ROUND(I338*H338,2)</f>
        <v>0</v>
      </c>
      <c r="K338" s="222" t="s">
        <v>157</v>
      </c>
      <c r="L338" s="45"/>
      <c r="M338" s="227" t="s">
        <v>1</v>
      </c>
      <c r="N338" s="228" t="s">
        <v>41</v>
      </c>
      <c r="O338" s="92"/>
      <c r="P338" s="229">
        <f>O338*H338</f>
        <v>0</v>
      </c>
      <c r="Q338" s="229">
        <v>0</v>
      </c>
      <c r="R338" s="229">
        <f>Q338*H338</f>
        <v>0</v>
      </c>
      <c r="S338" s="229">
        <v>2.3999999999999999</v>
      </c>
      <c r="T338" s="230">
        <f>S338*H338</f>
        <v>0.45839999999999997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158</v>
      </c>
      <c r="AT338" s="231" t="s">
        <v>153</v>
      </c>
      <c r="AU338" s="231" t="s">
        <v>86</v>
      </c>
      <c r="AY338" s="18" t="s">
        <v>150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84</v>
      </c>
      <c r="BK338" s="232">
        <f>ROUND(I338*H338,2)</f>
        <v>0</v>
      </c>
      <c r="BL338" s="18" t="s">
        <v>158</v>
      </c>
      <c r="BM338" s="231" t="s">
        <v>402</v>
      </c>
    </row>
    <row r="339" s="13" customFormat="1">
      <c r="A339" s="13"/>
      <c r="B339" s="233"/>
      <c r="C339" s="234"/>
      <c r="D339" s="235" t="s">
        <v>160</v>
      </c>
      <c r="E339" s="236" t="s">
        <v>1</v>
      </c>
      <c r="F339" s="237" t="s">
        <v>403</v>
      </c>
      <c r="G339" s="234"/>
      <c r="H339" s="238">
        <v>0.079000000000000001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160</v>
      </c>
      <c r="AU339" s="244" t="s">
        <v>86</v>
      </c>
      <c r="AV339" s="13" t="s">
        <v>86</v>
      </c>
      <c r="AW339" s="13" t="s">
        <v>32</v>
      </c>
      <c r="AX339" s="13" t="s">
        <v>76</v>
      </c>
      <c r="AY339" s="244" t="s">
        <v>150</v>
      </c>
    </row>
    <row r="340" s="14" customFormat="1">
      <c r="A340" s="14"/>
      <c r="B340" s="245"/>
      <c r="C340" s="246"/>
      <c r="D340" s="235" t="s">
        <v>160</v>
      </c>
      <c r="E340" s="247" t="s">
        <v>1</v>
      </c>
      <c r="F340" s="248" t="s">
        <v>162</v>
      </c>
      <c r="G340" s="246"/>
      <c r="H340" s="249">
        <v>0.079000000000000001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160</v>
      </c>
      <c r="AU340" s="255" t="s">
        <v>86</v>
      </c>
      <c r="AV340" s="14" t="s">
        <v>151</v>
      </c>
      <c r="AW340" s="14" t="s">
        <v>32</v>
      </c>
      <c r="AX340" s="14" t="s">
        <v>76</v>
      </c>
      <c r="AY340" s="255" t="s">
        <v>150</v>
      </c>
    </row>
    <row r="341" s="13" customFormat="1">
      <c r="A341" s="13"/>
      <c r="B341" s="233"/>
      <c r="C341" s="234"/>
      <c r="D341" s="235" t="s">
        <v>160</v>
      </c>
      <c r="E341" s="236" t="s">
        <v>1</v>
      </c>
      <c r="F341" s="237" t="s">
        <v>404</v>
      </c>
      <c r="G341" s="234"/>
      <c r="H341" s="238">
        <v>0.056000000000000001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160</v>
      </c>
      <c r="AU341" s="244" t="s">
        <v>86</v>
      </c>
      <c r="AV341" s="13" t="s">
        <v>86</v>
      </c>
      <c r="AW341" s="13" t="s">
        <v>32</v>
      </c>
      <c r="AX341" s="13" t="s">
        <v>76</v>
      </c>
      <c r="AY341" s="244" t="s">
        <v>150</v>
      </c>
    </row>
    <row r="342" s="14" customFormat="1">
      <c r="A342" s="14"/>
      <c r="B342" s="245"/>
      <c r="C342" s="246"/>
      <c r="D342" s="235" t="s">
        <v>160</v>
      </c>
      <c r="E342" s="247" t="s">
        <v>1</v>
      </c>
      <c r="F342" s="248" t="s">
        <v>162</v>
      </c>
      <c r="G342" s="246"/>
      <c r="H342" s="249">
        <v>0.056000000000000001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160</v>
      </c>
      <c r="AU342" s="255" t="s">
        <v>86</v>
      </c>
      <c r="AV342" s="14" t="s">
        <v>151</v>
      </c>
      <c r="AW342" s="14" t="s">
        <v>32</v>
      </c>
      <c r="AX342" s="14" t="s">
        <v>76</v>
      </c>
      <c r="AY342" s="255" t="s">
        <v>150</v>
      </c>
    </row>
    <row r="343" s="13" customFormat="1">
      <c r="A343" s="13"/>
      <c r="B343" s="233"/>
      <c r="C343" s="234"/>
      <c r="D343" s="235" t="s">
        <v>160</v>
      </c>
      <c r="E343" s="236" t="s">
        <v>1</v>
      </c>
      <c r="F343" s="237" t="s">
        <v>405</v>
      </c>
      <c r="G343" s="234"/>
      <c r="H343" s="238">
        <v>0.056000000000000001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160</v>
      </c>
      <c r="AU343" s="244" t="s">
        <v>86</v>
      </c>
      <c r="AV343" s="13" t="s">
        <v>86</v>
      </c>
      <c r="AW343" s="13" t="s">
        <v>32</v>
      </c>
      <c r="AX343" s="13" t="s">
        <v>76</v>
      </c>
      <c r="AY343" s="244" t="s">
        <v>150</v>
      </c>
    </row>
    <row r="344" s="14" customFormat="1">
      <c r="A344" s="14"/>
      <c r="B344" s="245"/>
      <c r="C344" s="246"/>
      <c r="D344" s="235" t="s">
        <v>160</v>
      </c>
      <c r="E344" s="247" t="s">
        <v>1</v>
      </c>
      <c r="F344" s="248" t="s">
        <v>162</v>
      </c>
      <c r="G344" s="246"/>
      <c r="H344" s="249">
        <v>0.056000000000000001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160</v>
      </c>
      <c r="AU344" s="255" t="s">
        <v>86</v>
      </c>
      <c r="AV344" s="14" t="s">
        <v>151</v>
      </c>
      <c r="AW344" s="14" t="s">
        <v>32</v>
      </c>
      <c r="AX344" s="14" t="s">
        <v>76</v>
      </c>
      <c r="AY344" s="255" t="s">
        <v>150</v>
      </c>
    </row>
    <row r="345" s="15" customFormat="1">
      <c r="A345" s="15"/>
      <c r="B345" s="256"/>
      <c r="C345" s="257"/>
      <c r="D345" s="235" t="s">
        <v>160</v>
      </c>
      <c r="E345" s="258" t="s">
        <v>1</v>
      </c>
      <c r="F345" s="259" t="s">
        <v>163</v>
      </c>
      <c r="G345" s="257"/>
      <c r="H345" s="260">
        <v>0.191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160</v>
      </c>
      <c r="AU345" s="266" t="s">
        <v>86</v>
      </c>
      <c r="AV345" s="15" t="s">
        <v>158</v>
      </c>
      <c r="AW345" s="15" t="s">
        <v>32</v>
      </c>
      <c r="AX345" s="15" t="s">
        <v>84</v>
      </c>
      <c r="AY345" s="266" t="s">
        <v>150</v>
      </c>
    </row>
    <row r="346" s="2" customFormat="1" ht="24.15" customHeight="1">
      <c r="A346" s="39"/>
      <c r="B346" s="40"/>
      <c r="C346" s="220" t="s">
        <v>406</v>
      </c>
      <c r="D346" s="220" t="s">
        <v>153</v>
      </c>
      <c r="E346" s="221" t="s">
        <v>407</v>
      </c>
      <c r="F346" s="222" t="s">
        <v>408</v>
      </c>
      <c r="G346" s="223" t="s">
        <v>261</v>
      </c>
      <c r="H346" s="224">
        <v>5</v>
      </c>
      <c r="I346" s="225"/>
      <c r="J346" s="226">
        <f>ROUND(I346*H346,2)</f>
        <v>0</v>
      </c>
      <c r="K346" s="222" t="s">
        <v>157</v>
      </c>
      <c r="L346" s="45"/>
      <c r="M346" s="227" t="s">
        <v>1</v>
      </c>
      <c r="N346" s="228" t="s">
        <v>41</v>
      </c>
      <c r="O346" s="92"/>
      <c r="P346" s="229">
        <f>O346*H346</f>
        <v>0</v>
      </c>
      <c r="Q346" s="229">
        <v>0</v>
      </c>
      <c r="R346" s="229">
        <f>Q346*H346</f>
        <v>0</v>
      </c>
      <c r="S346" s="229">
        <v>0.036999999999999998</v>
      </c>
      <c r="T346" s="230">
        <f>S346*H346</f>
        <v>0.185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158</v>
      </c>
      <c r="AT346" s="231" t="s">
        <v>153</v>
      </c>
      <c r="AU346" s="231" t="s">
        <v>86</v>
      </c>
      <c r="AY346" s="18" t="s">
        <v>150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84</v>
      </c>
      <c r="BK346" s="232">
        <f>ROUND(I346*H346,2)</f>
        <v>0</v>
      </c>
      <c r="BL346" s="18" t="s">
        <v>158</v>
      </c>
      <c r="BM346" s="231" t="s">
        <v>409</v>
      </c>
    </row>
    <row r="347" s="13" customFormat="1">
      <c r="A347" s="13"/>
      <c r="B347" s="233"/>
      <c r="C347" s="234"/>
      <c r="D347" s="235" t="s">
        <v>160</v>
      </c>
      <c r="E347" s="236" t="s">
        <v>1</v>
      </c>
      <c r="F347" s="237" t="s">
        <v>410</v>
      </c>
      <c r="G347" s="234"/>
      <c r="H347" s="238">
        <v>3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160</v>
      </c>
      <c r="AU347" s="244" t="s">
        <v>86</v>
      </c>
      <c r="AV347" s="13" t="s">
        <v>86</v>
      </c>
      <c r="AW347" s="13" t="s">
        <v>32</v>
      </c>
      <c r="AX347" s="13" t="s">
        <v>76</v>
      </c>
      <c r="AY347" s="244" t="s">
        <v>150</v>
      </c>
    </row>
    <row r="348" s="13" customFormat="1">
      <c r="A348" s="13"/>
      <c r="B348" s="233"/>
      <c r="C348" s="234"/>
      <c r="D348" s="235" t="s">
        <v>160</v>
      </c>
      <c r="E348" s="236" t="s">
        <v>1</v>
      </c>
      <c r="F348" s="237" t="s">
        <v>331</v>
      </c>
      <c r="G348" s="234"/>
      <c r="H348" s="238">
        <v>2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160</v>
      </c>
      <c r="AU348" s="244" t="s">
        <v>86</v>
      </c>
      <c r="AV348" s="13" t="s">
        <v>86</v>
      </c>
      <c r="AW348" s="13" t="s">
        <v>32</v>
      </c>
      <c r="AX348" s="13" t="s">
        <v>76</v>
      </c>
      <c r="AY348" s="244" t="s">
        <v>150</v>
      </c>
    </row>
    <row r="349" s="14" customFormat="1">
      <c r="A349" s="14"/>
      <c r="B349" s="245"/>
      <c r="C349" s="246"/>
      <c r="D349" s="235" t="s">
        <v>160</v>
      </c>
      <c r="E349" s="247" t="s">
        <v>1</v>
      </c>
      <c r="F349" s="248" t="s">
        <v>162</v>
      </c>
      <c r="G349" s="246"/>
      <c r="H349" s="249">
        <v>5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160</v>
      </c>
      <c r="AU349" s="255" t="s">
        <v>86</v>
      </c>
      <c r="AV349" s="14" t="s">
        <v>151</v>
      </c>
      <c r="AW349" s="14" t="s">
        <v>32</v>
      </c>
      <c r="AX349" s="14" t="s">
        <v>76</v>
      </c>
      <c r="AY349" s="255" t="s">
        <v>150</v>
      </c>
    </row>
    <row r="350" s="15" customFormat="1">
      <c r="A350" s="15"/>
      <c r="B350" s="256"/>
      <c r="C350" s="257"/>
      <c r="D350" s="235" t="s">
        <v>160</v>
      </c>
      <c r="E350" s="258" t="s">
        <v>1</v>
      </c>
      <c r="F350" s="259" t="s">
        <v>163</v>
      </c>
      <c r="G350" s="257"/>
      <c r="H350" s="260">
        <v>5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160</v>
      </c>
      <c r="AU350" s="266" t="s">
        <v>86</v>
      </c>
      <c r="AV350" s="15" t="s">
        <v>158</v>
      </c>
      <c r="AW350" s="15" t="s">
        <v>32</v>
      </c>
      <c r="AX350" s="15" t="s">
        <v>84</v>
      </c>
      <c r="AY350" s="266" t="s">
        <v>150</v>
      </c>
    </row>
    <row r="351" s="2" customFormat="1" ht="24.15" customHeight="1">
      <c r="A351" s="39"/>
      <c r="B351" s="40"/>
      <c r="C351" s="220" t="s">
        <v>411</v>
      </c>
      <c r="D351" s="220" t="s">
        <v>153</v>
      </c>
      <c r="E351" s="221" t="s">
        <v>412</v>
      </c>
      <c r="F351" s="222" t="s">
        <v>413</v>
      </c>
      <c r="G351" s="223" t="s">
        <v>251</v>
      </c>
      <c r="H351" s="224">
        <v>14.029999999999999</v>
      </c>
      <c r="I351" s="225"/>
      <c r="J351" s="226">
        <f>ROUND(I351*H351,2)</f>
        <v>0</v>
      </c>
      <c r="K351" s="222" t="s">
        <v>157</v>
      </c>
      <c r="L351" s="45"/>
      <c r="M351" s="227" t="s">
        <v>1</v>
      </c>
      <c r="N351" s="228" t="s">
        <v>41</v>
      </c>
      <c r="O351" s="92"/>
      <c r="P351" s="229">
        <f>O351*H351</f>
        <v>0</v>
      </c>
      <c r="Q351" s="229">
        <v>0</v>
      </c>
      <c r="R351" s="229">
        <f>Q351*H351</f>
        <v>0</v>
      </c>
      <c r="S351" s="229">
        <v>0.0050000000000000001</v>
      </c>
      <c r="T351" s="230">
        <f>S351*H351</f>
        <v>0.070150000000000004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158</v>
      </c>
      <c r="AT351" s="231" t="s">
        <v>153</v>
      </c>
      <c r="AU351" s="231" t="s">
        <v>86</v>
      </c>
      <c r="AY351" s="18" t="s">
        <v>150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84</v>
      </c>
      <c r="BK351" s="232">
        <f>ROUND(I351*H351,2)</f>
        <v>0</v>
      </c>
      <c r="BL351" s="18" t="s">
        <v>158</v>
      </c>
      <c r="BM351" s="231" t="s">
        <v>414</v>
      </c>
    </row>
    <row r="352" s="13" customFormat="1">
      <c r="A352" s="13"/>
      <c r="B352" s="233"/>
      <c r="C352" s="234"/>
      <c r="D352" s="235" t="s">
        <v>160</v>
      </c>
      <c r="E352" s="236" t="s">
        <v>1</v>
      </c>
      <c r="F352" s="237" t="s">
        <v>415</v>
      </c>
      <c r="G352" s="234"/>
      <c r="H352" s="238">
        <v>14.029999999999999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160</v>
      </c>
      <c r="AU352" s="244" t="s">
        <v>86</v>
      </c>
      <c r="AV352" s="13" t="s">
        <v>86</v>
      </c>
      <c r="AW352" s="13" t="s">
        <v>32</v>
      </c>
      <c r="AX352" s="13" t="s">
        <v>76</v>
      </c>
      <c r="AY352" s="244" t="s">
        <v>150</v>
      </c>
    </row>
    <row r="353" s="14" customFormat="1">
      <c r="A353" s="14"/>
      <c r="B353" s="245"/>
      <c r="C353" s="246"/>
      <c r="D353" s="235" t="s">
        <v>160</v>
      </c>
      <c r="E353" s="247" t="s">
        <v>1</v>
      </c>
      <c r="F353" s="248" t="s">
        <v>162</v>
      </c>
      <c r="G353" s="246"/>
      <c r="H353" s="249">
        <v>14.029999999999999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160</v>
      </c>
      <c r="AU353" s="255" t="s">
        <v>86</v>
      </c>
      <c r="AV353" s="14" t="s">
        <v>151</v>
      </c>
      <c r="AW353" s="14" t="s">
        <v>32</v>
      </c>
      <c r="AX353" s="14" t="s">
        <v>76</v>
      </c>
      <c r="AY353" s="255" t="s">
        <v>150</v>
      </c>
    </row>
    <row r="354" s="15" customFormat="1">
      <c r="A354" s="15"/>
      <c r="B354" s="256"/>
      <c r="C354" s="257"/>
      <c r="D354" s="235" t="s">
        <v>160</v>
      </c>
      <c r="E354" s="258" t="s">
        <v>1</v>
      </c>
      <c r="F354" s="259" t="s">
        <v>163</v>
      </c>
      <c r="G354" s="257"/>
      <c r="H354" s="260">
        <v>14.029999999999999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160</v>
      </c>
      <c r="AU354" s="266" t="s">
        <v>86</v>
      </c>
      <c r="AV354" s="15" t="s">
        <v>158</v>
      </c>
      <c r="AW354" s="15" t="s">
        <v>32</v>
      </c>
      <c r="AX354" s="15" t="s">
        <v>84</v>
      </c>
      <c r="AY354" s="266" t="s">
        <v>150</v>
      </c>
    </row>
    <row r="355" s="2" customFormat="1" ht="33" customHeight="1">
      <c r="A355" s="39"/>
      <c r="B355" s="40"/>
      <c r="C355" s="220" t="s">
        <v>416</v>
      </c>
      <c r="D355" s="220" t="s">
        <v>153</v>
      </c>
      <c r="E355" s="221" t="s">
        <v>417</v>
      </c>
      <c r="F355" s="222" t="s">
        <v>418</v>
      </c>
      <c r="G355" s="223" t="s">
        <v>251</v>
      </c>
      <c r="H355" s="224">
        <v>14.029999999999999</v>
      </c>
      <c r="I355" s="225"/>
      <c r="J355" s="226">
        <f>ROUND(I355*H355,2)</f>
        <v>0</v>
      </c>
      <c r="K355" s="222" t="s">
        <v>157</v>
      </c>
      <c r="L355" s="45"/>
      <c r="M355" s="227" t="s">
        <v>1</v>
      </c>
      <c r="N355" s="228" t="s">
        <v>41</v>
      </c>
      <c r="O355" s="92"/>
      <c r="P355" s="229">
        <f>O355*H355</f>
        <v>0</v>
      </c>
      <c r="Q355" s="229">
        <v>0</v>
      </c>
      <c r="R355" s="229">
        <f>Q355*H355</f>
        <v>0</v>
      </c>
      <c r="S355" s="229">
        <v>0.0070000000000000001</v>
      </c>
      <c r="T355" s="230">
        <f>S355*H355</f>
        <v>0.098209999999999992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158</v>
      </c>
      <c r="AT355" s="231" t="s">
        <v>153</v>
      </c>
      <c r="AU355" s="231" t="s">
        <v>86</v>
      </c>
      <c r="AY355" s="18" t="s">
        <v>150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84</v>
      </c>
      <c r="BK355" s="232">
        <f>ROUND(I355*H355,2)</f>
        <v>0</v>
      </c>
      <c r="BL355" s="18" t="s">
        <v>158</v>
      </c>
      <c r="BM355" s="231" t="s">
        <v>419</v>
      </c>
    </row>
    <row r="356" s="2" customFormat="1" ht="24.15" customHeight="1">
      <c r="A356" s="39"/>
      <c r="B356" s="40"/>
      <c r="C356" s="220" t="s">
        <v>420</v>
      </c>
      <c r="D356" s="220" t="s">
        <v>153</v>
      </c>
      <c r="E356" s="221" t="s">
        <v>421</v>
      </c>
      <c r="F356" s="222" t="s">
        <v>422</v>
      </c>
      <c r="G356" s="223" t="s">
        <v>251</v>
      </c>
      <c r="H356" s="224">
        <v>1.2</v>
      </c>
      <c r="I356" s="225"/>
      <c r="J356" s="226">
        <f>ROUND(I356*H356,2)</f>
        <v>0</v>
      </c>
      <c r="K356" s="222" t="s">
        <v>157</v>
      </c>
      <c r="L356" s="45"/>
      <c r="M356" s="227" t="s">
        <v>1</v>
      </c>
      <c r="N356" s="228" t="s">
        <v>41</v>
      </c>
      <c r="O356" s="92"/>
      <c r="P356" s="229">
        <f>O356*H356</f>
        <v>0</v>
      </c>
      <c r="Q356" s="229">
        <v>0.0011299999999999999</v>
      </c>
      <c r="R356" s="229">
        <f>Q356*H356</f>
        <v>0.0013559999999999998</v>
      </c>
      <c r="S356" s="229">
        <v>0.010999999999999999</v>
      </c>
      <c r="T356" s="230">
        <f>S356*H356</f>
        <v>0.013199999999999998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158</v>
      </c>
      <c r="AT356" s="231" t="s">
        <v>153</v>
      </c>
      <c r="AU356" s="231" t="s">
        <v>86</v>
      </c>
      <c r="AY356" s="18" t="s">
        <v>150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84</v>
      </c>
      <c r="BK356" s="232">
        <f>ROUND(I356*H356,2)</f>
        <v>0</v>
      </c>
      <c r="BL356" s="18" t="s">
        <v>158</v>
      </c>
      <c r="BM356" s="231" t="s">
        <v>423</v>
      </c>
    </row>
    <row r="357" s="13" customFormat="1">
      <c r="A357" s="13"/>
      <c r="B357" s="233"/>
      <c r="C357" s="234"/>
      <c r="D357" s="235" t="s">
        <v>160</v>
      </c>
      <c r="E357" s="236" t="s">
        <v>1</v>
      </c>
      <c r="F357" s="237" t="s">
        <v>424</v>
      </c>
      <c r="G357" s="234"/>
      <c r="H357" s="238">
        <v>1.2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160</v>
      </c>
      <c r="AU357" s="244" t="s">
        <v>86</v>
      </c>
      <c r="AV357" s="13" t="s">
        <v>86</v>
      </c>
      <c r="AW357" s="13" t="s">
        <v>32</v>
      </c>
      <c r="AX357" s="13" t="s">
        <v>76</v>
      </c>
      <c r="AY357" s="244" t="s">
        <v>150</v>
      </c>
    </row>
    <row r="358" s="14" customFormat="1">
      <c r="A358" s="14"/>
      <c r="B358" s="245"/>
      <c r="C358" s="246"/>
      <c r="D358" s="235" t="s">
        <v>160</v>
      </c>
      <c r="E358" s="247" t="s">
        <v>1</v>
      </c>
      <c r="F358" s="248" t="s">
        <v>162</v>
      </c>
      <c r="G358" s="246"/>
      <c r="H358" s="249">
        <v>1.2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160</v>
      </c>
      <c r="AU358" s="255" t="s">
        <v>86</v>
      </c>
      <c r="AV358" s="14" t="s">
        <v>151</v>
      </c>
      <c r="AW358" s="14" t="s">
        <v>32</v>
      </c>
      <c r="AX358" s="14" t="s">
        <v>76</v>
      </c>
      <c r="AY358" s="255" t="s">
        <v>150</v>
      </c>
    </row>
    <row r="359" s="15" customFormat="1">
      <c r="A359" s="15"/>
      <c r="B359" s="256"/>
      <c r="C359" s="257"/>
      <c r="D359" s="235" t="s">
        <v>160</v>
      </c>
      <c r="E359" s="258" t="s">
        <v>1</v>
      </c>
      <c r="F359" s="259" t="s">
        <v>163</v>
      </c>
      <c r="G359" s="257"/>
      <c r="H359" s="260">
        <v>1.2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160</v>
      </c>
      <c r="AU359" s="266" t="s">
        <v>86</v>
      </c>
      <c r="AV359" s="15" t="s">
        <v>158</v>
      </c>
      <c r="AW359" s="15" t="s">
        <v>32</v>
      </c>
      <c r="AX359" s="15" t="s">
        <v>84</v>
      </c>
      <c r="AY359" s="266" t="s">
        <v>150</v>
      </c>
    </row>
    <row r="360" s="2" customFormat="1" ht="24.15" customHeight="1">
      <c r="A360" s="39"/>
      <c r="B360" s="40"/>
      <c r="C360" s="220" t="s">
        <v>425</v>
      </c>
      <c r="D360" s="220" t="s">
        <v>153</v>
      </c>
      <c r="E360" s="221" t="s">
        <v>426</v>
      </c>
      <c r="F360" s="222" t="s">
        <v>427</v>
      </c>
      <c r="G360" s="223" t="s">
        <v>251</v>
      </c>
      <c r="H360" s="224">
        <v>4.7599999999999998</v>
      </c>
      <c r="I360" s="225"/>
      <c r="J360" s="226">
        <f>ROUND(I360*H360,2)</f>
        <v>0</v>
      </c>
      <c r="K360" s="222" t="s">
        <v>157</v>
      </c>
      <c r="L360" s="45"/>
      <c r="M360" s="227" t="s">
        <v>1</v>
      </c>
      <c r="N360" s="228" t="s">
        <v>41</v>
      </c>
      <c r="O360" s="92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158</v>
      </c>
      <c r="AT360" s="231" t="s">
        <v>153</v>
      </c>
      <c r="AU360" s="231" t="s">
        <v>86</v>
      </c>
      <c r="AY360" s="18" t="s">
        <v>150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84</v>
      </c>
      <c r="BK360" s="232">
        <f>ROUND(I360*H360,2)</f>
        <v>0</v>
      </c>
      <c r="BL360" s="18" t="s">
        <v>158</v>
      </c>
      <c r="BM360" s="231" t="s">
        <v>428</v>
      </c>
    </row>
    <row r="361" s="13" customFormat="1">
      <c r="A361" s="13"/>
      <c r="B361" s="233"/>
      <c r="C361" s="234"/>
      <c r="D361" s="235" t="s">
        <v>160</v>
      </c>
      <c r="E361" s="236" t="s">
        <v>1</v>
      </c>
      <c r="F361" s="237" t="s">
        <v>429</v>
      </c>
      <c r="G361" s="234"/>
      <c r="H361" s="238">
        <v>1.8999999999999999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160</v>
      </c>
      <c r="AU361" s="244" t="s">
        <v>86</v>
      </c>
      <c r="AV361" s="13" t="s">
        <v>86</v>
      </c>
      <c r="AW361" s="13" t="s">
        <v>32</v>
      </c>
      <c r="AX361" s="13" t="s">
        <v>76</v>
      </c>
      <c r="AY361" s="244" t="s">
        <v>150</v>
      </c>
    </row>
    <row r="362" s="13" customFormat="1">
      <c r="A362" s="13"/>
      <c r="B362" s="233"/>
      <c r="C362" s="234"/>
      <c r="D362" s="235" t="s">
        <v>160</v>
      </c>
      <c r="E362" s="236" t="s">
        <v>1</v>
      </c>
      <c r="F362" s="237" t="s">
        <v>430</v>
      </c>
      <c r="G362" s="234"/>
      <c r="H362" s="238">
        <v>1.4299999999999999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160</v>
      </c>
      <c r="AU362" s="244" t="s">
        <v>86</v>
      </c>
      <c r="AV362" s="13" t="s">
        <v>86</v>
      </c>
      <c r="AW362" s="13" t="s">
        <v>32</v>
      </c>
      <c r="AX362" s="13" t="s">
        <v>76</v>
      </c>
      <c r="AY362" s="244" t="s">
        <v>150</v>
      </c>
    </row>
    <row r="363" s="13" customFormat="1">
      <c r="A363" s="13"/>
      <c r="B363" s="233"/>
      <c r="C363" s="234"/>
      <c r="D363" s="235" t="s">
        <v>160</v>
      </c>
      <c r="E363" s="236" t="s">
        <v>1</v>
      </c>
      <c r="F363" s="237" t="s">
        <v>431</v>
      </c>
      <c r="G363" s="234"/>
      <c r="H363" s="238">
        <v>1.4299999999999999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160</v>
      </c>
      <c r="AU363" s="244" t="s">
        <v>86</v>
      </c>
      <c r="AV363" s="13" t="s">
        <v>86</v>
      </c>
      <c r="AW363" s="13" t="s">
        <v>32</v>
      </c>
      <c r="AX363" s="13" t="s">
        <v>76</v>
      </c>
      <c r="AY363" s="244" t="s">
        <v>150</v>
      </c>
    </row>
    <row r="364" s="14" customFormat="1">
      <c r="A364" s="14"/>
      <c r="B364" s="245"/>
      <c r="C364" s="246"/>
      <c r="D364" s="235" t="s">
        <v>160</v>
      </c>
      <c r="E364" s="247" t="s">
        <v>1</v>
      </c>
      <c r="F364" s="248" t="s">
        <v>162</v>
      </c>
      <c r="G364" s="246"/>
      <c r="H364" s="249">
        <v>4.7599999999999998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160</v>
      </c>
      <c r="AU364" s="255" t="s">
        <v>86</v>
      </c>
      <c r="AV364" s="14" t="s">
        <v>151</v>
      </c>
      <c r="AW364" s="14" t="s">
        <v>32</v>
      </c>
      <c r="AX364" s="14" t="s">
        <v>76</v>
      </c>
      <c r="AY364" s="255" t="s">
        <v>150</v>
      </c>
    </row>
    <row r="365" s="15" customFormat="1">
      <c r="A365" s="15"/>
      <c r="B365" s="256"/>
      <c r="C365" s="257"/>
      <c r="D365" s="235" t="s">
        <v>160</v>
      </c>
      <c r="E365" s="258" t="s">
        <v>1</v>
      </c>
      <c r="F365" s="259" t="s">
        <v>163</v>
      </c>
      <c r="G365" s="257"/>
      <c r="H365" s="260">
        <v>4.7599999999999998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160</v>
      </c>
      <c r="AU365" s="266" t="s">
        <v>86</v>
      </c>
      <c r="AV365" s="15" t="s">
        <v>158</v>
      </c>
      <c r="AW365" s="15" t="s">
        <v>32</v>
      </c>
      <c r="AX365" s="15" t="s">
        <v>84</v>
      </c>
      <c r="AY365" s="266" t="s">
        <v>150</v>
      </c>
    </row>
    <row r="366" s="2" customFormat="1" ht="37.8" customHeight="1">
      <c r="A366" s="39"/>
      <c r="B366" s="40"/>
      <c r="C366" s="220" t="s">
        <v>432</v>
      </c>
      <c r="D366" s="220" t="s">
        <v>153</v>
      </c>
      <c r="E366" s="221" t="s">
        <v>433</v>
      </c>
      <c r="F366" s="222" t="s">
        <v>434</v>
      </c>
      <c r="G366" s="223" t="s">
        <v>166</v>
      </c>
      <c r="H366" s="224">
        <v>32.787999999999997</v>
      </c>
      <c r="I366" s="225"/>
      <c r="J366" s="226">
        <f>ROUND(I366*H366,2)</f>
        <v>0</v>
      </c>
      <c r="K366" s="222" t="s">
        <v>157</v>
      </c>
      <c r="L366" s="45"/>
      <c r="M366" s="227" t="s">
        <v>1</v>
      </c>
      <c r="N366" s="228" t="s">
        <v>41</v>
      </c>
      <c r="O366" s="92"/>
      <c r="P366" s="229">
        <f>O366*H366</f>
        <v>0</v>
      </c>
      <c r="Q366" s="229">
        <v>0</v>
      </c>
      <c r="R366" s="229">
        <f>Q366*H366</f>
        <v>0</v>
      </c>
      <c r="S366" s="229">
        <v>0.045999999999999999</v>
      </c>
      <c r="T366" s="230">
        <f>S366*H366</f>
        <v>1.5082479999999998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158</v>
      </c>
      <c r="AT366" s="231" t="s">
        <v>153</v>
      </c>
      <c r="AU366" s="231" t="s">
        <v>86</v>
      </c>
      <c r="AY366" s="18" t="s">
        <v>150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84</v>
      </c>
      <c r="BK366" s="232">
        <f>ROUND(I366*H366,2)</f>
        <v>0</v>
      </c>
      <c r="BL366" s="18" t="s">
        <v>158</v>
      </c>
      <c r="BM366" s="231" t="s">
        <v>435</v>
      </c>
    </row>
    <row r="367" s="13" customFormat="1">
      <c r="A367" s="13"/>
      <c r="B367" s="233"/>
      <c r="C367" s="234"/>
      <c r="D367" s="235" t="s">
        <v>160</v>
      </c>
      <c r="E367" s="236" t="s">
        <v>1</v>
      </c>
      <c r="F367" s="237" t="s">
        <v>436</v>
      </c>
      <c r="G367" s="234"/>
      <c r="H367" s="238">
        <v>1.6080000000000001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160</v>
      </c>
      <c r="AU367" s="244" t="s">
        <v>86</v>
      </c>
      <c r="AV367" s="13" t="s">
        <v>86</v>
      </c>
      <c r="AW367" s="13" t="s">
        <v>32</v>
      </c>
      <c r="AX367" s="13" t="s">
        <v>76</v>
      </c>
      <c r="AY367" s="244" t="s">
        <v>150</v>
      </c>
    </row>
    <row r="368" s="13" customFormat="1">
      <c r="A368" s="13"/>
      <c r="B368" s="233"/>
      <c r="C368" s="234"/>
      <c r="D368" s="235" t="s">
        <v>160</v>
      </c>
      <c r="E368" s="236" t="s">
        <v>1</v>
      </c>
      <c r="F368" s="237" t="s">
        <v>437</v>
      </c>
      <c r="G368" s="234"/>
      <c r="H368" s="238">
        <v>0.63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160</v>
      </c>
      <c r="AU368" s="244" t="s">
        <v>86</v>
      </c>
      <c r="AV368" s="13" t="s">
        <v>86</v>
      </c>
      <c r="AW368" s="13" t="s">
        <v>32</v>
      </c>
      <c r="AX368" s="13" t="s">
        <v>76</v>
      </c>
      <c r="AY368" s="244" t="s">
        <v>150</v>
      </c>
    </row>
    <row r="369" s="13" customFormat="1">
      <c r="A369" s="13"/>
      <c r="B369" s="233"/>
      <c r="C369" s="234"/>
      <c r="D369" s="235" t="s">
        <v>160</v>
      </c>
      <c r="E369" s="236" t="s">
        <v>1</v>
      </c>
      <c r="F369" s="237" t="s">
        <v>438</v>
      </c>
      <c r="G369" s="234"/>
      <c r="H369" s="238">
        <v>0.59999999999999998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160</v>
      </c>
      <c r="AU369" s="244" t="s">
        <v>86</v>
      </c>
      <c r="AV369" s="13" t="s">
        <v>86</v>
      </c>
      <c r="AW369" s="13" t="s">
        <v>32</v>
      </c>
      <c r="AX369" s="13" t="s">
        <v>76</v>
      </c>
      <c r="AY369" s="244" t="s">
        <v>150</v>
      </c>
    </row>
    <row r="370" s="13" customFormat="1">
      <c r="A370" s="13"/>
      <c r="B370" s="233"/>
      <c r="C370" s="234"/>
      <c r="D370" s="235" t="s">
        <v>160</v>
      </c>
      <c r="E370" s="236" t="s">
        <v>1</v>
      </c>
      <c r="F370" s="237" t="s">
        <v>439</v>
      </c>
      <c r="G370" s="234"/>
      <c r="H370" s="238">
        <v>9.5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160</v>
      </c>
      <c r="AU370" s="244" t="s">
        <v>86</v>
      </c>
      <c r="AV370" s="13" t="s">
        <v>86</v>
      </c>
      <c r="AW370" s="13" t="s">
        <v>32</v>
      </c>
      <c r="AX370" s="13" t="s">
        <v>76</v>
      </c>
      <c r="AY370" s="244" t="s">
        <v>150</v>
      </c>
    </row>
    <row r="371" s="14" customFormat="1">
      <c r="A371" s="14"/>
      <c r="B371" s="245"/>
      <c r="C371" s="246"/>
      <c r="D371" s="235" t="s">
        <v>160</v>
      </c>
      <c r="E371" s="247" t="s">
        <v>1</v>
      </c>
      <c r="F371" s="248" t="s">
        <v>162</v>
      </c>
      <c r="G371" s="246"/>
      <c r="H371" s="249">
        <v>12.337999999999999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160</v>
      </c>
      <c r="AU371" s="255" t="s">
        <v>86</v>
      </c>
      <c r="AV371" s="14" t="s">
        <v>151</v>
      </c>
      <c r="AW371" s="14" t="s">
        <v>32</v>
      </c>
      <c r="AX371" s="14" t="s">
        <v>76</v>
      </c>
      <c r="AY371" s="255" t="s">
        <v>150</v>
      </c>
    </row>
    <row r="372" s="13" customFormat="1">
      <c r="A372" s="13"/>
      <c r="B372" s="233"/>
      <c r="C372" s="234"/>
      <c r="D372" s="235" t="s">
        <v>160</v>
      </c>
      <c r="E372" s="236" t="s">
        <v>1</v>
      </c>
      <c r="F372" s="237" t="s">
        <v>440</v>
      </c>
      <c r="G372" s="234"/>
      <c r="H372" s="238">
        <v>1.6699999999999999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160</v>
      </c>
      <c r="AU372" s="244" t="s">
        <v>86</v>
      </c>
      <c r="AV372" s="13" t="s">
        <v>86</v>
      </c>
      <c r="AW372" s="13" t="s">
        <v>32</v>
      </c>
      <c r="AX372" s="13" t="s">
        <v>76</v>
      </c>
      <c r="AY372" s="244" t="s">
        <v>150</v>
      </c>
    </row>
    <row r="373" s="14" customFormat="1">
      <c r="A373" s="14"/>
      <c r="B373" s="245"/>
      <c r="C373" s="246"/>
      <c r="D373" s="235" t="s">
        <v>160</v>
      </c>
      <c r="E373" s="247" t="s">
        <v>1</v>
      </c>
      <c r="F373" s="248" t="s">
        <v>162</v>
      </c>
      <c r="G373" s="246"/>
      <c r="H373" s="249">
        <v>1.6699999999999999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160</v>
      </c>
      <c r="AU373" s="255" t="s">
        <v>86</v>
      </c>
      <c r="AV373" s="14" t="s">
        <v>151</v>
      </c>
      <c r="AW373" s="14" t="s">
        <v>32</v>
      </c>
      <c r="AX373" s="14" t="s">
        <v>76</v>
      </c>
      <c r="AY373" s="255" t="s">
        <v>150</v>
      </c>
    </row>
    <row r="374" s="13" customFormat="1">
      <c r="A374" s="13"/>
      <c r="B374" s="233"/>
      <c r="C374" s="234"/>
      <c r="D374" s="235" t="s">
        <v>160</v>
      </c>
      <c r="E374" s="236" t="s">
        <v>1</v>
      </c>
      <c r="F374" s="237" t="s">
        <v>441</v>
      </c>
      <c r="G374" s="234"/>
      <c r="H374" s="238">
        <v>9.8399999999999999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160</v>
      </c>
      <c r="AU374" s="244" t="s">
        <v>86</v>
      </c>
      <c r="AV374" s="13" t="s">
        <v>86</v>
      </c>
      <c r="AW374" s="13" t="s">
        <v>32</v>
      </c>
      <c r="AX374" s="13" t="s">
        <v>76</v>
      </c>
      <c r="AY374" s="244" t="s">
        <v>150</v>
      </c>
    </row>
    <row r="375" s="13" customFormat="1">
      <c r="A375" s="13"/>
      <c r="B375" s="233"/>
      <c r="C375" s="234"/>
      <c r="D375" s="235" t="s">
        <v>160</v>
      </c>
      <c r="E375" s="236" t="s">
        <v>1</v>
      </c>
      <c r="F375" s="237" t="s">
        <v>442</v>
      </c>
      <c r="G375" s="234"/>
      <c r="H375" s="238">
        <v>8.9399999999999995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160</v>
      </c>
      <c r="AU375" s="244" t="s">
        <v>86</v>
      </c>
      <c r="AV375" s="13" t="s">
        <v>86</v>
      </c>
      <c r="AW375" s="13" t="s">
        <v>32</v>
      </c>
      <c r="AX375" s="13" t="s">
        <v>76</v>
      </c>
      <c r="AY375" s="244" t="s">
        <v>150</v>
      </c>
    </row>
    <row r="376" s="14" customFormat="1">
      <c r="A376" s="14"/>
      <c r="B376" s="245"/>
      <c r="C376" s="246"/>
      <c r="D376" s="235" t="s">
        <v>160</v>
      </c>
      <c r="E376" s="247" t="s">
        <v>1</v>
      </c>
      <c r="F376" s="248" t="s">
        <v>162</v>
      </c>
      <c r="G376" s="246"/>
      <c r="H376" s="249">
        <v>18.780000000000001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160</v>
      </c>
      <c r="AU376" s="255" t="s">
        <v>86</v>
      </c>
      <c r="AV376" s="14" t="s">
        <v>151</v>
      </c>
      <c r="AW376" s="14" t="s">
        <v>32</v>
      </c>
      <c r="AX376" s="14" t="s">
        <v>76</v>
      </c>
      <c r="AY376" s="255" t="s">
        <v>150</v>
      </c>
    </row>
    <row r="377" s="15" customFormat="1">
      <c r="A377" s="15"/>
      <c r="B377" s="256"/>
      <c r="C377" s="257"/>
      <c r="D377" s="235" t="s">
        <v>160</v>
      </c>
      <c r="E377" s="258" t="s">
        <v>1</v>
      </c>
      <c r="F377" s="259" t="s">
        <v>163</v>
      </c>
      <c r="G377" s="257"/>
      <c r="H377" s="260">
        <v>32.787999999999997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160</v>
      </c>
      <c r="AU377" s="266" t="s">
        <v>86</v>
      </c>
      <c r="AV377" s="15" t="s">
        <v>158</v>
      </c>
      <c r="AW377" s="15" t="s">
        <v>32</v>
      </c>
      <c r="AX377" s="15" t="s">
        <v>84</v>
      </c>
      <c r="AY377" s="266" t="s">
        <v>150</v>
      </c>
    </row>
    <row r="378" s="12" customFormat="1" ht="22.8" customHeight="1">
      <c r="A378" s="12"/>
      <c r="B378" s="204"/>
      <c r="C378" s="205"/>
      <c r="D378" s="206" t="s">
        <v>75</v>
      </c>
      <c r="E378" s="218" t="s">
        <v>443</v>
      </c>
      <c r="F378" s="218" t="s">
        <v>444</v>
      </c>
      <c r="G378" s="205"/>
      <c r="H378" s="205"/>
      <c r="I378" s="208"/>
      <c r="J378" s="219">
        <f>BK378</f>
        <v>0</v>
      </c>
      <c r="K378" s="205"/>
      <c r="L378" s="210"/>
      <c r="M378" s="211"/>
      <c r="N378" s="212"/>
      <c r="O378" s="212"/>
      <c r="P378" s="213">
        <f>SUM(P379:P383)</f>
        <v>0</v>
      </c>
      <c r="Q378" s="212"/>
      <c r="R378" s="213">
        <f>SUM(R379:R383)</f>
        <v>0</v>
      </c>
      <c r="S378" s="212"/>
      <c r="T378" s="214">
        <f>SUM(T379:T383)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5" t="s">
        <v>84</v>
      </c>
      <c r="AT378" s="216" t="s">
        <v>75</v>
      </c>
      <c r="AU378" s="216" t="s">
        <v>84</v>
      </c>
      <c r="AY378" s="215" t="s">
        <v>150</v>
      </c>
      <c r="BK378" s="217">
        <f>SUM(BK379:BK383)</f>
        <v>0</v>
      </c>
    </row>
    <row r="379" s="2" customFormat="1" ht="24.15" customHeight="1">
      <c r="A379" s="39"/>
      <c r="B379" s="40"/>
      <c r="C379" s="220" t="s">
        <v>445</v>
      </c>
      <c r="D379" s="220" t="s">
        <v>153</v>
      </c>
      <c r="E379" s="221" t="s">
        <v>446</v>
      </c>
      <c r="F379" s="222" t="s">
        <v>447</v>
      </c>
      <c r="G379" s="223" t="s">
        <v>195</v>
      </c>
      <c r="H379" s="224">
        <v>20.728000000000002</v>
      </c>
      <c r="I379" s="225"/>
      <c r="J379" s="226">
        <f>ROUND(I379*H379,2)</f>
        <v>0</v>
      </c>
      <c r="K379" s="222" t="s">
        <v>157</v>
      </c>
      <c r="L379" s="45"/>
      <c r="M379" s="227" t="s">
        <v>1</v>
      </c>
      <c r="N379" s="228" t="s">
        <v>41</v>
      </c>
      <c r="O379" s="92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158</v>
      </c>
      <c r="AT379" s="231" t="s">
        <v>153</v>
      </c>
      <c r="AU379" s="231" t="s">
        <v>86</v>
      </c>
      <c r="AY379" s="18" t="s">
        <v>150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84</v>
      </c>
      <c r="BK379" s="232">
        <f>ROUND(I379*H379,2)</f>
        <v>0</v>
      </c>
      <c r="BL379" s="18" t="s">
        <v>158</v>
      </c>
      <c r="BM379" s="231" t="s">
        <v>448</v>
      </c>
    </row>
    <row r="380" s="2" customFormat="1" ht="24.15" customHeight="1">
      <c r="A380" s="39"/>
      <c r="B380" s="40"/>
      <c r="C380" s="220" t="s">
        <v>449</v>
      </c>
      <c r="D380" s="220" t="s">
        <v>153</v>
      </c>
      <c r="E380" s="221" t="s">
        <v>450</v>
      </c>
      <c r="F380" s="222" t="s">
        <v>451</v>
      </c>
      <c r="G380" s="223" t="s">
        <v>195</v>
      </c>
      <c r="H380" s="224">
        <v>20.728000000000002</v>
      </c>
      <c r="I380" s="225"/>
      <c r="J380" s="226">
        <f>ROUND(I380*H380,2)</f>
        <v>0</v>
      </c>
      <c r="K380" s="222" t="s">
        <v>157</v>
      </c>
      <c r="L380" s="45"/>
      <c r="M380" s="227" t="s">
        <v>1</v>
      </c>
      <c r="N380" s="228" t="s">
        <v>41</v>
      </c>
      <c r="O380" s="92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158</v>
      </c>
      <c r="AT380" s="231" t="s">
        <v>153</v>
      </c>
      <c r="AU380" s="231" t="s">
        <v>86</v>
      </c>
      <c r="AY380" s="18" t="s">
        <v>150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84</v>
      </c>
      <c r="BK380" s="232">
        <f>ROUND(I380*H380,2)</f>
        <v>0</v>
      </c>
      <c r="BL380" s="18" t="s">
        <v>158</v>
      </c>
      <c r="BM380" s="231" t="s">
        <v>452</v>
      </c>
    </row>
    <row r="381" s="2" customFormat="1" ht="24.15" customHeight="1">
      <c r="A381" s="39"/>
      <c r="B381" s="40"/>
      <c r="C381" s="220" t="s">
        <v>453</v>
      </c>
      <c r="D381" s="220" t="s">
        <v>153</v>
      </c>
      <c r="E381" s="221" t="s">
        <v>454</v>
      </c>
      <c r="F381" s="222" t="s">
        <v>455</v>
      </c>
      <c r="G381" s="223" t="s">
        <v>195</v>
      </c>
      <c r="H381" s="224">
        <v>186.55199999999999</v>
      </c>
      <c r="I381" s="225"/>
      <c r="J381" s="226">
        <f>ROUND(I381*H381,2)</f>
        <v>0</v>
      </c>
      <c r="K381" s="222" t="s">
        <v>157</v>
      </c>
      <c r="L381" s="45"/>
      <c r="M381" s="227" t="s">
        <v>1</v>
      </c>
      <c r="N381" s="228" t="s">
        <v>41</v>
      </c>
      <c r="O381" s="92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158</v>
      </c>
      <c r="AT381" s="231" t="s">
        <v>153</v>
      </c>
      <c r="AU381" s="231" t="s">
        <v>86</v>
      </c>
      <c r="AY381" s="18" t="s">
        <v>150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84</v>
      </c>
      <c r="BK381" s="232">
        <f>ROUND(I381*H381,2)</f>
        <v>0</v>
      </c>
      <c r="BL381" s="18" t="s">
        <v>158</v>
      </c>
      <c r="BM381" s="231" t="s">
        <v>456</v>
      </c>
    </row>
    <row r="382" s="13" customFormat="1">
      <c r="A382" s="13"/>
      <c r="B382" s="233"/>
      <c r="C382" s="234"/>
      <c r="D382" s="235" t="s">
        <v>160</v>
      </c>
      <c r="E382" s="234"/>
      <c r="F382" s="237" t="s">
        <v>457</v>
      </c>
      <c r="G382" s="234"/>
      <c r="H382" s="238">
        <v>186.55199999999999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160</v>
      </c>
      <c r="AU382" s="244" t="s">
        <v>86</v>
      </c>
      <c r="AV382" s="13" t="s">
        <v>86</v>
      </c>
      <c r="AW382" s="13" t="s">
        <v>4</v>
      </c>
      <c r="AX382" s="13" t="s">
        <v>84</v>
      </c>
      <c r="AY382" s="244" t="s">
        <v>150</v>
      </c>
    </row>
    <row r="383" s="2" customFormat="1" ht="44.25" customHeight="1">
      <c r="A383" s="39"/>
      <c r="B383" s="40"/>
      <c r="C383" s="220" t="s">
        <v>458</v>
      </c>
      <c r="D383" s="220" t="s">
        <v>153</v>
      </c>
      <c r="E383" s="221" t="s">
        <v>459</v>
      </c>
      <c r="F383" s="222" t="s">
        <v>460</v>
      </c>
      <c r="G383" s="223" t="s">
        <v>195</v>
      </c>
      <c r="H383" s="224">
        <v>5.4640000000000004</v>
      </c>
      <c r="I383" s="225"/>
      <c r="J383" s="226">
        <f>ROUND(I383*H383,2)</f>
        <v>0</v>
      </c>
      <c r="K383" s="222" t="s">
        <v>157</v>
      </c>
      <c r="L383" s="45"/>
      <c r="M383" s="227" t="s">
        <v>1</v>
      </c>
      <c r="N383" s="228" t="s">
        <v>41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158</v>
      </c>
      <c r="AT383" s="231" t="s">
        <v>153</v>
      </c>
      <c r="AU383" s="231" t="s">
        <v>86</v>
      </c>
      <c r="AY383" s="18" t="s">
        <v>150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84</v>
      </c>
      <c r="BK383" s="232">
        <f>ROUND(I383*H383,2)</f>
        <v>0</v>
      </c>
      <c r="BL383" s="18" t="s">
        <v>158</v>
      </c>
      <c r="BM383" s="231" t="s">
        <v>461</v>
      </c>
    </row>
    <row r="384" s="12" customFormat="1" ht="22.8" customHeight="1">
      <c r="A384" s="12"/>
      <c r="B384" s="204"/>
      <c r="C384" s="205"/>
      <c r="D384" s="206" t="s">
        <v>75</v>
      </c>
      <c r="E384" s="218" t="s">
        <v>462</v>
      </c>
      <c r="F384" s="218" t="s">
        <v>463</v>
      </c>
      <c r="G384" s="205"/>
      <c r="H384" s="205"/>
      <c r="I384" s="208"/>
      <c r="J384" s="219">
        <f>BK384</f>
        <v>0</v>
      </c>
      <c r="K384" s="205"/>
      <c r="L384" s="210"/>
      <c r="M384" s="211"/>
      <c r="N384" s="212"/>
      <c r="O384" s="212"/>
      <c r="P384" s="213">
        <f>P385</f>
        <v>0</v>
      </c>
      <c r="Q384" s="212"/>
      <c r="R384" s="213">
        <f>R385</f>
        <v>0</v>
      </c>
      <c r="S384" s="212"/>
      <c r="T384" s="214">
        <f>T385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5" t="s">
        <v>84</v>
      </c>
      <c r="AT384" s="216" t="s">
        <v>75</v>
      </c>
      <c r="AU384" s="216" t="s">
        <v>84</v>
      </c>
      <c r="AY384" s="215" t="s">
        <v>150</v>
      </c>
      <c r="BK384" s="217">
        <f>BK385</f>
        <v>0</v>
      </c>
    </row>
    <row r="385" s="2" customFormat="1" ht="21.75" customHeight="1">
      <c r="A385" s="39"/>
      <c r="B385" s="40"/>
      <c r="C385" s="220" t="s">
        <v>464</v>
      </c>
      <c r="D385" s="220" t="s">
        <v>153</v>
      </c>
      <c r="E385" s="221" t="s">
        <v>465</v>
      </c>
      <c r="F385" s="222" t="s">
        <v>466</v>
      </c>
      <c r="G385" s="223" t="s">
        <v>195</v>
      </c>
      <c r="H385" s="224">
        <v>18.158999999999999</v>
      </c>
      <c r="I385" s="225"/>
      <c r="J385" s="226">
        <f>ROUND(I385*H385,2)</f>
        <v>0</v>
      </c>
      <c r="K385" s="222" t="s">
        <v>157</v>
      </c>
      <c r="L385" s="45"/>
      <c r="M385" s="227" t="s">
        <v>1</v>
      </c>
      <c r="N385" s="228" t="s">
        <v>41</v>
      </c>
      <c r="O385" s="92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158</v>
      </c>
      <c r="AT385" s="231" t="s">
        <v>153</v>
      </c>
      <c r="AU385" s="231" t="s">
        <v>86</v>
      </c>
      <c r="AY385" s="18" t="s">
        <v>150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84</v>
      </c>
      <c r="BK385" s="232">
        <f>ROUND(I385*H385,2)</f>
        <v>0</v>
      </c>
      <c r="BL385" s="18" t="s">
        <v>158</v>
      </c>
      <c r="BM385" s="231" t="s">
        <v>467</v>
      </c>
    </row>
    <row r="386" s="12" customFormat="1" ht="25.92" customHeight="1">
      <c r="A386" s="12"/>
      <c r="B386" s="204"/>
      <c r="C386" s="205"/>
      <c r="D386" s="206" t="s">
        <v>75</v>
      </c>
      <c r="E386" s="207" t="s">
        <v>468</v>
      </c>
      <c r="F386" s="207" t="s">
        <v>469</v>
      </c>
      <c r="G386" s="205"/>
      <c r="H386" s="205"/>
      <c r="I386" s="208"/>
      <c r="J386" s="209">
        <f>BK386</f>
        <v>0</v>
      </c>
      <c r="K386" s="205"/>
      <c r="L386" s="210"/>
      <c r="M386" s="211"/>
      <c r="N386" s="212"/>
      <c r="O386" s="212"/>
      <c r="P386" s="213">
        <f>P387+P414+P457+P484+P502+P535+P548</f>
        <v>0</v>
      </c>
      <c r="Q386" s="212"/>
      <c r="R386" s="213">
        <f>R387+R414+R457+R484+R502+R535+R548</f>
        <v>1.4054125099999999</v>
      </c>
      <c r="S386" s="212"/>
      <c r="T386" s="214">
        <f>T387+T414+T457+T484+T502+T535+T548</f>
        <v>1.42173835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5" t="s">
        <v>86</v>
      </c>
      <c r="AT386" s="216" t="s">
        <v>75</v>
      </c>
      <c r="AU386" s="216" t="s">
        <v>76</v>
      </c>
      <c r="AY386" s="215" t="s">
        <v>150</v>
      </c>
      <c r="BK386" s="217">
        <f>BK387+BK414+BK457+BK484+BK502+BK535+BK548</f>
        <v>0</v>
      </c>
    </row>
    <row r="387" s="12" customFormat="1" ht="22.8" customHeight="1">
      <c r="A387" s="12"/>
      <c r="B387" s="204"/>
      <c r="C387" s="205"/>
      <c r="D387" s="206" t="s">
        <v>75</v>
      </c>
      <c r="E387" s="218" t="s">
        <v>470</v>
      </c>
      <c r="F387" s="218" t="s">
        <v>471</v>
      </c>
      <c r="G387" s="205"/>
      <c r="H387" s="205"/>
      <c r="I387" s="208"/>
      <c r="J387" s="219">
        <f>BK387</f>
        <v>0</v>
      </c>
      <c r="K387" s="205"/>
      <c r="L387" s="210"/>
      <c r="M387" s="211"/>
      <c r="N387" s="212"/>
      <c r="O387" s="212"/>
      <c r="P387" s="213">
        <f>SUM(P388:P413)</f>
        <v>0</v>
      </c>
      <c r="Q387" s="212"/>
      <c r="R387" s="213">
        <f>SUM(R388:R413)</f>
        <v>0.20602979999999999</v>
      </c>
      <c r="S387" s="212"/>
      <c r="T387" s="214">
        <f>SUM(T388:T413)</f>
        <v>0.26480000000000004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5" t="s">
        <v>86</v>
      </c>
      <c r="AT387" s="216" t="s">
        <v>75</v>
      </c>
      <c r="AU387" s="216" t="s">
        <v>84</v>
      </c>
      <c r="AY387" s="215" t="s">
        <v>150</v>
      </c>
      <c r="BK387" s="217">
        <f>SUM(BK388:BK413)</f>
        <v>0</v>
      </c>
    </row>
    <row r="388" s="2" customFormat="1" ht="16.5" customHeight="1">
      <c r="A388" s="39"/>
      <c r="B388" s="40"/>
      <c r="C388" s="220" t="s">
        <v>472</v>
      </c>
      <c r="D388" s="220" t="s">
        <v>153</v>
      </c>
      <c r="E388" s="221" t="s">
        <v>473</v>
      </c>
      <c r="F388" s="222" t="s">
        <v>474</v>
      </c>
      <c r="G388" s="223" t="s">
        <v>251</v>
      </c>
      <c r="H388" s="224">
        <v>64</v>
      </c>
      <c r="I388" s="225"/>
      <c r="J388" s="226">
        <f>ROUND(I388*H388,2)</f>
        <v>0</v>
      </c>
      <c r="K388" s="222" t="s">
        <v>157</v>
      </c>
      <c r="L388" s="45"/>
      <c r="M388" s="227" t="s">
        <v>1</v>
      </c>
      <c r="N388" s="228" t="s">
        <v>41</v>
      </c>
      <c r="O388" s="92"/>
      <c r="P388" s="229">
        <f>O388*H388</f>
        <v>0</v>
      </c>
      <c r="Q388" s="229">
        <v>0</v>
      </c>
      <c r="R388" s="229">
        <f>Q388*H388</f>
        <v>0</v>
      </c>
      <c r="S388" s="229">
        <v>0.0015</v>
      </c>
      <c r="T388" s="230">
        <f>S388*H388</f>
        <v>0.096000000000000002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238</v>
      </c>
      <c r="AT388" s="231" t="s">
        <v>153</v>
      </c>
      <c r="AU388" s="231" t="s">
        <v>86</v>
      </c>
      <c r="AY388" s="18" t="s">
        <v>150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84</v>
      </c>
      <c r="BK388" s="232">
        <f>ROUND(I388*H388,2)</f>
        <v>0</v>
      </c>
      <c r="BL388" s="18" t="s">
        <v>238</v>
      </c>
      <c r="BM388" s="231" t="s">
        <v>475</v>
      </c>
    </row>
    <row r="389" s="13" customFormat="1">
      <c r="A389" s="13"/>
      <c r="B389" s="233"/>
      <c r="C389" s="234"/>
      <c r="D389" s="235" t="s">
        <v>160</v>
      </c>
      <c r="E389" s="236" t="s">
        <v>1</v>
      </c>
      <c r="F389" s="237" t="s">
        <v>476</v>
      </c>
      <c r="G389" s="234"/>
      <c r="H389" s="238">
        <v>64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160</v>
      </c>
      <c r="AU389" s="244" t="s">
        <v>86</v>
      </c>
      <c r="AV389" s="13" t="s">
        <v>86</v>
      </c>
      <c r="AW389" s="13" t="s">
        <v>32</v>
      </c>
      <c r="AX389" s="13" t="s">
        <v>76</v>
      </c>
      <c r="AY389" s="244" t="s">
        <v>150</v>
      </c>
    </row>
    <row r="390" s="14" customFormat="1">
      <c r="A390" s="14"/>
      <c r="B390" s="245"/>
      <c r="C390" s="246"/>
      <c r="D390" s="235" t="s">
        <v>160</v>
      </c>
      <c r="E390" s="247" t="s">
        <v>1</v>
      </c>
      <c r="F390" s="248" t="s">
        <v>162</v>
      </c>
      <c r="G390" s="246"/>
      <c r="H390" s="249">
        <v>64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160</v>
      </c>
      <c r="AU390" s="255" t="s">
        <v>86</v>
      </c>
      <c r="AV390" s="14" t="s">
        <v>151</v>
      </c>
      <c r="AW390" s="14" t="s">
        <v>32</v>
      </c>
      <c r="AX390" s="14" t="s">
        <v>76</v>
      </c>
      <c r="AY390" s="255" t="s">
        <v>150</v>
      </c>
    </row>
    <row r="391" s="15" customFormat="1">
      <c r="A391" s="15"/>
      <c r="B391" s="256"/>
      <c r="C391" s="257"/>
      <c r="D391" s="235" t="s">
        <v>160</v>
      </c>
      <c r="E391" s="258" t="s">
        <v>1</v>
      </c>
      <c r="F391" s="259" t="s">
        <v>163</v>
      </c>
      <c r="G391" s="257"/>
      <c r="H391" s="260">
        <v>64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160</v>
      </c>
      <c r="AU391" s="266" t="s">
        <v>86</v>
      </c>
      <c r="AV391" s="15" t="s">
        <v>158</v>
      </c>
      <c r="AW391" s="15" t="s">
        <v>32</v>
      </c>
      <c r="AX391" s="15" t="s">
        <v>84</v>
      </c>
      <c r="AY391" s="266" t="s">
        <v>150</v>
      </c>
    </row>
    <row r="392" s="2" customFormat="1" ht="24.15" customHeight="1">
      <c r="A392" s="39"/>
      <c r="B392" s="40"/>
      <c r="C392" s="220" t="s">
        <v>477</v>
      </c>
      <c r="D392" s="220" t="s">
        <v>153</v>
      </c>
      <c r="E392" s="221" t="s">
        <v>478</v>
      </c>
      <c r="F392" s="222" t="s">
        <v>479</v>
      </c>
      <c r="G392" s="223" t="s">
        <v>166</v>
      </c>
      <c r="H392" s="224">
        <v>52.75</v>
      </c>
      <c r="I392" s="225"/>
      <c r="J392" s="226">
        <f>ROUND(I392*H392,2)</f>
        <v>0</v>
      </c>
      <c r="K392" s="222" t="s">
        <v>157</v>
      </c>
      <c r="L392" s="45"/>
      <c r="M392" s="227" t="s">
        <v>1</v>
      </c>
      <c r="N392" s="228" t="s">
        <v>41</v>
      </c>
      <c r="O392" s="92"/>
      <c r="P392" s="229">
        <f>O392*H392</f>
        <v>0</v>
      </c>
      <c r="Q392" s="229">
        <v>0.00072000000000000005</v>
      </c>
      <c r="R392" s="229">
        <f>Q392*H392</f>
        <v>0.03798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238</v>
      </c>
      <c r="AT392" s="231" t="s">
        <v>153</v>
      </c>
      <c r="AU392" s="231" t="s">
        <v>86</v>
      </c>
      <c r="AY392" s="18" t="s">
        <v>150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84</v>
      </c>
      <c r="BK392" s="232">
        <f>ROUND(I392*H392,2)</f>
        <v>0</v>
      </c>
      <c r="BL392" s="18" t="s">
        <v>238</v>
      </c>
      <c r="BM392" s="231" t="s">
        <v>480</v>
      </c>
    </row>
    <row r="393" s="13" customFormat="1">
      <c r="A393" s="13"/>
      <c r="B393" s="233"/>
      <c r="C393" s="234"/>
      <c r="D393" s="235" t="s">
        <v>160</v>
      </c>
      <c r="E393" s="236" t="s">
        <v>1</v>
      </c>
      <c r="F393" s="237" t="s">
        <v>481</v>
      </c>
      <c r="G393" s="234"/>
      <c r="H393" s="238">
        <v>52.75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160</v>
      </c>
      <c r="AU393" s="244" t="s">
        <v>86</v>
      </c>
      <c r="AV393" s="13" t="s">
        <v>86</v>
      </c>
      <c r="AW393" s="13" t="s">
        <v>32</v>
      </c>
      <c r="AX393" s="13" t="s">
        <v>76</v>
      </c>
      <c r="AY393" s="244" t="s">
        <v>150</v>
      </c>
    </row>
    <row r="394" s="14" customFormat="1">
      <c r="A394" s="14"/>
      <c r="B394" s="245"/>
      <c r="C394" s="246"/>
      <c r="D394" s="235" t="s">
        <v>160</v>
      </c>
      <c r="E394" s="247" t="s">
        <v>1</v>
      </c>
      <c r="F394" s="248" t="s">
        <v>162</v>
      </c>
      <c r="G394" s="246"/>
      <c r="H394" s="249">
        <v>52.75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160</v>
      </c>
      <c r="AU394" s="255" t="s">
        <v>86</v>
      </c>
      <c r="AV394" s="14" t="s">
        <v>151</v>
      </c>
      <c r="AW394" s="14" t="s">
        <v>32</v>
      </c>
      <c r="AX394" s="14" t="s">
        <v>76</v>
      </c>
      <c r="AY394" s="255" t="s">
        <v>150</v>
      </c>
    </row>
    <row r="395" s="15" customFormat="1">
      <c r="A395" s="15"/>
      <c r="B395" s="256"/>
      <c r="C395" s="257"/>
      <c r="D395" s="235" t="s">
        <v>160</v>
      </c>
      <c r="E395" s="258" t="s">
        <v>1</v>
      </c>
      <c r="F395" s="259" t="s">
        <v>163</v>
      </c>
      <c r="G395" s="257"/>
      <c r="H395" s="260">
        <v>52.75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160</v>
      </c>
      <c r="AU395" s="266" t="s">
        <v>86</v>
      </c>
      <c r="AV395" s="15" t="s">
        <v>158</v>
      </c>
      <c r="AW395" s="15" t="s">
        <v>32</v>
      </c>
      <c r="AX395" s="15" t="s">
        <v>84</v>
      </c>
      <c r="AY395" s="266" t="s">
        <v>150</v>
      </c>
    </row>
    <row r="396" s="2" customFormat="1" ht="24.15" customHeight="1">
      <c r="A396" s="39"/>
      <c r="B396" s="40"/>
      <c r="C396" s="267" t="s">
        <v>482</v>
      </c>
      <c r="D396" s="267" t="s">
        <v>205</v>
      </c>
      <c r="E396" s="268" t="s">
        <v>483</v>
      </c>
      <c r="F396" s="269" t="s">
        <v>484</v>
      </c>
      <c r="G396" s="270" t="s">
        <v>166</v>
      </c>
      <c r="H396" s="271">
        <v>61.479999999999997</v>
      </c>
      <c r="I396" s="272"/>
      <c r="J396" s="273">
        <f>ROUND(I396*H396,2)</f>
        <v>0</v>
      </c>
      <c r="K396" s="269" t="s">
        <v>157</v>
      </c>
      <c r="L396" s="274"/>
      <c r="M396" s="275" t="s">
        <v>1</v>
      </c>
      <c r="N396" s="276" t="s">
        <v>41</v>
      </c>
      <c r="O396" s="92"/>
      <c r="P396" s="229">
        <f>O396*H396</f>
        <v>0</v>
      </c>
      <c r="Q396" s="229">
        <v>0.0019</v>
      </c>
      <c r="R396" s="229">
        <f>Q396*H396</f>
        <v>0.116812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345</v>
      </c>
      <c r="AT396" s="231" t="s">
        <v>205</v>
      </c>
      <c r="AU396" s="231" t="s">
        <v>86</v>
      </c>
      <c r="AY396" s="18" t="s">
        <v>150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84</v>
      </c>
      <c r="BK396" s="232">
        <f>ROUND(I396*H396,2)</f>
        <v>0</v>
      </c>
      <c r="BL396" s="18" t="s">
        <v>238</v>
      </c>
      <c r="BM396" s="231" t="s">
        <v>485</v>
      </c>
    </row>
    <row r="397" s="13" customFormat="1">
      <c r="A397" s="13"/>
      <c r="B397" s="233"/>
      <c r="C397" s="234"/>
      <c r="D397" s="235" t="s">
        <v>160</v>
      </c>
      <c r="E397" s="234"/>
      <c r="F397" s="237" t="s">
        <v>486</v>
      </c>
      <c r="G397" s="234"/>
      <c r="H397" s="238">
        <v>61.479999999999997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160</v>
      </c>
      <c r="AU397" s="244" t="s">
        <v>86</v>
      </c>
      <c r="AV397" s="13" t="s">
        <v>86</v>
      </c>
      <c r="AW397" s="13" t="s">
        <v>4</v>
      </c>
      <c r="AX397" s="13" t="s">
        <v>84</v>
      </c>
      <c r="AY397" s="244" t="s">
        <v>150</v>
      </c>
    </row>
    <row r="398" s="2" customFormat="1" ht="24.15" customHeight="1">
      <c r="A398" s="39"/>
      <c r="B398" s="40"/>
      <c r="C398" s="220" t="s">
        <v>487</v>
      </c>
      <c r="D398" s="220" t="s">
        <v>153</v>
      </c>
      <c r="E398" s="221" t="s">
        <v>488</v>
      </c>
      <c r="F398" s="222" t="s">
        <v>489</v>
      </c>
      <c r="G398" s="223" t="s">
        <v>166</v>
      </c>
      <c r="H398" s="224">
        <v>52.75</v>
      </c>
      <c r="I398" s="225"/>
      <c r="J398" s="226">
        <f>ROUND(I398*H398,2)</f>
        <v>0</v>
      </c>
      <c r="K398" s="222" t="s">
        <v>157</v>
      </c>
      <c r="L398" s="45"/>
      <c r="M398" s="227" t="s">
        <v>1</v>
      </c>
      <c r="N398" s="228" t="s">
        <v>41</v>
      </c>
      <c r="O398" s="92"/>
      <c r="P398" s="229">
        <f>O398*H398</f>
        <v>0</v>
      </c>
      <c r="Q398" s="229">
        <v>0</v>
      </c>
      <c r="R398" s="229">
        <f>Q398*H398</f>
        <v>0</v>
      </c>
      <c r="S398" s="229">
        <v>0.0032000000000000002</v>
      </c>
      <c r="T398" s="230">
        <f>S398*H398</f>
        <v>0.16880000000000001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238</v>
      </c>
      <c r="AT398" s="231" t="s">
        <v>153</v>
      </c>
      <c r="AU398" s="231" t="s">
        <v>86</v>
      </c>
      <c r="AY398" s="18" t="s">
        <v>150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84</v>
      </c>
      <c r="BK398" s="232">
        <f>ROUND(I398*H398,2)</f>
        <v>0</v>
      </c>
      <c r="BL398" s="18" t="s">
        <v>238</v>
      </c>
      <c r="BM398" s="231" t="s">
        <v>490</v>
      </c>
    </row>
    <row r="399" s="13" customFormat="1">
      <c r="A399" s="13"/>
      <c r="B399" s="233"/>
      <c r="C399" s="234"/>
      <c r="D399" s="235" t="s">
        <v>160</v>
      </c>
      <c r="E399" s="236" t="s">
        <v>1</v>
      </c>
      <c r="F399" s="237" t="s">
        <v>481</v>
      </c>
      <c r="G399" s="234"/>
      <c r="H399" s="238">
        <v>52.75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160</v>
      </c>
      <c r="AU399" s="244" t="s">
        <v>86</v>
      </c>
      <c r="AV399" s="13" t="s">
        <v>86</v>
      </c>
      <c r="AW399" s="13" t="s">
        <v>32</v>
      </c>
      <c r="AX399" s="13" t="s">
        <v>76</v>
      </c>
      <c r="AY399" s="244" t="s">
        <v>150</v>
      </c>
    </row>
    <row r="400" s="14" customFormat="1">
      <c r="A400" s="14"/>
      <c r="B400" s="245"/>
      <c r="C400" s="246"/>
      <c r="D400" s="235" t="s">
        <v>160</v>
      </c>
      <c r="E400" s="247" t="s">
        <v>1</v>
      </c>
      <c r="F400" s="248" t="s">
        <v>162</v>
      </c>
      <c r="G400" s="246"/>
      <c r="H400" s="249">
        <v>52.75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160</v>
      </c>
      <c r="AU400" s="255" t="s">
        <v>86</v>
      </c>
      <c r="AV400" s="14" t="s">
        <v>151</v>
      </c>
      <c r="AW400" s="14" t="s">
        <v>32</v>
      </c>
      <c r="AX400" s="14" t="s">
        <v>76</v>
      </c>
      <c r="AY400" s="255" t="s">
        <v>150</v>
      </c>
    </row>
    <row r="401" s="15" customFormat="1">
      <c r="A401" s="15"/>
      <c r="B401" s="256"/>
      <c r="C401" s="257"/>
      <c r="D401" s="235" t="s">
        <v>160</v>
      </c>
      <c r="E401" s="258" t="s">
        <v>1</v>
      </c>
      <c r="F401" s="259" t="s">
        <v>163</v>
      </c>
      <c r="G401" s="257"/>
      <c r="H401" s="260">
        <v>52.75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160</v>
      </c>
      <c r="AU401" s="266" t="s">
        <v>86</v>
      </c>
      <c r="AV401" s="15" t="s">
        <v>158</v>
      </c>
      <c r="AW401" s="15" t="s">
        <v>32</v>
      </c>
      <c r="AX401" s="15" t="s">
        <v>84</v>
      </c>
      <c r="AY401" s="266" t="s">
        <v>150</v>
      </c>
    </row>
    <row r="402" s="2" customFormat="1" ht="37.8" customHeight="1">
      <c r="A402" s="39"/>
      <c r="B402" s="40"/>
      <c r="C402" s="220" t="s">
        <v>491</v>
      </c>
      <c r="D402" s="220" t="s">
        <v>153</v>
      </c>
      <c r="E402" s="221" t="s">
        <v>492</v>
      </c>
      <c r="F402" s="222" t="s">
        <v>493</v>
      </c>
      <c r="G402" s="223" t="s">
        <v>251</v>
      </c>
      <c r="H402" s="224">
        <v>32</v>
      </c>
      <c r="I402" s="225"/>
      <c r="J402" s="226">
        <f>ROUND(I402*H402,2)</f>
        <v>0</v>
      </c>
      <c r="K402" s="222" t="s">
        <v>157</v>
      </c>
      <c r="L402" s="45"/>
      <c r="M402" s="227" t="s">
        <v>1</v>
      </c>
      <c r="N402" s="228" t="s">
        <v>41</v>
      </c>
      <c r="O402" s="92"/>
      <c r="P402" s="229">
        <f>O402*H402</f>
        <v>0</v>
      </c>
      <c r="Q402" s="229">
        <v>0.00059999999999999995</v>
      </c>
      <c r="R402" s="229">
        <f>Q402*H402</f>
        <v>0.019199999999999998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238</v>
      </c>
      <c r="AT402" s="231" t="s">
        <v>153</v>
      </c>
      <c r="AU402" s="231" t="s">
        <v>86</v>
      </c>
      <c r="AY402" s="18" t="s">
        <v>150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84</v>
      </c>
      <c r="BK402" s="232">
        <f>ROUND(I402*H402,2)</f>
        <v>0</v>
      </c>
      <c r="BL402" s="18" t="s">
        <v>238</v>
      </c>
      <c r="BM402" s="231" t="s">
        <v>494</v>
      </c>
    </row>
    <row r="403" s="13" customFormat="1">
      <c r="A403" s="13"/>
      <c r="B403" s="233"/>
      <c r="C403" s="234"/>
      <c r="D403" s="235" t="s">
        <v>160</v>
      </c>
      <c r="E403" s="236" t="s">
        <v>1</v>
      </c>
      <c r="F403" s="237" t="s">
        <v>495</v>
      </c>
      <c r="G403" s="234"/>
      <c r="H403" s="238">
        <v>32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160</v>
      </c>
      <c r="AU403" s="244" t="s">
        <v>86</v>
      </c>
      <c r="AV403" s="13" t="s">
        <v>86</v>
      </c>
      <c r="AW403" s="13" t="s">
        <v>32</v>
      </c>
      <c r="AX403" s="13" t="s">
        <v>76</v>
      </c>
      <c r="AY403" s="244" t="s">
        <v>150</v>
      </c>
    </row>
    <row r="404" s="14" customFormat="1">
      <c r="A404" s="14"/>
      <c r="B404" s="245"/>
      <c r="C404" s="246"/>
      <c r="D404" s="235" t="s">
        <v>160</v>
      </c>
      <c r="E404" s="247" t="s">
        <v>1</v>
      </c>
      <c r="F404" s="248" t="s">
        <v>162</v>
      </c>
      <c r="G404" s="246"/>
      <c r="H404" s="249">
        <v>32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160</v>
      </c>
      <c r="AU404" s="255" t="s">
        <v>86</v>
      </c>
      <c r="AV404" s="14" t="s">
        <v>151</v>
      </c>
      <c r="AW404" s="14" t="s">
        <v>32</v>
      </c>
      <c r="AX404" s="14" t="s">
        <v>76</v>
      </c>
      <c r="AY404" s="255" t="s">
        <v>150</v>
      </c>
    </row>
    <row r="405" s="15" customFormat="1">
      <c r="A405" s="15"/>
      <c r="B405" s="256"/>
      <c r="C405" s="257"/>
      <c r="D405" s="235" t="s">
        <v>160</v>
      </c>
      <c r="E405" s="258" t="s">
        <v>1</v>
      </c>
      <c r="F405" s="259" t="s">
        <v>163</v>
      </c>
      <c r="G405" s="257"/>
      <c r="H405" s="260">
        <v>32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160</v>
      </c>
      <c r="AU405" s="266" t="s">
        <v>86</v>
      </c>
      <c r="AV405" s="15" t="s">
        <v>158</v>
      </c>
      <c r="AW405" s="15" t="s">
        <v>32</v>
      </c>
      <c r="AX405" s="15" t="s">
        <v>84</v>
      </c>
      <c r="AY405" s="266" t="s">
        <v>150</v>
      </c>
    </row>
    <row r="406" s="2" customFormat="1" ht="37.8" customHeight="1">
      <c r="A406" s="39"/>
      <c r="B406" s="40"/>
      <c r="C406" s="220" t="s">
        <v>496</v>
      </c>
      <c r="D406" s="220" t="s">
        <v>153</v>
      </c>
      <c r="E406" s="221" t="s">
        <v>497</v>
      </c>
      <c r="F406" s="222" t="s">
        <v>498</v>
      </c>
      <c r="G406" s="223" t="s">
        <v>251</v>
      </c>
      <c r="H406" s="224">
        <v>32</v>
      </c>
      <c r="I406" s="225"/>
      <c r="J406" s="226">
        <f>ROUND(I406*H406,2)</f>
        <v>0</v>
      </c>
      <c r="K406" s="222" t="s">
        <v>157</v>
      </c>
      <c r="L406" s="45"/>
      <c r="M406" s="227" t="s">
        <v>1</v>
      </c>
      <c r="N406" s="228" t="s">
        <v>41</v>
      </c>
      <c r="O406" s="92"/>
      <c r="P406" s="229">
        <f>O406*H406</f>
        <v>0</v>
      </c>
      <c r="Q406" s="229">
        <v>0.00042999999999999999</v>
      </c>
      <c r="R406" s="229">
        <f>Q406*H406</f>
        <v>0.01376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238</v>
      </c>
      <c r="AT406" s="231" t="s">
        <v>153</v>
      </c>
      <c r="AU406" s="231" t="s">
        <v>86</v>
      </c>
      <c r="AY406" s="18" t="s">
        <v>150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84</v>
      </c>
      <c r="BK406" s="232">
        <f>ROUND(I406*H406,2)</f>
        <v>0</v>
      </c>
      <c r="BL406" s="18" t="s">
        <v>238</v>
      </c>
      <c r="BM406" s="231" t="s">
        <v>499</v>
      </c>
    </row>
    <row r="407" s="13" customFormat="1">
      <c r="A407" s="13"/>
      <c r="B407" s="233"/>
      <c r="C407" s="234"/>
      <c r="D407" s="235" t="s">
        <v>160</v>
      </c>
      <c r="E407" s="236" t="s">
        <v>1</v>
      </c>
      <c r="F407" s="237" t="s">
        <v>495</v>
      </c>
      <c r="G407" s="234"/>
      <c r="H407" s="238">
        <v>32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160</v>
      </c>
      <c r="AU407" s="244" t="s">
        <v>86</v>
      </c>
      <c r="AV407" s="13" t="s">
        <v>86</v>
      </c>
      <c r="AW407" s="13" t="s">
        <v>32</v>
      </c>
      <c r="AX407" s="13" t="s">
        <v>76</v>
      </c>
      <c r="AY407" s="244" t="s">
        <v>150</v>
      </c>
    </row>
    <row r="408" s="14" customFormat="1">
      <c r="A408" s="14"/>
      <c r="B408" s="245"/>
      <c r="C408" s="246"/>
      <c r="D408" s="235" t="s">
        <v>160</v>
      </c>
      <c r="E408" s="247" t="s">
        <v>1</v>
      </c>
      <c r="F408" s="248" t="s">
        <v>162</v>
      </c>
      <c r="G408" s="246"/>
      <c r="H408" s="249">
        <v>32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160</v>
      </c>
      <c r="AU408" s="255" t="s">
        <v>86</v>
      </c>
      <c r="AV408" s="14" t="s">
        <v>151</v>
      </c>
      <c r="AW408" s="14" t="s">
        <v>32</v>
      </c>
      <c r="AX408" s="14" t="s">
        <v>76</v>
      </c>
      <c r="AY408" s="255" t="s">
        <v>150</v>
      </c>
    </row>
    <row r="409" s="15" customFormat="1">
      <c r="A409" s="15"/>
      <c r="B409" s="256"/>
      <c r="C409" s="257"/>
      <c r="D409" s="235" t="s">
        <v>160</v>
      </c>
      <c r="E409" s="258" t="s">
        <v>1</v>
      </c>
      <c r="F409" s="259" t="s">
        <v>163</v>
      </c>
      <c r="G409" s="257"/>
      <c r="H409" s="260">
        <v>32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160</v>
      </c>
      <c r="AU409" s="266" t="s">
        <v>86</v>
      </c>
      <c r="AV409" s="15" t="s">
        <v>158</v>
      </c>
      <c r="AW409" s="15" t="s">
        <v>32</v>
      </c>
      <c r="AX409" s="15" t="s">
        <v>84</v>
      </c>
      <c r="AY409" s="266" t="s">
        <v>150</v>
      </c>
    </row>
    <row r="410" s="2" customFormat="1" ht="24.15" customHeight="1">
      <c r="A410" s="39"/>
      <c r="B410" s="40"/>
      <c r="C410" s="220" t="s">
        <v>500</v>
      </c>
      <c r="D410" s="220" t="s">
        <v>153</v>
      </c>
      <c r="E410" s="221" t="s">
        <v>501</v>
      </c>
      <c r="F410" s="222" t="s">
        <v>502</v>
      </c>
      <c r="G410" s="223" t="s">
        <v>166</v>
      </c>
      <c r="H410" s="224">
        <v>52.75</v>
      </c>
      <c r="I410" s="225"/>
      <c r="J410" s="226">
        <f>ROUND(I410*H410,2)</f>
        <v>0</v>
      </c>
      <c r="K410" s="222" t="s">
        <v>157</v>
      </c>
      <c r="L410" s="45"/>
      <c r="M410" s="227" t="s">
        <v>1</v>
      </c>
      <c r="N410" s="228" t="s">
        <v>41</v>
      </c>
      <c r="O410" s="92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238</v>
      </c>
      <c r="AT410" s="231" t="s">
        <v>153</v>
      </c>
      <c r="AU410" s="231" t="s">
        <v>86</v>
      </c>
      <c r="AY410" s="18" t="s">
        <v>150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84</v>
      </c>
      <c r="BK410" s="232">
        <f>ROUND(I410*H410,2)</f>
        <v>0</v>
      </c>
      <c r="BL410" s="18" t="s">
        <v>238</v>
      </c>
      <c r="BM410" s="231" t="s">
        <v>503</v>
      </c>
    </row>
    <row r="411" s="2" customFormat="1" ht="24.15" customHeight="1">
      <c r="A411" s="39"/>
      <c r="B411" s="40"/>
      <c r="C411" s="267" t="s">
        <v>504</v>
      </c>
      <c r="D411" s="267" t="s">
        <v>205</v>
      </c>
      <c r="E411" s="268" t="s">
        <v>505</v>
      </c>
      <c r="F411" s="269" t="s">
        <v>506</v>
      </c>
      <c r="G411" s="270" t="s">
        <v>166</v>
      </c>
      <c r="H411" s="271">
        <v>60.926000000000002</v>
      </c>
      <c r="I411" s="272"/>
      <c r="J411" s="273">
        <f>ROUND(I411*H411,2)</f>
        <v>0</v>
      </c>
      <c r="K411" s="269" t="s">
        <v>157</v>
      </c>
      <c r="L411" s="274"/>
      <c r="M411" s="275" t="s">
        <v>1</v>
      </c>
      <c r="N411" s="276" t="s">
        <v>41</v>
      </c>
      <c r="O411" s="92"/>
      <c r="P411" s="229">
        <f>O411*H411</f>
        <v>0</v>
      </c>
      <c r="Q411" s="229">
        <v>0.00029999999999999997</v>
      </c>
      <c r="R411" s="229">
        <f>Q411*H411</f>
        <v>0.0182778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345</v>
      </c>
      <c r="AT411" s="231" t="s">
        <v>205</v>
      </c>
      <c r="AU411" s="231" t="s">
        <v>86</v>
      </c>
      <c r="AY411" s="18" t="s">
        <v>150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84</v>
      </c>
      <c r="BK411" s="232">
        <f>ROUND(I411*H411,2)</f>
        <v>0</v>
      </c>
      <c r="BL411" s="18" t="s">
        <v>238</v>
      </c>
      <c r="BM411" s="231" t="s">
        <v>507</v>
      </c>
    </row>
    <row r="412" s="13" customFormat="1">
      <c r="A412" s="13"/>
      <c r="B412" s="233"/>
      <c r="C412" s="234"/>
      <c r="D412" s="235" t="s">
        <v>160</v>
      </c>
      <c r="E412" s="234"/>
      <c r="F412" s="237" t="s">
        <v>508</v>
      </c>
      <c r="G412" s="234"/>
      <c r="H412" s="238">
        <v>60.926000000000002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160</v>
      </c>
      <c r="AU412" s="244" t="s">
        <v>86</v>
      </c>
      <c r="AV412" s="13" t="s">
        <v>86</v>
      </c>
      <c r="AW412" s="13" t="s">
        <v>4</v>
      </c>
      <c r="AX412" s="13" t="s">
        <v>84</v>
      </c>
      <c r="AY412" s="244" t="s">
        <v>150</v>
      </c>
    </row>
    <row r="413" s="2" customFormat="1" ht="24.15" customHeight="1">
      <c r="A413" s="39"/>
      <c r="B413" s="40"/>
      <c r="C413" s="220" t="s">
        <v>509</v>
      </c>
      <c r="D413" s="220" t="s">
        <v>153</v>
      </c>
      <c r="E413" s="221" t="s">
        <v>510</v>
      </c>
      <c r="F413" s="222" t="s">
        <v>511</v>
      </c>
      <c r="G413" s="223" t="s">
        <v>512</v>
      </c>
      <c r="H413" s="287"/>
      <c r="I413" s="225"/>
      <c r="J413" s="226">
        <f>ROUND(I413*H413,2)</f>
        <v>0</v>
      </c>
      <c r="K413" s="222" t="s">
        <v>157</v>
      </c>
      <c r="L413" s="45"/>
      <c r="M413" s="227" t="s">
        <v>1</v>
      </c>
      <c r="N413" s="228" t="s">
        <v>41</v>
      </c>
      <c r="O413" s="92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238</v>
      </c>
      <c r="AT413" s="231" t="s">
        <v>153</v>
      </c>
      <c r="AU413" s="231" t="s">
        <v>86</v>
      </c>
      <c r="AY413" s="18" t="s">
        <v>150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84</v>
      </c>
      <c r="BK413" s="232">
        <f>ROUND(I413*H413,2)</f>
        <v>0</v>
      </c>
      <c r="BL413" s="18" t="s">
        <v>238</v>
      </c>
      <c r="BM413" s="231" t="s">
        <v>513</v>
      </c>
    </row>
    <row r="414" s="12" customFormat="1" ht="22.8" customHeight="1">
      <c r="A414" s="12"/>
      <c r="B414" s="204"/>
      <c r="C414" s="205"/>
      <c r="D414" s="206" t="s">
        <v>75</v>
      </c>
      <c r="E414" s="218" t="s">
        <v>514</v>
      </c>
      <c r="F414" s="218" t="s">
        <v>515</v>
      </c>
      <c r="G414" s="205"/>
      <c r="H414" s="205"/>
      <c r="I414" s="208"/>
      <c r="J414" s="219">
        <f>BK414</f>
        <v>0</v>
      </c>
      <c r="K414" s="205"/>
      <c r="L414" s="210"/>
      <c r="M414" s="211"/>
      <c r="N414" s="212"/>
      <c r="O414" s="212"/>
      <c r="P414" s="213">
        <f>SUM(P415:P456)</f>
        <v>0</v>
      </c>
      <c r="Q414" s="212"/>
      <c r="R414" s="213">
        <f>SUM(R415:R456)</f>
        <v>0.87340552999999999</v>
      </c>
      <c r="S414" s="212"/>
      <c r="T414" s="214">
        <f>SUM(T415:T456)</f>
        <v>0.45538635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5" t="s">
        <v>86</v>
      </c>
      <c r="AT414" s="216" t="s">
        <v>75</v>
      </c>
      <c r="AU414" s="216" t="s">
        <v>84</v>
      </c>
      <c r="AY414" s="215" t="s">
        <v>150</v>
      </c>
      <c r="BK414" s="217">
        <f>SUM(BK415:BK456)</f>
        <v>0</v>
      </c>
    </row>
    <row r="415" s="2" customFormat="1" ht="24.15" customHeight="1">
      <c r="A415" s="39"/>
      <c r="B415" s="40"/>
      <c r="C415" s="220" t="s">
        <v>516</v>
      </c>
      <c r="D415" s="220" t="s">
        <v>153</v>
      </c>
      <c r="E415" s="221" t="s">
        <v>517</v>
      </c>
      <c r="F415" s="222" t="s">
        <v>518</v>
      </c>
      <c r="G415" s="223" t="s">
        <v>166</v>
      </c>
      <c r="H415" s="224">
        <v>16.649999999999999</v>
      </c>
      <c r="I415" s="225"/>
      <c r="J415" s="226">
        <f>ROUND(I415*H415,2)</f>
        <v>0</v>
      </c>
      <c r="K415" s="222" t="s">
        <v>157</v>
      </c>
      <c r="L415" s="45"/>
      <c r="M415" s="227" t="s">
        <v>1</v>
      </c>
      <c r="N415" s="228" t="s">
        <v>41</v>
      </c>
      <c r="O415" s="92"/>
      <c r="P415" s="229">
        <f>O415*H415</f>
        <v>0</v>
      </c>
      <c r="Q415" s="229">
        <v>0.014800000000000001</v>
      </c>
      <c r="R415" s="229">
        <f>Q415*H415</f>
        <v>0.24642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238</v>
      </c>
      <c r="AT415" s="231" t="s">
        <v>153</v>
      </c>
      <c r="AU415" s="231" t="s">
        <v>86</v>
      </c>
      <c r="AY415" s="18" t="s">
        <v>150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84</v>
      </c>
      <c r="BK415" s="232">
        <f>ROUND(I415*H415,2)</f>
        <v>0</v>
      </c>
      <c r="BL415" s="18" t="s">
        <v>238</v>
      </c>
      <c r="BM415" s="231" t="s">
        <v>519</v>
      </c>
    </row>
    <row r="416" s="13" customFormat="1">
      <c r="A416" s="13"/>
      <c r="B416" s="233"/>
      <c r="C416" s="234"/>
      <c r="D416" s="235" t="s">
        <v>160</v>
      </c>
      <c r="E416" s="236" t="s">
        <v>1</v>
      </c>
      <c r="F416" s="237" t="s">
        <v>520</v>
      </c>
      <c r="G416" s="234"/>
      <c r="H416" s="238">
        <v>8.8499999999999996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160</v>
      </c>
      <c r="AU416" s="244" t="s">
        <v>86</v>
      </c>
      <c r="AV416" s="13" t="s">
        <v>86</v>
      </c>
      <c r="AW416" s="13" t="s">
        <v>32</v>
      </c>
      <c r="AX416" s="13" t="s">
        <v>76</v>
      </c>
      <c r="AY416" s="244" t="s">
        <v>150</v>
      </c>
    </row>
    <row r="417" s="14" customFormat="1">
      <c r="A417" s="14"/>
      <c r="B417" s="245"/>
      <c r="C417" s="246"/>
      <c r="D417" s="235" t="s">
        <v>160</v>
      </c>
      <c r="E417" s="247" t="s">
        <v>1</v>
      </c>
      <c r="F417" s="248" t="s">
        <v>162</v>
      </c>
      <c r="G417" s="246"/>
      <c r="H417" s="249">
        <v>8.8499999999999996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160</v>
      </c>
      <c r="AU417" s="255" t="s">
        <v>86</v>
      </c>
      <c r="AV417" s="14" t="s">
        <v>151</v>
      </c>
      <c r="AW417" s="14" t="s">
        <v>32</v>
      </c>
      <c r="AX417" s="14" t="s">
        <v>76</v>
      </c>
      <c r="AY417" s="255" t="s">
        <v>150</v>
      </c>
    </row>
    <row r="418" s="13" customFormat="1">
      <c r="A418" s="13"/>
      <c r="B418" s="233"/>
      <c r="C418" s="234"/>
      <c r="D418" s="235" t="s">
        <v>160</v>
      </c>
      <c r="E418" s="236" t="s">
        <v>1</v>
      </c>
      <c r="F418" s="237" t="s">
        <v>521</v>
      </c>
      <c r="G418" s="234"/>
      <c r="H418" s="238">
        <v>3.6899999999999999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160</v>
      </c>
      <c r="AU418" s="244" t="s">
        <v>86</v>
      </c>
      <c r="AV418" s="13" t="s">
        <v>86</v>
      </c>
      <c r="AW418" s="13" t="s">
        <v>32</v>
      </c>
      <c r="AX418" s="13" t="s">
        <v>76</v>
      </c>
      <c r="AY418" s="244" t="s">
        <v>150</v>
      </c>
    </row>
    <row r="419" s="14" customFormat="1">
      <c r="A419" s="14"/>
      <c r="B419" s="245"/>
      <c r="C419" s="246"/>
      <c r="D419" s="235" t="s">
        <v>160</v>
      </c>
      <c r="E419" s="247" t="s">
        <v>1</v>
      </c>
      <c r="F419" s="248" t="s">
        <v>162</v>
      </c>
      <c r="G419" s="246"/>
      <c r="H419" s="249">
        <v>3.6899999999999999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160</v>
      </c>
      <c r="AU419" s="255" t="s">
        <v>86</v>
      </c>
      <c r="AV419" s="14" t="s">
        <v>151</v>
      </c>
      <c r="AW419" s="14" t="s">
        <v>32</v>
      </c>
      <c r="AX419" s="14" t="s">
        <v>76</v>
      </c>
      <c r="AY419" s="255" t="s">
        <v>150</v>
      </c>
    </row>
    <row r="420" s="13" customFormat="1">
      <c r="A420" s="13"/>
      <c r="B420" s="233"/>
      <c r="C420" s="234"/>
      <c r="D420" s="235" t="s">
        <v>160</v>
      </c>
      <c r="E420" s="236" t="s">
        <v>1</v>
      </c>
      <c r="F420" s="237" t="s">
        <v>522</v>
      </c>
      <c r="G420" s="234"/>
      <c r="H420" s="238">
        <v>4.1100000000000003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160</v>
      </c>
      <c r="AU420" s="244" t="s">
        <v>86</v>
      </c>
      <c r="AV420" s="13" t="s">
        <v>86</v>
      </c>
      <c r="AW420" s="13" t="s">
        <v>32</v>
      </c>
      <c r="AX420" s="13" t="s">
        <v>76</v>
      </c>
      <c r="AY420" s="244" t="s">
        <v>150</v>
      </c>
    </row>
    <row r="421" s="14" customFormat="1">
      <c r="A421" s="14"/>
      <c r="B421" s="245"/>
      <c r="C421" s="246"/>
      <c r="D421" s="235" t="s">
        <v>160</v>
      </c>
      <c r="E421" s="247" t="s">
        <v>1</v>
      </c>
      <c r="F421" s="248" t="s">
        <v>162</v>
      </c>
      <c r="G421" s="246"/>
      <c r="H421" s="249">
        <v>4.1100000000000003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160</v>
      </c>
      <c r="AU421" s="255" t="s">
        <v>86</v>
      </c>
      <c r="AV421" s="14" t="s">
        <v>151</v>
      </c>
      <c r="AW421" s="14" t="s">
        <v>32</v>
      </c>
      <c r="AX421" s="14" t="s">
        <v>76</v>
      </c>
      <c r="AY421" s="255" t="s">
        <v>150</v>
      </c>
    </row>
    <row r="422" s="15" customFormat="1">
      <c r="A422" s="15"/>
      <c r="B422" s="256"/>
      <c r="C422" s="257"/>
      <c r="D422" s="235" t="s">
        <v>160</v>
      </c>
      <c r="E422" s="258" t="s">
        <v>1</v>
      </c>
      <c r="F422" s="259" t="s">
        <v>163</v>
      </c>
      <c r="G422" s="257"/>
      <c r="H422" s="260">
        <v>16.649999999999999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160</v>
      </c>
      <c r="AU422" s="266" t="s">
        <v>86</v>
      </c>
      <c r="AV422" s="15" t="s">
        <v>158</v>
      </c>
      <c r="AW422" s="15" t="s">
        <v>32</v>
      </c>
      <c r="AX422" s="15" t="s">
        <v>84</v>
      </c>
      <c r="AY422" s="266" t="s">
        <v>150</v>
      </c>
    </row>
    <row r="423" s="2" customFormat="1" ht="24.15" customHeight="1">
      <c r="A423" s="39"/>
      <c r="B423" s="40"/>
      <c r="C423" s="220" t="s">
        <v>523</v>
      </c>
      <c r="D423" s="220" t="s">
        <v>153</v>
      </c>
      <c r="E423" s="221" t="s">
        <v>524</v>
      </c>
      <c r="F423" s="222" t="s">
        <v>525</v>
      </c>
      <c r="G423" s="223" t="s">
        <v>166</v>
      </c>
      <c r="H423" s="224">
        <v>2.8260000000000001</v>
      </c>
      <c r="I423" s="225"/>
      <c r="J423" s="226">
        <f>ROUND(I423*H423,2)</f>
        <v>0</v>
      </c>
      <c r="K423" s="222" t="s">
        <v>157</v>
      </c>
      <c r="L423" s="45"/>
      <c r="M423" s="227" t="s">
        <v>1</v>
      </c>
      <c r="N423" s="228" t="s">
        <v>41</v>
      </c>
      <c r="O423" s="92"/>
      <c r="P423" s="229">
        <f>O423*H423</f>
        <v>0</v>
      </c>
      <c r="Q423" s="229">
        <v>0.01385</v>
      </c>
      <c r="R423" s="229">
        <f>Q423*H423</f>
        <v>0.039140099999999997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238</v>
      </c>
      <c r="AT423" s="231" t="s">
        <v>153</v>
      </c>
      <c r="AU423" s="231" t="s">
        <v>86</v>
      </c>
      <c r="AY423" s="18" t="s">
        <v>150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84</v>
      </c>
      <c r="BK423" s="232">
        <f>ROUND(I423*H423,2)</f>
        <v>0</v>
      </c>
      <c r="BL423" s="18" t="s">
        <v>238</v>
      </c>
      <c r="BM423" s="231" t="s">
        <v>526</v>
      </c>
    </row>
    <row r="424" s="13" customFormat="1">
      <c r="A424" s="13"/>
      <c r="B424" s="233"/>
      <c r="C424" s="234"/>
      <c r="D424" s="235" t="s">
        <v>160</v>
      </c>
      <c r="E424" s="236" t="s">
        <v>1</v>
      </c>
      <c r="F424" s="237" t="s">
        <v>527</v>
      </c>
      <c r="G424" s="234"/>
      <c r="H424" s="238">
        <v>2.8260000000000001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160</v>
      </c>
      <c r="AU424" s="244" t="s">
        <v>86</v>
      </c>
      <c r="AV424" s="13" t="s">
        <v>86</v>
      </c>
      <c r="AW424" s="13" t="s">
        <v>32</v>
      </c>
      <c r="AX424" s="13" t="s">
        <v>76</v>
      </c>
      <c r="AY424" s="244" t="s">
        <v>150</v>
      </c>
    </row>
    <row r="425" s="14" customFormat="1">
      <c r="A425" s="14"/>
      <c r="B425" s="245"/>
      <c r="C425" s="246"/>
      <c r="D425" s="235" t="s">
        <v>160</v>
      </c>
      <c r="E425" s="247" t="s">
        <v>1</v>
      </c>
      <c r="F425" s="248" t="s">
        <v>162</v>
      </c>
      <c r="G425" s="246"/>
      <c r="H425" s="249">
        <v>2.8260000000000001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160</v>
      </c>
      <c r="AU425" s="255" t="s">
        <v>86</v>
      </c>
      <c r="AV425" s="14" t="s">
        <v>151</v>
      </c>
      <c r="AW425" s="14" t="s">
        <v>32</v>
      </c>
      <c r="AX425" s="14" t="s">
        <v>76</v>
      </c>
      <c r="AY425" s="255" t="s">
        <v>150</v>
      </c>
    </row>
    <row r="426" s="15" customFormat="1">
      <c r="A426" s="15"/>
      <c r="B426" s="256"/>
      <c r="C426" s="257"/>
      <c r="D426" s="235" t="s">
        <v>160</v>
      </c>
      <c r="E426" s="258" t="s">
        <v>1</v>
      </c>
      <c r="F426" s="259" t="s">
        <v>163</v>
      </c>
      <c r="G426" s="257"/>
      <c r="H426" s="260">
        <v>2.8260000000000001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160</v>
      </c>
      <c r="AU426" s="266" t="s">
        <v>86</v>
      </c>
      <c r="AV426" s="15" t="s">
        <v>158</v>
      </c>
      <c r="AW426" s="15" t="s">
        <v>32</v>
      </c>
      <c r="AX426" s="15" t="s">
        <v>84</v>
      </c>
      <c r="AY426" s="266" t="s">
        <v>150</v>
      </c>
    </row>
    <row r="427" s="2" customFormat="1" ht="24.15" customHeight="1">
      <c r="A427" s="39"/>
      <c r="B427" s="40"/>
      <c r="C427" s="220" t="s">
        <v>528</v>
      </c>
      <c r="D427" s="220" t="s">
        <v>153</v>
      </c>
      <c r="E427" s="221" t="s">
        <v>529</v>
      </c>
      <c r="F427" s="222" t="s">
        <v>530</v>
      </c>
      <c r="G427" s="223" t="s">
        <v>166</v>
      </c>
      <c r="H427" s="224">
        <v>24.434999999999999</v>
      </c>
      <c r="I427" s="225"/>
      <c r="J427" s="226">
        <f>ROUND(I427*H427,2)</f>
        <v>0</v>
      </c>
      <c r="K427" s="222" t="s">
        <v>157</v>
      </c>
      <c r="L427" s="45"/>
      <c r="M427" s="227" t="s">
        <v>1</v>
      </c>
      <c r="N427" s="228" t="s">
        <v>41</v>
      </c>
      <c r="O427" s="92"/>
      <c r="P427" s="229">
        <f>O427*H427</f>
        <v>0</v>
      </c>
      <c r="Q427" s="229">
        <v>0</v>
      </c>
      <c r="R427" s="229">
        <f>Q427*H427</f>
        <v>0</v>
      </c>
      <c r="S427" s="229">
        <v>0.01721</v>
      </c>
      <c r="T427" s="230">
        <f>S427*H427</f>
        <v>0.42052634999999999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238</v>
      </c>
      <c r="AT427" s="231" t="s">
        <v>153</v>
      </c>
      <c r="AU427" s="231" t="s">
        <v>86</v>
      </c>
      <c r="AY427" s="18" t="s">
        <v>150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84</v>
      </c>
      <c r="BK427" s="232">
        <f>ROUND(I427*H427,2)</f>
        <v>0</v>
      </c>
      <c r="BL427" s="18" t="s">
        <v>238</v>
      </c>
      <c r="BM427" s="231" t="s">
        <v>531</v>
      </c>
    </row>
    <row r="428" s="13" customFormat="1">
      <c r="A428" s="13"/>
      <c r="B428" s="233"/>
      <c r="C428" s="234"/>
      <c r="D428" s="235" t="s">
        <v>160</v>
      </c>
      <c r="E428" s="236" t="s">
        <v>1</v>
      </c>
      <c r="F428" s="237" t="s">
        <v>532</v>
      </c>
      <c r="G428" s="234"/>
      <c r="H428" s="238">
        <v>9.0500000000000007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160</v>
      </c>
      <c r="AU428" s="244" t="s">
        <v>86</v>
      </c>
      <c r="AV428" s="13" t="s">
        <v>86</v>
      </c>
      <c r="AW428" s="13" t="s">
        <v>32</v>
      </c>
      <c r="AX428" s="13" t="s">
        <v>76</v>
      </c>
      <c r="AY428" s="244" t="s">
        <v>150</v>
      </c>
    </row>
    <row r="429" s="13" customFormat="1">
      <c r="A429" s="13"/>
      <c r="B429" s="233"/>
      <c r="C429" s="234"/>
      <c r="D429" s="235" t="s">
        <v>160</v>
      </c>
      <c r="E429" s="236" t="s">
        <v>1</v>
      </c>
      <c r="F429" s="237" t="s">
        <v>533</v>
      </c>
      <c r="G429" s="234"/>
      <c r="H429" s="238">
        <v>4.6500000000000004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160</v>
      </c>
      <c r="AU429" s="244" t="s">
        <v>86</v>
      </c>
      <c r="AV429" s="13" t="s">
        <v>86</v>
      </c>
      <c r="AW429" s="13" t="s">
        <v>32</v>
      </c>
      <c r="AX429" s="13" t="s">
        <v>76</v>
      </c>
      <c r="AY429" s="244" t="s">
        <v>150</v>
      </c>
    </row>
    <row r="430" s="13" customFormat="1">
      <c r="A430" s="13"/>
      <c r="B430" s="233"/>
      <c r="C430" s="234"/>
      <c r="D430" s="235" t="s">
        <v>160</v>
      </c>
      <c r="E430" s="236" t="s">
        <v>1</v>
      </c>
      <c r="F430" s="237" t="s">
        <v>534</v>
      </c>
      <c r="G430" s="234"/>
      <c r="H430" s="238">
        <v>10.734999999999999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160</v>
      </c>
      <c r="AU430" s="244" t="s">
        <v>86</v>
      </c>
      <c r="AV430" s="13" t="s">
        <v>86</v>
      </c>
      <c r="AW430" s="13" t="s">
        <v>32</v>
      </c>
      <c r="AX430" s="13" t="s">
        <v>76</v>
      </c>
      <c r="AY430" s="244" t="s">
        <v>150</v>
      </c>
    </row>
    <row r="431" s="14" customFormat="1">
      <c r="A431" s="14"/>
      <c r="B431" s="245"/>
      <c r="C431" s="246"/>
      <c r="D431" s="235" t="s">
        <v>160</v>
      </c>
      <c r="E431" s="247" t="s">
        <v>1</v>
      </c>
      <c r="F431" s="248" t="s">
        <v>162</v>
      </c>
      <c r="G431" s="246"/>
      <c r="H431" s="249">
        <v>24.434999999999999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160</v>
      </c>
      <c r="AU431" s="255" t="s">
        <v>86</v>
      </c>
      <c r="AV431" s="14" t="s">
        <v>151</v>
      </c>
      <c r="AW431" s="14" t="s">
        <v>32</v>
      </c>
      <c r="AX431" s="14" t="s">
        <v>76</v>
      </c>
      <c r="AY431" s="255" t="s">
        <v>150</v>
      </c>
    </row>
    <row r="432" s="15" customFormat="1">
      <c r="A432" s="15"/>
      <c r="B432" s="256"/>
      <c r="C432" s="257"/>
      <c r="D432" s="235" t="s">
        <v>160</v>
      </c>
      <c r="E432" s="258" t="s">
        <v>1</v>
      </c>
      <c r="F432" s="259" t="s">
        <v>163</v>
      </c>
      <c r="G432" s="257"/>
      <c r="H432" s="260">
        <v>24.434999999999999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160</v>
      </c>
      <c r="AU432" s="266" t="s">
        <v>86</v>
      </c>
      <c r="AV432" s="15" t="s">
        <v>158</v>
      </c>
      <c r="AW432" s="15" t="s">
        <v>32</v>
      </c>
      <c r="AX432" s="15" t="s">
        <v>84</v>
      </c>
      <c r="AY432" s="266" t="s">
        <v>150</v>
      </c>
    </row>
    <row r="433" s="2" customFormat="1" ht="21.75" customHeight="1">
      <c r="A433" s="39"/>
      <c r="B433" s="40"/>
      <c r="C433" s="220" t="s">
        <v>535</v>
      </c>
      <c r="D433" s="220" t="s">
        <v>153</v>
      </c>
      <c r="E433" s="221" t="s">
        <v>536</v>
      </c>
      <c r="F433" s="222" t="s">
        <v>537</v>
      </c>
      <c r="G433" s="223" t="s">
        <v>166</v>
      </c>
      <c r="H433" s="224">
        <v>37.201000000000001</v>
      </c>
      <c r="I433" s="225"/>
      <c r="J433" s="226">
        <f>ROUND(I433*H433,2)</f>
        <v>0</v>
      </c>
      <c r="K433" s="222" t="s">
        <v>157</v>
      </c>
      <c r="L433" s="45"/>
      <c r="M433" s="227" t="s">
        <v>1</v>
      </c>
      <c r="N433" s="228" t="s">
        <v>41</v>
      </c>
      <c r="O433" s="92"/>
      <c r="P433" s="229">
        <f>O433*H433</f>
        <v>0</v>
      </c>
      <c r="Q433" s="229">
        <v>0.01393</v>
      </c>
      <c r="R433" s="229">
        <f>Q433*H433</f>
        <v>0.51820993000000004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238</v>
      </c>
      <c r="AT433" s="231" t="s">
        <v>153</v>
      </c>
      <c r="AU433" s="231" t="s">
        <v>86</v>
      </c>
      <c r="AY433" s="18" t="s">
        <v>150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84</v>
      </c>
      <c r="BK433" s="232">
        <f>ROUND(I433*H433,2)</f>
        <v>0</v>
      </c>
      <c r="BL433" s="18" t="s">
        <v>238</v>
      </c>
      <c r="BM433" s="231" t="s">
        <v>538</v>
      </c>
    </row>
    <row r="434" s="13" customFormat="1">
      <c r="A434" s="13"/>
      <c r="B434" s="233"/>
      <c r="C434" s="234"/>
      <c r="D434" s="235" t="s">
        <v>160</v>
      </c>
      <c r="E434" s="236" t="s">
        <v>1</v>
      </c>
      <c r="F434" s="237" t="s">
        <v>539</v>
      </c>
      <c r="G434" s="234"/>
      <c r="H434" s="238">
        <v>3.9790000000000001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160</v>
      </c>
      <c r="AU434" s="244" t="s">
        <v>86</v>
      </c>
      <c r="AV434" s="13" t="s">
        <v>86</v>
      </c>
      <c r="AW434" s="13" t="s">
        <v>32</v>
      </c>
      <c r="AX434" s="13" t="s">
        <v>76</v>
      </c>
      <c r="AY434" s="244" t="s">
        <v>150</v>
      </c>
    </row>
    <row r="435" s="13" customFormat="1">
      <c r="A435" s="13"/>
      <c r="B435" s="233"/>
      <c r="C435" s="234"/>
      <c r="D435" s="235" t="s">
        <v>160</v>
      </c>
      <c r="E435" s="236" t="s">
        <v>1</v>
      </c>
      <c r="F435" s="237" t="s">
        <v>540</v>
      </c>
      <c r="G435" s="234"/>
      <c r="H435" s="238">
        <v>0.72999999999999998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160</v>
      </c>
      <c r="AU435" s="244" t="s">
        <v>86</v>
      </c>
      <c r="AV435" s="13" t="s">
        <v>86</v>
      </c>
      <c r="AW435" s="13" t="s">
        <v>32</v>
      </c>
      <c r="AX435" s="13" t="s">
        <v>76</v>
      </c>
      <c r="AY435" s="244" t="s">
        <v>150</v>
      </c>
    </row>
    <row r="436" s="13" customFormat="1">
      <c r="A436" s="13"/>
      <c r="B436" s="233"/>
      <c r="C436" s="234"/>
      <c r="D436" s="235" t="s">
        <v>160</v>
      </c>
      <c r="E436" s="236" t="s">
        <v>1</v>
      </c>
      <c r="F436" s="237" t="s">
        <v>541</v>
      </c>
      <c r="G436" s="234"/>
      <c r="H436" s="238">
        <v>6.4169999999999998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160</v>
      </c>
      <c r="AU436" s="244" t="s">
        <v>86</v>
      </c>
      <c r="AV436" s="13" t="s">
        <v>86</v>
      </c>
      <c r="AW436" s="13" t="s">
        <v>32</v>
      </c>
      <c r="AX436" s="13" t="s">
        <v>76</v>
      </c>
      <c r="AY436" s="244" t="s">
        <v>150</v>
      </c>
    </row>
    <row r="437" s="13" customFormat="1">
      <c r="A437" s="13"/>
      <c r="B437" s="233"/>
      <c r="C437" s="234"/>
      <c r="D437" s="235" t="s">
        <v>160</v>
      </c>
      <c r="E437" s="236" t="s">
        <v>1</v>
      </c>
      <c r="F437" s="237" t="s">
        <v>534</v>
      </c>
      <c r="G437" s="234"/>
      <c r="H437" s="238">
        <v>10.734999999999999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160</v>
      </c>
      <c r="AU437" s="244" t="s">
        <v>86</v>
      </c>
      <c r="AV437" s="13" t="s">
        <v>86</v>
      </c>
      <c r="AW437" s="13" t="s">
        <v>32</v>
      </c>
      <c r="AX437" s="13" t="s">
        <v>76</v>
      </c>
      <c r="AY437" s="244" t="s">
        <v>150</v>
      </c>
    </row>
    <row r="438" s="13" customFormat="1">
      <c r="A438" s="13"/>
      <c r="B438" s="233"/>
      <c r="C438" s="234"/>
      <c r="D438" s="235" t="s">
        <v>160</v>
      </c>
      <c r="E438" s="236" t="s">
        <v>1</v>
      </c>
      <c r="F438" s="237" t="s">
        <v>542</v>
      </c>
      <c r="G438" s="234"/>
      <c r="H438" s="238">
        <v>15.34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160</v>
      </c>
      <c r="AU438" s="244" t="s">
        <v>86</v>
      </c>
      <c r="AV438" s="13" t="s">
        <v>86</v>
      </c>
      <c r="AW438" s="13" t="s">
        <v>32</v>
      </c>
      <c r="AX438" s="13" t="s">
        <v>76</v>
      </c>
      <c r="AY438" s="244" t="s">
        <v>150</v>
      </c>
    </row>
    <row r="439" s="14" customFormat="1">
      <c r="A439" s="14"/>
      <c r="B439" s="245"/>
      <c r="C439" s="246"/>
      <c r="D439" s="235" t="s">
        <v>160</v>
      </c>
      <c r="E439" s="247" t="s">
        <v>1</v>
      </c>
      <c r="F439" s="248" t="s">
        <v>162</v>
      </c>
      <c r="G439" s="246"/>
      <c r="H439" s="249">
        <v>37.201000000000001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160</v>
      </c>
      <c r="AU439" s="255" t="s">
        <v>86</v>
      </c>
      <c r="AV439" s="14" t="s">
        <v>151</v>
      </c>
      <c r="AW439" s="14" t="s">
        <v>32</v>
      </c>
      <c r="AX439" s="14" t="s">
        <v>76</v>
      </c>
      <c r="AY439" s="255" t="s">
        <v>150</v>
      </c>
    </row>
    <row r="440" s="15" customFormat="1">
      <c r="A440" s="15"/>
      <c r="B440" s="256"/>
      <c r="C440" s="257"/>
      <c r="D440" s="235" t="s">
        <v>160</v>
      </c>
      <c r="E440" s="258" t="s">
        <v>1</v>
      </c>
      <c r="F440" s="259" t="s">
        <v>163</v>
      </c>
      <c r="G440" s="257"/>
      <c r="H440" s="260">
        <v>37.201000000000001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160</v>
      </c>
      <c r="AU440" s="266" t="s">
        <v>86</v>
      </c>
      <c r="AV440" s="15" t="s">
        <v>158</v>
      </c>
      <c r="AW440" s="15" t="s">
        <v>32</v>
      </c>
      <c r="AX440" s="15" t="s">
        <v>84</v>
      </c>
      <c r="AY440" s="266" t="s">
        <v>150</v>
      </c>
    </row>
    <row r="441" s="2" customFormat="1" ht="24.15" customHeight="1">
      <c r="A441" s="39"/>
      <c r="B441" s="40"/>
      <c r="C441" s="220" t="s">
        <v>543</v>
      </c>
      <c r="D441" s="220" t="s">
        <v>153</v>
      </c>
      <c r="E441" s="221" t="s">
        <v>544</v>
      </c>
      <c r="F441" s="222" t="s">
        <v>545</v>
      </c>
      <c r="G441" s="223" t="s">
        <v>261</v>
      </c>
      <c r="H441" s="224">
        <v>1</v>
      </c>
      <c r="I441" s="225"/>
      <c r="J441" s="226">
        <f>ROUND(I441*H441,2)</f>
        <v>0</v>
      </c>
      <c r="K441" s="222" t="s">
        <v>157</v>
      </c>
      <c r="L441" s="45"/>
      <c r="M441" s="227" t="s">
        <v>1</v>
      </c>
      <c r="N441" s="228" t="s">
        <v>41</v>
      </c>
      <c r="O441" s="92"/>
      <c r="P441" s="229">
        <f>O441*H441</f>
        <v>0</v>
      </c>
      <c r="Q441" s="229">
        <v>6.0000000000000002E-05</v>
      </c>
      <c r="R441" s="229">
        <f>Q441*H441</f>
        <v>6.0000000000000002E-05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238</v>
      </c>
      <c r="AT441" s="231" t="s">
        <v>153</v>
      </c>
      <c r="AU441" s="231" t="s">
        <v>86</v>
      </c>
      <c r="AY441" s="18" t="s">
        <v>150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84</v>
      </c>
      <c r="BK441" s="232">
        <f>ROUND(I441*H441,2)</f>
        <v>0</v>
      </c>
      <c r="BL441" s="18" t="s">
        <v>238</v>
      </c>
      <c r="BM441" s="231" t="s">
        <v>546</v>
      </c>
    </row>
    <row r="442" s="2" customFormat="1" ht="24.15" customHeight="1">
      <c r="A442" s="39"/>
      <c r="B442" s="40"/>
      <c r="C442" s="267" t="s">
        <v>547</v>
      </c>
      <c r="D442" s="267" t="s">
        <v>205</v>
      </c>
      <c r="E442" s="268" t="s">
        <v>548</v>
      </c>
      <c r="F442" s="269" t="s">
        <v>549</v>
      </c>
      <c r="G442" s="270" t="s">
        <v>261</v>
      </c>
      <c r="H442" s="271">
        <v>1</v>
      </c>
      <c r="I442" s="272"/>
      <c r="J442" s="273">
        <f>ROUND(I442*H442,2)</f>
        <v>0</v>
      </c>
      <c r="K442" s="269" t="s">
        <v>1</v>
      </c>
      <c r="L442" s="274"/>
      <c r="M442" s="275" t="s">
        <v>1</v>
      </c>
      <c r="N442" s="276" t="s">
        <v>41</v>
      </c>
      <c r="O442" s="92"/>
      <c r="P442" s="229">
        <f>O442*H442</f>
        <v>0</v>
      </c>
      <c r="Q442" s="229">
        <v>0.021899999999999999</v>
      </c>
      <c r="R442" s="229">
        <f>Q442*H442</f>
        <v>0.021899999999999999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345</v>
      </c>
      <c r="AT442" s="231" t="s">
        <v>205</v>
      </c>
      <c r="AU442" s="231" t="s">
        <v>86</v>
      </c>
      <c r="AY442" s="18" t="s">
        <v>150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84</v>
      </c>
      <c r="BK442" s="232">
        <f>ROUND(I442*H442,2)</f>
        <v>0</v>
      </c>
      <c r="BL442" s="18" t="s">
        <v>238</v>
      </c>
      <c r="BM442" s="231" t="s">
        <v>550</v>
      </c>
    </row>
    <row r="443" s="2" customFormat="1" ht="33" customHeight="1">
      <c r="A443" s="39"/>
      <c r="B443" s="40"/>
      <c r="C443" s="220" t="s">
        <v>551</v>
      </c>
      <c r="D443" s="220" t="s">
        <v>153</v>
      </c>
      <c r="E443" s="221" t="s">
        <v>552</v>
      </c>
      <c r="F443" s="222" t="s">
        <v>553</v>
      </c>
      <c r="G443" s="223" t="s">
        <v>166</v>
      </c>
      <c r="H443" s="224">
        <v>22.649999999999999</v>
      </c>
      <c r="I443" s="225"/>
      <c r="J443" s="226">
        <f>ROUND(I443*H443,2)</f>
        <v>0</v>
      </c>
      <c r="K443" s="222" t="s">
        <v>157</v>
      </c>
      <c r="L443" s="45"/>
      <c r="M443" s="227" t="s">
        <v>1</v>
      </c>
      <c r="N443" s="228" t="s">
        <v>41</v>
      </c>
      <c r="O443" s="92"/>
      <c r="P443" s="229">
        <f>O443*H443</f>
        <v>0</v>
      </c>
      <c r="Q443" s="229">
        <v>0.00117</v>
      </c>
      <c r="R443" s="229">
        <f>Q443*H443</f>
        <v>0.0265005</v>
      </c>
      <c r="S443" s="229">
        <v>0</v>
      </c>
      <c r="T443" s="23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1" t="s">
        <v>238</v>
      </c>
      <c r="AT443" s="231" t="s">
        <v>153</v>
      </c>
      <c r="AU443" s="231" t="s">
        <v>86</v>
      </c>
      <c r="AY443" s="18" t="s">
        <v>150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8" t="s">
        <v>84</v>
      </c>
      <c r="BK443" s="232">
        <f>ROUND(I443*H443,2)</f>
        <v>0</v>
      </c>
      <c r="BL443" s="18" t="s">
        <v>238</v>
      </c>
      <c r="BM443" s="231" t="s">
        <v>554</v>
      </c>
    </row>
    <row r="444" s="13" customFormat="1">
      <c r="A444" s="13"/>
      <c r="B444" s="233"/>
      <c r="C444" s="234"/>
      <c r="D444" s="235" t="s">
        <v>160</v>
      </c>
      <c r="E444" s="236" t="s">
        <v>1</v>
      </c>
      <c r="F444" s="237" t="s">
        <v>555</v>
      </c>
      <c r="G444" s="234"/>
      <c r="H444" s="238">
        <v>16.600000000000001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160</v>
      </c>
      <c r="AU444" s="244" t="s">
        <v>86</v>
      </c>
      <c r="AV444" s="13" t="s">
        <v>86</v>
      </c>
      <c r="AW444" s="13" t="s">
        <v>32</v>
      </c>
      <c r="AX444" s="13" t="s">
        <v>76</v>
      </c>
      <c r="AY444" s="244" t="s">
        <v>150</v>
      </c>
    </row>
    <row r="445" s="13" customFormat="1">
      <c r="A445" s="13"/>
      <c r="B445" s="233"/>
      <c r="C445" s="234"/>
      <c r="D445" s="235" t="s">
        <v>160</v>
      </c>
      <c r="E445" s="236" t="s">
        <v>1</v>
      </c>
      <c r="F445" s="237" t="s">
        <v>556</v>
      </c>
      <c r="G445" s="234"/>
      <c r="H445" s="238">
        <v>6.0499999999999998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160</v>
      </c>
      <c r="AU445" s="244" t="s">
        <v>86</v>
      </c>
      <c r="AV445" s="13" t="s">
        <v>86</v>
      </c>
      <c r="AW445" s="13" t="s">
        <v>32</v>
      </c>
      <c r="AX445" s="13" t="s">
        <v>76</v>
      </c>
      <c r="AY445" s="244" t="s">
        <v>150</v>
      </c>
    </row>
    <row r="446" s="14" customFormat="1">
      <c r="A446" s="14"/>
      <c r="B446" s="245"/>
      <c r="C446" s="246"/>
      <c r="D446" s="235" t="s">
        <v>160</v>
      </c>
      <c r="E446" s="247" t="s">
        <v>1</v>
      </c>
      <c r="F446" s="248" t="s">
        <v>162</v>
      </c>
      <c r="G446" s="246"/>
      <c r="H446" s="249">
        <v>22.649999999999999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160</v>
      </c>
      <c r="AU446" s="255" t="s">
        <v>86</v>
      </c>
      <c r="AV446" s="14" t="s">
        <v>151</v>
      </c>
      <c r="AW446" s="14" t="s">
        <v>32</v>
      </c>
      <c r="AX446" s="14" t="s">
        <v>76</v>
      </c>
      <c r="AY446" s="255" t="s">
        <v>150</v>
      </c>
    </row>
    <row r="447" s="15" customFormat="1">
      <c r="A447" s="15"/>
      <c r="B447" s="256"/>
      <c r="C447" s="257"/>
      <c r="D447" s="235" t="s">
        <v>160</v>
      </c>
      <c r="E447" s="258" t="s">
        <v>1</v>
      </c>
      <c r="F447" s="259" t="s">
        <v>163</v>
      </c>
      <c r="G447" s="257"/>
      <c r="H447" s="260">
        <v>22.649999999999999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160</v>
      </c>
      <c r="AU447" s="266" t="s">
        <v>86</v>
      </c>
      <c r="AV447" s="15" t="s">
        <v>158</v>
      </c>
      <c r="AW447" s="15" t="s">
        <v>32</v>
      </c>
      <c r="AX447" s="15" t="s">
        <v>84</v>
      </c>
      <c r="AY447" s="266" t="s">
        <v>150</v>
      </c>
    </row>
    <row r="448" s="2" customFormat="1" ht="24.15" customHeight="1">
      <c r="A448" s="39"/>
      <c r="B448" s="40"/>
      <c r="C448" s="267" t="s">
        <v>557</v>
      </c>
      <c r="D448" s="267" t="s">
        <v>205</v>
      </c>
      <c r="E448" s="268" t="s">
        <v>558</v>
      </c>
      <c r="F448" s="269" t="s">
        <v>559</v>
      </c>
      <c r="G448" s="270" t="s">
        <v>166</v>
      </c>
      <c r="H448" s="271">
        <v>6.0499999999999998</v>
      </c>
      <c r="I448" s="272"/>
      <c r="J448" s="273">
        <f>ROUND(I448*H448,2)</f>
        <v>0</v>
      </c>
      <c r="K448" s="269" t="s">
        <v>157</v>
      </c>
      <c r="L448" s="274"/>
      <c r="M448" s="275" t="s">
        <v>1</v>
      </c>
      <c r="N448" s="276" t="s">
        <v>41</v>
      </c>
      <c r="O448" s="92"/>
      <c r="P448" s="229">
        <f>O448*H448</f>
        <v>0</v>
      </c>
      <c r="Q448" s="229">
        <v>0.0035000000000000001</v>
      </c>
      <c r="R448" s="229">
        <f>Q448*H448</f>
        <v>0.021174999999999999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345</v>
      </c>
      <c r="AT448" s="231" t="s">
        <v>205</v>
      </c>
      <c r="AU448" s="231" t="s">
        <v>86</v>
      </c>
      <c r="AY448" s="18" t="s">
        <v>150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84</v>
      </c>
      <c r="BK448" s="232">
        <f>ROUND(I448*H448,2)</f>
        <v>0</v>
      </c>
      <c r="BL448" s="18" t="s">
        <v>238</v>
      </c>
      <c r="BM448" s="231" t="s">
        <v>560</v>
      </c>
    </row>
    <row r="449" s="13" customFormat="1">
      <c r="A449" s="13"/>
      <c r="B449" s="233"/>
      <c r="C449" s="234"/>
      <c r="D449" s="235" t="s">
        <v>160</v>
      </c>
      <c r="E449" s="236" t="s">
        <v>1</v>
      </c>
      <c r="F449" s="237" t="s">
        <v>556</v>
      </c>
      <c r="G449" s="234"/>
      <c r="H449" s="238">
        <v>6.0499999999999998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160</v>
      </c>
      <c r="AU449" s="244" t="s">
        <v>86</v>
      </c>
      <c r="AV449" s="13" t="s">
        <v>86</v>
      </c>
      <c r="AW449" s="13" t="s">
        <v>32</v>
      </c>
      <c r="AX449" s="13" t="s">
        <v>76</v>
      </c>
      <c r="AY449" s="244" t="s">
        <v>150</v>
      </c>
    </row>
    <row r="450" s="14" customFormat="1">
      <c r="A450" s="14"/>
      <c r="B450" s="245"/>
      <c r="C450" s="246"/>
      <c r="D450" s="235" t="s">
        <v>160</v>
      </c>
      <c r="E450" s="247" t="s">
        <v>1</v>
      </c>
      <c r="F450" s="248" t="s">
        <v>162</v>
      </c>
      <c r="G450" s="246"/>
      <c r="H450" s="249">
        <v>6.0499999999999998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160</v>
      </c>
      <c r="AU450" s="255" t="s">
        <v>86</v>
      </c>
      <c r="AV450" s="14" t="s">
        <v>151</v>
      </c>
      <c r="AW450" s="14" t="s">
        <v>32</v>
      </c>
      <c r="AX450" s="14" t="s">
        <v>76</v>
      </c>
      <c r="AY450" s="255" t="s">
        <v>150</v>
      </c>
    </row>
    <row r="451" s="15" customFormat="1">
      <c r="A451" s="15"/>
      <c r="B451" s="256"/>
      <c r="C451" s="257"/>
      <c r="D451" s="235" t="s">
        <v>160</v>
      </c>
      <c r="E451" s="258" t="s">
        <v>1</v>
      </c>
      <c r="F451" s="259" t="s">
        <v>163</v>
      </c>
      <c r="G451" s="257"/>
      <c r="H451" s="260">
        <v>6.0499999999999998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160</v>
      </c>
      <c r="AU451" s="266" t="s">
        <v>86</v>
      </c>
      <c r="AV451" s="15" t="s">
        <v>158</v>
      </c>
      <c r="AW451" s="15" t="s">
        <v>32</v>
      </c>
      <c r="AX451" s="15" t="s">
        <v>84</v>
      </c>
      <c r="AY451" s="266" t="s">
        <v>150</v>
      </c>
    </row>
    <row r="452" s="2" customFormat="1" ht="24.15" customHeight="1">
      <c r="A452" s="39"/>
      <c r="B452" s="40"/>
      <c r="C452" s="220" t="s">
        <v>561</v>
      </c>
      <c r="D452" s="220" t="s">
        <v>153</v>
      </c>
      <c r="E452" s="221" t="s">
        <v>562</v>
      </c>
      <c r="F452" s="222" t="s">
        <v>563</v>
      </c>
      <c r="G452" s="223" t="s">
        <v>166</v>
      </c>
      <c r="H452" s="224">
        <v>16.600000000000001</v>
      </c>
      <c r="I452" s="225"/>
      <c r="J452" s="226">
        <f>ROUND(I452*H452,2)</f>
        <v>0</v>
      </c>
      <c r="K452" s="222" t="s">
        <v>157</v>
      </c>
      <c r="L452" s="45"/>
      <c r="M452" s="227" t="s">
        <v>1</v>
      </c>
      <c r="N452" s="228" t="s">
        <v>41</v>
      </c>
      <c r="O452" s="92"/>
      <c r="P452" s="229">
        <f>O452*H452</f>
        <v>0</v>
      </c>
      <c r="Q452" s="229">
        <v>0</v>
      </c>
      <c r="R452" s="229">
        <f>Q452*H452</f>
        <v>0</v>
      </c>
      <c r="S452" s="229">
        <v>0.0020999999999999999</v>
      </c>
      <c r="T452" s="230">
        <f>S452*H452</f>
        <v>0.034860000000000002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1" t="s">
        <v>238</v>
      </c>
      <c r="AT452" s="231" t="s">
        <v>153</v>
      </c>
      <c r="AU452" s="231" t="s">
        <v>86</v>
      </c>
      <c r="AY452" s="18" t="s">
        <v>150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8" t="s">
        <v>84</v>
      </c>
      <c r="BK452" s="232">
        <f>ROUND(I452*H452,2)</f>
        <v>0</v>
      </c>
      <c r="BL452" s="18" t="s">
        <v>238</v>
      </c>
      <c r="BM452" s="231" t="s">
        <v>564</v>
      </c>
    </row>
    <row r="453" s="13" customFormat="1">
      <c r="A453" s="13"/>
      <c r="B453" s="233"/>
      <c r="C453" s="234"/>
      <c r="D453" s="235" t="s">
        <v>160</v>
      </c>
      <c r="E453" s="236" t="s">
        <v>1</v>
      </c>
      <c r="F453" s="237" t="s">
        <v>555</v>
      </c>
      <c r="G453" s="234"/>
      <c r="H453" s="238">
        <v>16.600000000000001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160</v>
      </c>
      <c r="AU453" s="244" t="s">
        <v>86</v>
      </c>
      <c r="AV453" s="13" t="s">
        <v>86</v>
      </c>
      <c r="AW453" s="13" t="s">
        <v>32</v>
      </c>
      <c r="AX453" s="13" t="s">
        <v>76</v>
      </c>
      <c r="AY453" s="244" t="s">
        <v>150</v>
      </c>
    </row>
    <row r="454" s="14" customFormat="1">
      <c r="A454" s="14"/>
      <c r="B454" s="245"/>
      <c r="C454" s="246"/>
      <c r="D454" s="235" t="s">
        <v>160</v>
      </c>
      <c r="E454" s="247" t="s">
        <v>1</v>
      </c>
      <c r="F454" s="248" t="s">
        <v>162</v>
      </c>
      <c r="G454" s="246"/>
      <c r="H454" s="249">
        <v>16.600000000000001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160</v>
      </c>
      <c r="AU454" s="255" t="s">
        <v>86</v>
      </c>
      <c r="AV454" s="14" t="s">
        <v>151</v>
      </c>
      <c r="AW454" s="14" t="s">
        <v>32</v>
      </c>
      <c r="AX454" s="14" t="s">
        <v>76</v>
      </c>
      <c r="AY454" s="255" t="s">
        <v>150</v>
      </c>
    </row>
    <row r="455" s="15" customFormat="1">
      <c r="A455" s="15"/>
      <c r="B455" s="256"/>
      <c r="C455" s="257"/>
      <c r="D455" s="235" t="s">
        <v>160</v>
      </c>
      <c r="E455" s="258" t="s">
        <v>1</v>
      </c>
      <c r="F455" s="259" t="s">
        <v>163</v>
      </c>
      <c r="G455" s="257"/>
      <c r="H455" s="260">
        <v>16.600000000000001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160</v>
      </c>
      <c r="AU455" s="266" t="s">
        <v>86</v>
      </c>
      <c r="AV455" s="15" t="s">
        <v>158</v>
      </c>
      <c r="AW455" s="15" t="s">
        <v>32</v>
      </c>
      <c r="AX455" s="15" t="s">
        <v>84</v>
      </c>
      <c r="AY455" s="266" t="s">
        <v>150</v>
      </c>
    </row>
    <row r="456" s="2" customFormat="1" ht="33" customHeight="1">
      <c r="A456" s="39"/>
      <c r="B456" s="40"/>
      <c r="C456" s="220" t="s">
        <v>565</v>
      </c>
      <c r="D456" s="220" t="s">
        <v>153</v>
      </c>
      <c r="E456" s="221" t="s">
        <v>566</v>
      </c>
      <c r="F456" s="222" t="s">
        <v>567</v>
      </c>
      <c r="G456" s="223" t="s">
        <v>512</v>
      </c>
      <c r="H456" s="287"/>
      <c r="I456" s="225"/>
      <c r="J456" s="226">
        <f>ROUND(I456*H456,2)</f>
        <v>0</v>
      </c>
      <c r="K456" s="222" t="s">
        <v>157</v>
      </c>
      <c r="L456" s="45"/>
      <c r="M456" s="227" t="s">
        <v>1</v>
      </c>
      <c r="N456" s="228" t="s">
        <v>41</v>
      </c>
      <c r="O456" s="92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238</v>
      </c>
      <c r="AT456" s="231" t="s">
        <v>153</v>
      </c>
      <c r="AU456" s="231" t="s">
        <v>86</v>
      </c>
      <c r="AY456" s="18" t="s">
        <v>150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84</v>
      </c>
      <c r="BK456" s="232">
        <f>ROUND(I456*H456,2)</f>
        <v>0</v>
      </c>
      <c r="BL456" s="18" t="s">
        <v>238</v>
      </c>
      <c r="BM456" s="231" t="s">
        <v>568</v>
      </c>
    </row>
    <row r="457" s="12" customFormat="1" ht="22.8" customHeight="1">
      <c r="A457" s="12"/>
      <c r="B457" s="204"/>
      <c r="C457" s="205"/>
      <c r="D457" s="206" t="s">
        <v>75</v>
      </c>
      <c r="E457" s="218" t="s">
        <v>569</v>
      </c>
      <c r="F457" s="218" t="s">
        <v>570</v>
      </c>
      <c r="G457" s="205"/>
      <c r="H457" s="205"/>
      <c r="I457" s="208"/>
      <c r="J457" s="219">
        <f>BK457</f>
        <v>0</v>
      </c>
      <c r="K457" s="205"/>
      <c r="L457" s="210"/>
      <c r="M457" s="211"/>
      <c r="N457" s="212"/>
      <c r="O457" s="212"/>
      <c r="P457" s="213">
        <f>SUM(P458:P483)</f>
        <v>0</v>
      </c>
      <c r="Q457" s="212"/>
      <c r="R457" s="213">
        <f>SUM(R458:R483)</f>
        <v>0</v>
      </c>
      <c r="S457" s="212"/>
      <c r="T457" s="214">
        <f>SUM(T458:T483)</f>
        <v>0.432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5" t="s">
        <v>86</v>
      </c>
      <c r="AT457" s="216" t="s">
        <v>75</v>
      </c>
      <c r="AU457" s="216" t="s">
        <v>84</v>
      </c>
      <c r="AY457" s="215" t="s">
        <v>150</v>
      </c>
      <c r="BK457" s="217">
        <f>SUM(BK458:BK483)</f>
        <v>0</v>
      </c>
    </row>
    <row r="458" s="2" customFormat="1" ht="16.5" customHeight="1">
      <c r="A458" s="39"/>
      <c r="B458" s="40"/>
      <c r="C458" s="220" t="s">
        <v>571</v>
      </c>
      <c r="D458" s="220" t="s">
        <v>153</v>
      </c>
      <c r="E458" s="221" t="s">
        <v>572</v>
      </c>
      <c r="F458" s="222" t="s">
        <v>573</v>
      </c>
      <c r="G458" s="223" t="s">
        <v>261</v>
      </c>
      <c r="H458" s="224">
        <v>6</v>
      </c>
      <c r="I458" s="225"/>
      <c r="J458" s="226">
        <f>ROUND(I458*H458,2)</f>
        <v>0</v>
      </c>
      <c r="K458" s="222" t="s">
        <v>1</v>
      </c>
      <c r="L458" s="45"/>
      <c r="M458" s="227" t="s">
        <v>1</v>
      </c>
      <c r="N458" s="228" t="s">
        <v>41</v>
      </c>
      <c r="O458" s="92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1" t="s">
        <v>238</v>
      </c>
      <c r="AT458" s="231" t="s">
        <v>153</v>
      </c>
      <c r="AU458" s="231" t="s">
        <v>86</v>
      </c>
      <c r="AY458" s="18" t="s">
        <v>150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84</v>
      </c>
      <c r="BK458" s="232">
        <f>ROUND(I458*H458,2)</f>
        <v>0</v>
      </c>
      <c r="BL458" s="18" t="s">
        <v>238</v>
      </c>
      <c r="BM458" s="231" t="s">
        <v>574</v>
      </c>
    </row>
    <row r="459" s="2" customFormat="1" ht="24.15" customHeight="1">
      <c r="A459" s="39"/>
      <c r="B459" s="40"/>
      <c r="C459" s="220" t="s">
        <v>575</v>
      </c>
      <c r="D459" s="220" t="s">
        <v>153</v>
      </c>
      <c r="E459" s="221" t="s">
        <v>576</v>
      </c>
      <c r="F459" s="222" t="s">
        <v>577</v>
      </c>
      <c r="G459" s="223" t="s">
        <v>261</v>
      </c>
      <c r="H459" s="224">
        <v>7</v>
      </c>
      <c r="I459" s="225"/>
      <c r="J459" s="226">
        <f>ROUND(I459*H459,2)</f>
        <v>0</v>
      </c>
      <c r="K459" s="222" t="s">
        <v>157</v>
      </c>
      <c r="L459" s="45"/>
      <c r="M459" s="227" t="s">
        <v>1</v>
      </c>
      <c r="N459" s="228" t="s">
        <v>41</v>
      </c>
      <c r="O459" s="92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238</v>
      </c>
      <c r="AT459" s="231" t="s">
        <v>153</v>
      </c>
      <c r="AU459" s="231" t="s">
        <v>86</v>
      </c>
      <c r="AY459" s="18" t="s">
        <v>150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84</v>
      </c>
      <c r="BK459" s="232">
        <f>ROUND(I459*H459,2)</f>
        <v>0</v>
      </c>
      <c r="BL459" s="18" t="s">
        <v>238</v>
      </c>
      <c r="BM459" s="231" t="s">
        <v>578</v>
      </c>
    </row>
    <row r="460" s="13" customFormat="1">
      <c r="A460" s="13"/>
      <c r="B460" s="233"/>
      <c r="C460" s="234"/>
      <c r="D460" s="235" t="s">
        <v>160</v>
      </c>
      <c r="E460" s="236" t="s">
        <v>1</v>
      </c>
      <c r="F460" s="237" t="s">
        <v>579</v>
      </c>
      <c r="G460" s="234"/>
      <c r="H460" s="238">
        <v>3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160</v>
      </c>
      <c r="AU460" s="244" t="s">
        <v>86</v>
      </c>
      <c r="AV460" s="13" t="s">
        <v>86</v>
      </c>
      <c r="AW460" s="13" t="s">
        <v>32</v>
      </c>
      <c r="AX460" s="13" t="s">
        <v>76</v>
      </c>
      <c r="AY460" s="244" t="s">
        <v>150</v>
      </c>
    </row>
    <row r="461" s="13" customFormat="1">
      <c r="A461" s="13"/>
      <c r="B461" s="233"/>
      <c r="C461" s="234"/>
      <c r="D461" s="235" t="s">
        <v>160</v>
      </c>
      <c r="E461" s="236" t="s">
        <v>1</v>
      </c>
      <c r="F461" s="237" t="s">
        <v>580</v>
      </c>
      <c r="G461" s="234"/>
      <c r="H461" s="238">
        <v>4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160</v>
      </c>
      <c r="AU461" s="244" t="s">
        <v>86</v>
      </c>
      <c r="AV461" s="13" t="s">
        <v>86</v>
      </c>
      <c r="AW461" s="13" t="s">
        <v>32</v>
      </c>
      <c r="AX461" s="13" t="s">
        <v>76</v>
      </c>
      <c r="AY461" s="244" t="s">
        <v>150</v>
      </c>
    </row>
    <row r="462" s="14" customFormat="1">
      <c r="A462" s="14"/>
      <c r="B462" s="245"/>
      <c r="C462" s="246"/>
      <c r="D462" s="235" t="s">
        <v>160</v>
      </c>
      <c r="E462" s="247" t="s">
        <v>1</v>
      </c>
      <c r="F462" s="248" t="s">
        <v>162</v>
      </c>
      <c r="G462" s="246"/>
      <c r="H462" s="249">
        <v>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160</v>
      </c>
      <c r="AU462" s="255" t="s">
        <v>86</v>
      </c>
      <c r="AV462" s="14" t="s">
        <v>151</v>
      </c>
      <c r="AW462" s="14" t="s">
        <v>32</v>
      </c>
      <c r="AX462" s="14" t="s">
        <v>76</v>
      </c>
      <c r="AY462" s="255" t="s">
        <v>150</v>
      </c>
    </row>
    <row r="463" s="15" customFormat="1">
      <c r="A463" s="15"/>
      <c r="B463" s="256"/>
      <c r="C463" s="257"/>
      <c r="D463" s="235" t="s">
        <v>160</v>
      </c>
      <c r="E463" s="258" t="s">
        <v>1</v>
      </c>
      <c r="F463" s="259" t="s">
        <v>163</v>
      </c>
      <c r="G463" s="257"/>
      <c r="H463" s="260">
        <v>7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160</v>
      </c>
      <c r="AU463" s="266" t="s">
        <v>86</v>
      </c>
      <c r="AV463" s="15" t="s">
        <v>158</v>
      </c>
      <c r="AW463" s="15" t="s">
        <v>32</v>
      </c>
      <c r="AX463" s="15" t="s">
        <v>84</v>
      </c>
      <c r="AY463" s="266" t="s">
        <v>150</v>
      </c>
    </row>
    <row r="464" s="2" customFormat="1" ht="24.15" customHeight="1">
      <c r="A464" s="39"/>
      <c r="B464" s="40"/>
      <c r="C464" s="267" t="s">
        <v>581</v>
      </c>
      <c r="D464" s="267" t="s">
        <v>205</v>
      </c>
      <c r="E464" s="268" t="s">
        <v>582</v>
      </c>
      <c r="F464" s="269" t="s">
        <v>583</v>
      </c>
      <c r="G464" s="270" t="s">
        <v>584</v>
      </c>
      <c r="H464" s="271">
        <v>4</v>
      </c>
      <c r="I464" s="272"/>
      <c r="J464" s="273">
        <f>ROUND(I464*H464,2)</f>
        <v>0</v>
      </c>
      <c r="K464" s="269" t="s">
        <v>1</v>
      </c>
      <c r="L464" s="274"/>
      <c r="M464" s="275" t="s">
        <v>1</v>
      </c>
      <c r="N464" s="276" t="s">
        <v>41</v>
      </c>
      <c r="O464" s="92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345</v>
      </c>
      <c r="AT464" s="231" t="s">
        <v>205</v>
      </c>
      <c r="AU464" s="231" t="s">
        <v>86</v>
      </c>
      <c r="AY464" s="18" t="s">
        <v>150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84</v>
      </c>
      <c r="BK464" s="232">
        <f>ROUND(I464*H464,2)</f>
        <v>0</v>
      </c>
      <c r="BL464" s="18" t="s">
        <v>238</v>
      </c>
      <c r="BM464" s="231" t="s">
        <v>585</v>
      </c>
    </row>
    <row r="465" s="2" customFormat="1" ht="24.15" customHeight="1">
      <c r="A465" s="39"/>
      <c r="B465" s="40"/>
      <c r="C465" s="267" t="s">
        <v>586</v>
      </c>
      <c r="D465" s="267" t="s">
        <v>205</v>
      </c>
      <c r="E465" s="268" t="s">
        <v>587</v>
      </c>
      <c r="F465" s="269" t="s">
        <v>588</v>
      </c>
      <c r="G465" s="270" t="s">
        <v>584</v>
      </c>
      <c r="H465" s="271">
        <v>3</v>
      </c>
      <c r="I465" s="272"/>
      <c r="J465" s="273">
        <f>ROUND(I465*H465,2)</f>
        <v>0</v>
      </c>
      <c r="K465" s="269" t="s">
        <v>1</v>
      </c>
      <c r="L465" s="274"/>
      <c r="M465" s="275" t="s">
        <v>1</v>
      </c>
      <c r="N465" s="276" t="s">
        <v>41</v>
      </c>
      <c r="O465" s="92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345</v>
      </c>
      <c r="AT465" s="231" t="s">
        <v>205</v>
      </c>
      <c r="AU465" s="231" t="s">
        <v>86</v>
      </c>
      <c r="AY465" s="18" t="s">
        <v>150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84</v>
      </c>
      <c r="BK465" s="232">
        <f>ROUND(I465*H465,2)</f>
        <v>0</v>
      </c>
      <c r="BL465" s="18" t="s">
        <v>238</v>
      </c>
      <c r="BM465" s="231" t="s">
        <v>589</v>
      </c>
    </row>
    <row r="466" s="2" customFormat="1" ht="24.15" customHeight="1">
      <c r="A466" s="39"/>
      <c r="B466" s="40"/>
      <c r="C466" s="220" t="s">
        <v>590</v>
      </c>
      <c r="D466" s="220" t="s">
        <v>153</v>
      </c>
      <c r="E466" s="221" t="s">
        <v>591</v>
      </c>
      <c r="F466" s="222" t="s">
        <v>592</v>
      </c>
      <c r="G466" s="223" t="s">
        <v>261</v>
      </c>
      <c r="H466" s="224">
        <v>1</v>
      </c>
      <c r="I466" s="225"/>
      <c r="J466" s="226">
        <f>ROUND(I466*H466,2)</f>
        <v>0</v>
      </c>
      <c r="K466" s="222" t="s">
        <v>157</v>
      </c>
      <c r="L466" s="45"/>
      <c r="M466" s="227" t="s">
        <v>1</v>
      </c>
      <c r="N466" s="228" t="s">
        <v>41</v>
      </c>
      <c r="O466" s="92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1" t="s">
        <v>238</v>
      </c>
      <c r="AT466" s="231" t="s">
        <v>153</v>
      </c>
      <c r="AU466" s="231" t="s">
        <v>86</v>
      </c>
      <c r="AY466" s="18" t="s">
        <v>150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8" t="s">
        <v>84</v>
      </c>
      <c r="BK466" s="232">
        <f>ROUND(I466*H466,2)</f>
        <v>0</v>
      </c>
      <c r="BL466" s="18" t="s">
        <v>238</v>
      </c>
      <c r="BM466" s="231" t="s">
        <v>593</v>
      </c>
    </row>
    <row r="467" s="13" customFormat="1">
      <c r="A467" s="13"/>
      <c r="B467" s="233"/>
      <c r="C467" s="234"/>
      <c r="D467" s="235" t="s">
        <v>160</v>
      </c>
      <c r="E467" s="236" t="s">
        <v>1</v>
      </c>
      <c r="F467" s="237" t="s">
        <v>594</v>
      </c>
      <c r="G467" s="234"/>
      <c r="H467" s="238">
        <v>1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160</v>
      </c>
      <c r="AU467" s="244" t="s">
        <v>86</v>
      </c>
      <c r="AV467" s="13" t="s">
        <v>86</v>
      </c>
      <c r="AW467" s="13" t="s">
        <v>32</v>
      </c>
      <c r="AX467" s="13" t="s">
        <v>76</v>
      </c>
      <c r="AY467" s="244" t="s">
        <v>150</v>
      </c>
    </row>
    <row r="468" s="14" customFormat="1">
      <c r="A468" s="14"/>
      <c r="B468" s="245"/>
      <c r="C468" s="246"/>
      <c r="D468" s="235" t="s">
        <v>160</v>
      </c>
      <c r="E468" s="247" t="s">
        <v>1</v>
      </c>
      <c r="F468" s="248" t="s">
        <v>162</v>
      </c>
      <c r="G468" s="246"/>
      <c r="H468" s="249">
        <v>1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160</v>
      </c>
      <c r="AU468" s="255" t="s">
        <v>86</v>
      </c>
      <c r="AV468" s="14" t="s">
        <v>151</v>
      </c>
      <c r="AW468" s="14" t="s">
        <v>32</v>
      </c>
      <c r="AX468" s="14" t="s">
        <v>76</v>
      </c>
      <c r="AY468" s="255" t="s">
        <v>150</v>
      </c>
    </row>
    <row r="469" s="15" customFormat="1">
      <c r="A469" s="15"/>
      <c r="B469" s="256"/>
      <c r="C469" s="257"/>
      <c r="D469" s="235" t="s">
        <v>160</v>
      </c>
      <c r="E469" s="258" t="s">
        <v>1</v>
      </c>
      <c r="F469" s="259" t="s">
        <v>163</v>
      </c>
      <c r="G469" s="257"/>
      <c r="H469" s="260">
        <v>1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160</v>
      </c>
      <c r="AU469" s="266" t="s">
        <v>86</v>
      </c>
      <c r="AV469" s="15" t="s">
        <v>158</v>
      </c>
      <c r="AW469" s="15" t="s">
        <v>32</v>
      </c>
      <c r="AX469" s="15" t="s">
        <v>84</v>
      </c>
      <c r="AY469" s="266" t="s">
        <v>150</v>
      </c>
    </row>
    <row r="470" s="2" customFormat="1" ht="24.15" customHeight="1">
      <c r="A470" s="39"/>
      <c r="B470" s="40"/>
      <c r="C470" s="267" t="s">
        <v>595</v>
      </c>
      <c r="D470" s="267" t="s">
        <v>205</v>
      </c>
      <c r="E470" s="268" t="s">
        <v>596</v>
      </c>
      <c r="F470" s="269" t="s">
        <v>597</v>
      </c>
      <c r="G470" s="270" t="s">
        <v>584</v>
      </c>
      <c r="H470" s="271">
        <v>1</v>
      </c>
      <c r="I470" s="272"/>
      <c r="J470" s="273">
        <f>ROUND(I470*H470,2)</f>
        <v>0</v>
      </c>
      <c r="K470" s="269" t="s">
        <v>1</v>
      </c>
      <c r="L470" s="274"/>
      <c r="M470" s="275" t="s">
        <v>1</v>
      </c>
      <c r="N470" s="276" t="s">
        <v>41</v>
      </c>
      <c r="O470" s="92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345</v>
      </c>
      <c r="AT470" s="231" t="s">
        <v>205</v>
      </c>
      <c r="AU470" s="231" t="s">
        <v>86</v>
      </c>
      <c r="AY470" s="18" t="s">
        <v>150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84</v>
      </c>
      <c r="BK470" s="232">
        <f>ROUND(I470*H470,2)</f>
        <v>0</v>
      </c>
      <c r="BL470" s="18" t="s">
        <v>238</v>
      </c>
      <c r="BM470" s="231" t="s">
        <v>598</v>
      </c>
    </row>
    <row r="471" s="2" customFormat="1" ht="24.15" customHeight="1">
      <c r="A471" s="39"/>
      <c r="B471" s="40"/>
      <c r="C471" s="220" t="s">
        <v>599</v>
      </c>
      <c r="D471" s="220" t="s">
        <v>153</v>
      </c>
      <c r="E471" s="221" t="s">
        <v>600</v>
      </c>
      <c r="F471" s="222" t="s">
        <v>601</v>
      </c>
      <c r="G471" s="223" t="s">
        <v>261</v>
      </c>
      <c r="H471" s="224">
        <v>2</v>
      </c>
      <c r="I471" s="225"/>
      <c r="J471" s="226">
        <f>ROUND(I471*H471,2)</f>
        <v>0</v>
      </c>
      <c r="K471" s="222" t="s">
        <v>157</v>
      </c>
      <c r="L471" s="45"/>
      <c r="M471" s="227" t="s">
        <v>1</v>
      </c>
      <c r="N471" s="228" t="s">
        <v>41</v>
      </c>
      <c r="O471" s="92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238</v>
      </c>
      <c r="AT471" s="231" t="s">
        <v>153</v>
      </c>
      <c r="AU471" s="231" t="s">
        <v>86</v>
      </c>
      <c r="AY471" s="18" t="s">
        <v>150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84</v>
      </c>
      <c r="BK471" s="232">
        <f>ROUND(I471*H471,2)</f>
        <v>0</v>
      </c>
      <c r="BL471" s="18" t="s">
        <v>238</v>
      </c>
      <c r="BM471" s="231" t="s">
        <v>602</v>
      </c>
    </row>
    <row r="472" s="13" customFormat="1">
      <c r="A472" s="13"/>
      <c r="B472" s="233"/>
      <c r="C472" s="234"/>
      <c r="D472" s="235" t="s">
        <v>160</v>
      </c>
      <c r="E472" s="236" t="s">
        <v>1</v>
      </c>
      <c r="F472" s="237" t="s">
        <v>603</v>
      </c>
      <c r="G472" s="234"/>
      <c r="H472" s="238">
        <v>2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160</v>
      </c>
      <c r="AU472" s="244" t="s">
        <v>86</v>
      </c>
      <c r="AV472" s="13" t="s">
        <v>86</v>
      </c>
      <c r="AW472" s="13" t="s">
        <v>32</v>
      </c>
      <c r="AX472" s="13" t="s">
        <v>76</v>
      </c>
      <c r="AY472" s="244" t="s">
        <v>150</v>
      </c>
    </row>
    <row r="473" s="14" customFormat="1">
      <c r="A473" s="14"/>
      <c r="B473" s="245"/>
      <c r="C473" s="246"/>
      <c r="D473" s="235" t="s">
        <v>160</v>
      </c>
      <c r="E473" s="247" t="s">
        <v>1</v>
      </c>
      <c r="F473" s="248" t="s">
        <v>162</v>
      </c>
      <c r="G473" s="246"/>
      <c r="H473" s="249">
        <v>2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160</v>
      </c>
      <c r="AU473" s="255" t="s">
        <v>86</v>
      </c>
      <c r="AV473" s="14" t="s">
        <v>151</v>
      </c>
      <c r="AW473" s="14" t="s">
        <v>32</v>
      </c>
      <c r="AX473" s="14" t="s">
        <v>76</v>
      </c>
      <c r="AY473" s="255" t="s">
        <v>150</v>
      </c>
    </row>
    <row r="474" s="15" customFormat="1">
      <c r="A474" s="15"/>
      <c r="B474" s="256"/>
      <c r="C474" s="257"/>
      <c r="D474" s="235" t="s">
        <v>160</v>
      </c>
      <c r="E474" s="258" t="s">
        <v>1</v>
      </c>
      <c r="F474" s="259" t="s">
        <v>163</v>
      </c>
      <c r="G474" s="257"/>
      <c r="H474" s="260">
        <v>2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160</v>
      </c>
      <c r="AU474" s="266" t="s">
        <v>86</v>
      </c>
      <c r="AV474" s="15" t="s">
        <v>158</v>
      </c>
      <c r="AW474" s="15" t="s">
        <v>32</v>
      </c>
      <c r="AX474" s="15" t="s">
        <v>84</v>
      </c>
      <c r="AY474" s="266" t="s">
        <v>150</v>
      </c>
    </row>
    <row r="475" s="2" customFormat="1" ht="24.15" customHeight="1">
      <c r="A475" s="39"/>
      <c r="B475" s="40"/>
      <c r="C475" s="267" t="s">
        <v>604</v>
      </c>
      <c r="D475" s="267" t="s">
        <v>205</v>
      </c>
      <c r="E475" s="268" t="s">
        <v>605</v>
      </c>
      <c r="F475" s="269" t="s">
        <v>606</v>
      </c>
      <c r="G475" s="270" t="s">
        <v>584</v>
      </c>
      <c r="H475" s="271">
        <v>2</v>
      </c>
      <c r="I475" s="272"/>
      <c r="J475" s="273">
        <f>ROUND(I475*H475,2)</f>
        <v>0</v>
      </c>
      <c r="K475" s="269" t="s">
        <v>1</v>
      </c>
      <c r="L475" s="274"/>
      <c r="M475" s="275" t="s">
        <v>1</v>
      </c>
      <c r="N475" s="276" t="s">
        <v>41</v>
      </c>
      <c r="O475" s="92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345</v>
      </c>
      <c r="AT475" s="231" t="s">
        <v>205</v>
      </c>
      <c r="AU475" s="231" t="s">
        <v>86</v>
      </c>
      <c r="AY475" s="18" t="s">
        <v>150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84</v>
      </c>
      <c r="BK475" s="232">
        <f>ROUND(I475*H475,2)</f>
        <v>0</v>
      </c>
      <c r="BL475" s="18" t="s">
        <v>238</v>
      </c>
      <c r="BM475" s="231" t="s">
        <v>607</v>
      </c>
    </row>
    <row r="476" s="2" customFormat="1" ht="24.15" customHeight="1">
      <c r="A476" s="39"/>
      <c r="B476" s="40"/>
      <c r="C476" s="220" t="s">
        <v>608</v>
      </c>
      <c r="D476" s="220" t="s">
        <v>153</v>
      </c>
      <c r="E476" s="221" t="s">
        <v>609</v>
      </c>
      <c r="F476" s="222" t="s">
        <v>610</v>
      </c>
      <c r="G476" s="223" t="s">
        <v>261</v>
      </c>
      <c r="H476" s="224">
        <v>18</v>
      </c>
      <c r="I476" s="225"/>
      <c r="J476" s="226">
        <f>ROUND(I476*H476,2)</f>
        <v>0</v>
      </c>
      <c r="K476" s="222" t="s">
        <v>157</v>
      </c>
      <c r="L476" s="45"/>
      <c r="M476" s="227" t="s">
        <v>1</v>
      </c>
      <c r="N476" s="228" t="s">
        <v>41</v>
      </c>
      <c r="O476" s="92"/>
      <c r="P476" s="229">
        <f>O476*H476</f>
        <v>0</v>
      </c>
      <c r="Q476" s="229">
        <v>0</v>
      </c>
      <c r="R476" s="229">
        <f>Q476*H476</f>
        <v>0</v>
      </c>
      <c r="S476" s="229">
        <v>0.024</v>
      </c>
      <c r="T476" s="230">
        <f>S476*H476</f>
        <v>0.432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238</v>
      </c>
      <c r="AT476" s="231" t="s">
        <v>153</v>
      </c>
      <c r="AU476" s="231" t="s">
        <v>86</v>
      </c>
      <c r="AY476" s="18" t="s">
        <v>150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84</v>
      </c>
      <c r="BK476" s="232">
        <f>ROUND(I476*H476,2)</f>
        <v>0</v>
      </c>
      <c r="BL476" s="18" t="s">
        <v>238</v>
      </c>
      <c r="BM476" s="231" t="s">
        <v>611</v>
      </c>
    </row>
    <row r="477" s="13" customFormat="1">
      <c r="A477" s="13"/>
      <c r="B477" s="233"/>
      <c r="C477" s="234"/>
      <c r="D477" s="235" t="s">
        <v>160</v>
      </c>
      <c r="E477" s="236" t="s">
        <v>1</v>
      </c>
      <c r="F477" s="237" t="s">
        <v>612</v>
      </c>
      <c r="G477" s="234"/>
      <c r="H477" s="238">
        <v>4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160</v>
      </c>
      <c r="AU477" s="244" t="s">
        <v>86</v>
      </c>
      <c r="AV477" s="13" t="s">
        <v>86</v>
      </c>
      <c r="AW477" s="13" t="s">
        <v>32</v>
      </c>
      <c r="AX477" s="13" t="s">
        <v>76</v>
      </c>
      <c r="AY477" s="244" t="s">
        <v>150</v>
      </c>
    </row>
    <row r="478" s="13" customFormat="1">
      <c r="A478" s="13"/>
      <c r="B478" s="233"/>
      <c r="C478" s="234"/>
      <c r="D478" s="235" t="s">
        <v>160</v>
      </c>
      <c r="E478" s="236" t="s">
        <v>1</v>
      </c>
      <c r="F478" s="237" t="s">
        <v>613</v>
      </c>
      <c r="G478" s="234"/>
      <c r="H478" s="238">
        <v>2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160</v>
      </c>
      <c r="AU478" s="244" t="s">
        <v>86</v>
      </c>
      <c r="AV478" s="13" t="s">
        <v>86</v>
      </c>
      <c r="AW478" s="13" t="s">
        <v>32</v>
      </c>
      <c r="AX478" s="13" t="s">
        <v>76</v>
      </c>
      <c r="AY478" s="244" t="s">
        <v>150</v>
      </c>
    </row>
    <row r="479" s="13" customFormat="1">
      <c r="A479" s="13"/>
      <c r="B479" s="233"/>
      <c r="C479" s="234"/>
      <c r="D479" s="235" t="s">
        <v>160</v>
      </c>
      <c r="E479" s="236" t="s">
        <v>1</v>
      </c>
      <c r="F479" s="237" t="s">
        <v>614</v>
      </c>
      <c r="G479" s="234"/>
      <c r="H479" s="238">
        <v>4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160</v>
      </c>
      <c r="AU479" s="244" t="s">
        <v>86</v>
      </c>
      <c r="AV479" s="13" t="s">
        <v>86</v>
      </c>
      <c r="AW479" s="13" t="s">
        <v>32</v>
      </c>
      <c r="AX479" s="13" t="s">
        <v>76</v>
      </c>
      <c r="AY479" s="244" t="s">
        <v>150</v>
      </c>
    </row>
    <row r="480" s="13" customFormat="1">
      <c r="A480" s="13"/>
      <c r="B480" s="233"/>
      <c r="C480" s="234"/>
      <c r="D480" s="235" t="s">
        <v>160</v>
      </c>
      <c r="E480" s="236" t="s">
        <v>1</v>
      </c>
      <c r="F480" s="237" t="s">
        <v>192</v>
      </c>
      <c r="G480" s="234"/>
      <c r="H480" s="238">
        <v>8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160</v>
      </c>
      <c r="AU480" s="244" t="s">
        <v>86</v>
      </c>
      <c r="AV480" s="13" t="s">
        <v>86</v>
      </c>
      <c r="AW480" s="13" t="s">
        <v>32</v>
      </c>
      <c r="AX480" s="13" t="s">
        <v>76</v>
      </c>
      <c r="AY480" s="244" t="s">
        <v>150</v>
      </c>
    </row>
    <row r="481" s="14" customFormat="1">
      <c r="A481" s="14"/>
      <c r="B481" s="245"/>
      <c r="C481" s="246"/>
      <c r="D481" s="235" t="s">
        <v>160</v>
      </c>
      <c r="E481" s="247" t="s">
        <v>1</v>
      </c>
      <c r="F481" s="248" t="s">
        <v>162</v>
      </c>
      <c r="G481" s="246"/>
      <c r="H481" s="249">
        <v>18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160</v>
      </c>
      <c r="AU481" s="255" t="s">
        <v>86</v>
      </c>
      <c r="AV481" s="14" t="s">
        <v>151</v>
      </c>
      <c r="AW481" s="14" t="s">
        <v>32</v>
      </c>
      <c r="AX481" s="14" t="s">
        <v>76</v>
      </c>
      <c r="AY481" s="255" t="s">
        <v>150</v>
      </c>
    </row>
    <row r="482" s="15" customFormat="1">
      <c r="A482" s="15"/>
      <c r="B482" s="256"/>
      <c r="C482" s="257"/>
      <c r="D482" s="235" t="s">
        <v>160</v>
      </c>
      <c r="E482" s="258" t="s">
        <v>1</v>
      </c>
      <c r="F482" s="259" t="s">
        <v>163</v>
      </c>
      <c r="G482" s="257"/>
      <c r="H482" s="260">
        <v>18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160</v>
      </c>
      <c r="AU482" s="266" t="s">
        <v>86</v>
      </c>
      <c r="AV482" s="15" t="s">
        <v>158</v>
      </c>
      <c r="AW482" s="15" t="s">
        <v>32</v>
      </c>
      <c r="AX482" s="15" t="s">
        <v>84</v>
      </c>
      <c r="AY482" s="266" t="s">
        <v>150</v>
      </c>
    </row>
    <row r="483" s="2" customFormat="1" ht="24.15" customHeight="1">
      <c r="A483" s="39"/>
      <c r="B483" s="40"/>
      <c r="C483" s="220" t="s">
        <v>615</v>
      </c>
      <c r="D483" s="220" t="s">
        <v>153</v>
      </c>
      <c r="E483" s="221" t="s">
        <v>616</v>
      </c>
      <c r="F483" s="222" t="s">
        <v>617</v>
      </c>
      <c r="G483" s="223" t="s">
        <v>512</v>
      </c>
      <c r="H483" s="287"/>
      <c r="I483" s="225"/>
      <c r="J483" s="226">
        <f>ROUND(I483*H483,2)</f>
        <v>0</v>
      </c>
      <c r="K483" s="222" t="s">
        <v>157</v>
      </c>
      <c r="L483" s="45"/>
      <c r="M483" s="227" t="s">
        <v>1</v>
      </c>
      <c r="N483" s="228" t="s">
        <v>41</v>
      </c>
      <c r="O483" s="92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238</v>
      </c>
      <c r="AT483" s="231" t="s">
        <v>153</v>
      </c>
      <c r="AU483" s="231" t="s">
        <v>86</v>
      </c>
      <c r="AY483" s="18" t="s">
        <v>150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84</v>
      </c>
      <c r="BK483" s="232">
        <f>ROUND(I483*H483,2)</f>
        <v>0</v>
      </c>
      <c r="BL483" s="18" t="s">
        <v>238</v>
      </c>
      <c r="BM483" s="231" t="s">
        <v>618</v>
      </c>
    </row>
    <row r="484" s="12" customFormat="1" ht="22.8" customHeight="1">
      <c r="A484" s="12"/>
      <c r="B484" s="204"/>
      <c r="C484" s="205"/>
      <c r="D484" s="206" t="s">
        <v>75</v>
      </c>
      <c r="E484" s="218" t="s">
        <v>619</v>
      </c>
      <c r="F484" s="218" t="s">
        <v>620</v>
      </c>
      <c r="G484" s="205"/>
      <c r="H484" s="205"/>
      <c r="I484" s="208"/>
      <c r="J484" s="219">
        <f>BK484</f>
        <v>0</v>
      </c>
      <c r="K484" s="205"/>
      <c r="L484" s="210"/>
      <c r="M484" s="211"/>
      <c r="N484" s="212"/>
      <c r="O484" s="212"/>
      <c r="P484" s="213">
        <f>SUM(P485:P501)</f>
        <v>0</v>
      </c>
      <c r="Q484" s="212"/>
      <c r="R484" s="213">
        <f>SUM(R485:R501)</f>
        <v>0</v>
      </c>
      <c r="S484" s="212"/>
      <c r="T484" s="214">
        <f>SUM(T485:T501)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5" t="s">
        <v>86</v>
      </c>
      <c r="AT484" s="216" t="s">
        <v>75</v>
      </c>
      <c r="AU484" s="216" t="s">
        <v>84</v>
      </c>
      <c r="AY484" s="215" t="s">
        <v>150</v>
      </c>
      <c r="BK484" s="217">
        <f>SUM(BK485:BK501)</f>
        <v>0</v>
      </c>
    </row>
    <row r="485" s="2" customFormat="1" ht="24.15" customHeight="1">
      <c r="A485" s="39"/>
      <c r="B485" s="40"/>
      <c r="C485" s="220" t="s">
        <v>621</v>
      </c>
      <c r="D485" s="220" t="s">
        <v>153</v>
      </c>
      <c r="E485" s="221" t="s">
        <v>622</v>
      </c>
      <c r="F485" s="222" t="s">
        <v>623</v>
      </c>
      <c r="G485" s="223" t="s">
        <v>261</v>
      </c>
      <c r="H485" s="224">
        <v>3</v>
      </c>
      <c r="I485" s="225"/>
      <c r="J485" s="226">
        <f>ROUND(I485*H485,2)</f>
        <v>0</v>
      </c>
      <c r="K485" s="222" t="s">
        <v>157</v>
      </c>
      <c r="L485" s="45"/>
      <c r="M485" s="227" t="s">
        <v>1</v>
      </c>
      <c r="N485" s="228" t="s">
        <v>41</v>
      </c>
      <c r="O485" s="92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238</v>
      </c>
      <c r="AT485" s="231" t="s">
        <v>153</v>
      </c>
      <c r="AU485" s="231" t="s">
        <v>86</v>
      </c>
      <c r="AY485" s="18" t="s">
        <v>150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84</v>
      </c>
      <c r="BK485" s="232">
        <f>ROUND(I485*H485,2)</f>
        <v>0</v>
      </c>
      <c r="BL485" s="18" t="s">
        <v>238</v>
      </c>
      <c r="BM485" s="231" t="s">
        <v>624</v>
      </c>
    </row>
    <row r="486" s="13" customFormat="1">
      <c r="A486" s="13"/>
      <c r="B486" s="233"/>
      <c r="C486" s="234"/>
      <c r="D486" s="235" t="s">
        <v>160</v>
      </c>
      <c r="E486" s="236" t="s">
        <v>1</v>
      </c>
      <c r="F486" s="237" t="s">
        <v>625</v>
      </c>
      <c r="G486" s="234"/>
      <c r="H486" s="238">
        <v>3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160</v>
      </c>
      <c r="AU486" s="244" t="s">
        <v>86</v>
      </c>
      <c r="AV486" s="13" t="s">
        <v>86</v>
      </c>
      <c r="AW486" s="13" t="s">
        <v>32</v>
      </c>
      <c r="AX486" s="13" t="s">
        <v>76</v>
      </c>
      <c r="AY486" s="244" t="s">
        <v>150</v>
      </c>
    </row>
    <row r="487" s="14" customFormat="1">
      <c r="A487" s="14"/>
      <c r="B487" s="245"/>
      <c r="C487" s="246"/>
      <c r="D487" s="235" t="s">
        <v>160</v>
      </c>
      <c r="E487" s="247" t="s">
        <v>1</v>
      </c>
      <c r="F487" s="248" t="s">
        <v>162</v>
      </c>
      <c r="G487" s="246"/>
      <c r="H487" s="249">
        <v>3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160</v>
      </c>
      <c r="AU487" s="255" t="s">
        <v>86</v>
      </c>
      <c r="AV487" s="14" t="s">
        <v>151</v>
      </c>
      <c r="AW487" s="14" t="s">
        <v>32</v>
      </c>
      <c r="AX487" s="14" t="s">
        <v>76</v>
      </c>
      <c r="AY487" s="255" t="s">
        <v>150</v>
      </c>
    </row>
    <row r="488" s="15" customFormat="1">
      <c r="A488" s="15"/>
      <c r="B488" s="256"/>
      <c r="C488" s="257"/>
      <c r="D488" s="235" t="s">
        <v>160</v>
      </c>
      <c r="E488" s="258" t="s">
        <v>1</v>
      </c>
      <c r="F488" s="259" t="s">
        <v>163</v>
      </c>
      <c r="G488" s="257"/>
      <c r="H488" s="260">
        <v>3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160</v>
      </c>
      <c r="AU488" s="266" t="s">
        <v>86</v>
      </c>
      <c r="AV488" s="15" t="s">
        <v>158</v>
      </c>
      <c r="AW488" s="15" t="s">
        <v>32</v>
      </c>
      <c r="AX488" s="15" t="s">
        <v>84</v>
      </c>
      <c r="AY488" s="266" t="s">
        <v>150</v>
      </c>
    </row>
    <row r="489" s="2" customFormat="1" ht="33" customHeight="1">
      <c r="A489" s="39"/>
      <c r="B489" s="40"/>
      <c r="C489" s="267" t="s">
        <v>626</v>
      </c>
      <c r="D489" s="267" t="s">
        <v>205</v>
      </c>
      <c r="E489" s="268" t="s">
        <v>627</v>
      </c>
      <c r="F489" s="269" t="s">
        <v>628</v>
      </c>
      <c r="G489" s="270" t="s">
        <v>584</v>
      </c>
      <c r="H489" s="271">
        <v>3</v>
      </c>
      <c r="I489" s="272"/>
      <c r="J489" s="273">
        <f>ROUND(I489*H489,2)</f>
        <v>0</v>
      </c>
      <c r="K489" s="269" t="s">
        <v>1</v>
      </c>
      <c r="L489" s="274"/>
      <c r="M489" s="275" t="s">
        <v>1</v>
      </c>
      <c r="N489" s="276" t="s">
        <v>41</v>
      </c>
      <c r="O489" s="92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1" t="s">
        <v>345</v>
      </c>
      <c r="AT489" s="231" t="s">
        <v>205</v>
      </c>
      <c r="AU489" s="231" t="s">
        <v>86</v>
      </c>
      <c r="AY489" s="18" t="s">
        <v>150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8" t="s">
        <v>84</v>
      </c>
      <c r="BK489" s="232">
        <f>ROUND(I489*H489,2)</f>
        <v>0</v>
      </c>
      <c r="BL489" s="18" t="s">
        <v>238</v>
      </c>
      <c r="BM489" s="231" t="s">
        <v>629</v>
      </c>
    </row>
    <row r="490" s="2" customFormat="1" ht="24.15" customHeight="1">
      <c r="A490" s="39"/>
      <c r="B490" s="40"/>
      <c r="C490" s="220" t="s">
        <v>630</v>
      </c>
      <c r="D490" s="220" t="s">
        <v>153</v>
      </c>
      <c r="E490" s="221" t="s">
        <v>631</v>
      </c>
      <c r="F490" s="222" t="s">
        <v>632</v>
      </c>
      <c r="G490" s="223" t="s">
        <v>261</v>
      </c>
      <c r="H490" s="224">
        <v>1</v>
      </c>
      <c r="I490" s="225"/>
      <c r="J490" s="226">
        <f>ROUND(I490*H490,2)</f>
        <v>0</v>
      </c>
      <c r="K490" s="222" t="s">
        <v>157</v>
      </c>
      <c r="L490" s="45"/>
      <c r="M490" s="227" t="s">
        <v>1</v>
      </c>
      <c r="N490" s="228" t="s">
        <v>41</v>
      </c>
      <c r="O490" s="92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238</v>
      </c>
      <c r="AT490" s="231" t="s">
        <v>153</v>
      </c>
      <c r="AU490" s="231" t="s">
        <v>86</v>
      </c>
      <c r="AY490" s="18" t="s">
        <v>150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84</v>
      </c>
      <c r="BK490" s="232">
        <f>ROUND(I490*H490,2)</f>
        <v>0</v>
      </c>
      <c r="BL490" s="18" t="s">
        <v>238</v>
      </c>
      <c r="BM490" s="231" t="s">
        <v>633</v>
      </c>
    </row>
    <row r="491" s="13" customFormat="1">
      <c r="A491" s="13"/>
      <c r="B491" s="233"/>
      <c r="C491" s="234"/>
      <c r="D491" s="235" t="s">
        <v>160</v>
      </c>
      <c r="E491" s="236" t="s">
        <v>1</v>
      </c>
      <c r="F491" s="237" t="s">
        <v>634</v>
      </c>
      <c r="G491" s="234"/>
      <c r="H491" s="238">
        <v>1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160</v>
      </c>
      <c r="AU491" s="244" t="s">
        <v>86</v>
      </c>
      <c r="AV491" s="13" t="s">
        <v>86</v>
      </c>
      <c r="AW491" s="13" t="s">
        <v>32</v>
      </c>
      <c r="AX491" s="13" t="s">
        <v>76</v>
      </c>
      <c r="AY491" s="244" t="s">
        <v>150</v>
      </c>
    </row>
    <row r="492" s="14" customFormat="1">
      <c r="A492" s="14"/>
      <c r="B492" s="245"/>
      <c r="C492" s="246"/>
      <c r="D492" s="235" t="s">
        <v>160</v>
      </c>
      <c r="E492" s="247" t="s">
        <v>1</v>
      </c>
      <c r="F492" s="248" t="s">
        <v>162</v>
      </c>
      <c r="G492" s="246"/>
      <c r="H492" s="249">
        <v>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160</v>
      </c>
      <c r="AU492" s="255" t="s">
        <v>86</v>
      </c>
      <c r="AV492" s="14" t="s">
        <v>151</v>
      </c>
      <c r="AW492" s="14" t="s">
        <v>32</v>
      </c>
      <c r="AX492" s="14" t="s">
        <v>76</v>
      </c>
      <c r="AY492" s="255" t="s">
        <v>150</v>
      </c>
    </row>
    <row r="493" s="15" customFormat="1">
      <c r="A493" s="15"/>
      <c r="B493" s="256"/>
      <c r="C493" s="257"/>
      <c r="D493" s="235" t="s">
        <v>160</v>
      </c>
      <c r="E493" s="258" t="s">
        <v>1</v>
      </c>
      <c r="F493" s="259" t="s">
        <v>163</v>
      </c>
      <c r="G493" s="257"/>
      <c r="H493" s="260">
        <v>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160</v>
      </c>
      <c r="AU493" s="266" t="s">
        <v>86</v>
      </c>
      <c r="AV493" s="15" t="s">
        <v>158</v>
      </c>
      <c r="AW493" s="15" t="s">
        <v>32</v>
      </c>
      <c r="AX493" s="15" t="s">
        <v>84</v>
      </c>
      <c r="AY493" s="266" t="s">
        <v>150</v>
      </c>
    </row>
    <row r="494" s="2" customFormat="1" ht="24.15" customHeight="1">
      <c r="A494" s="39"/>
      <c r="B494" s="40"/>
      <c r="C494" s="267" t="s">
        <v>635</v>
      </c>
      <c r="D494" s="267" t="s">
        <v>205</v>
      </c>
      <c r="E494" s="268" t="s">
        <v>636</v>
      </c>
      <c r="F494" s="269" t="s">
        <v>637</v>
      </c>
      <c r="G494" s="270" t="s">
        <v>584</v>
      </c>
      <c r="H494" s="271">
        <v>1</v>
      </c>
      <c r="I494" s="272"/>
      <c r="J494" s="273">
        <f>ROUND(I494*H494,2)</f>
        <v>0</v>
      </c>
      <c r="K494" s="269" t="s">
        <v>1</v>
      </c>
      <c r="L494" s="274"/>
      <c r="M494" s="275" t="s">
        <v>1</v>
      </c>
      <c r="N494" s="276" t="s">
        <v>41</v>
      </c>
      <c r="O494" s="92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345</v>
      </c>
      <c r="AT494" s="231" t="s">
        <v>205</v>
      </c>
      <c r="AU494" s="231" t="s">
        <v>86</v>
      </c>
      <c r="AY494" s="18" t="s">
        <v>150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84</v>
      </c>
      <c r="BK494" s="232">
        <f>ROUND(I494*H494,2)</f>
        <v>0</v>
      </c>
      <c r="BL494" s="18" t="s">
        <v>238</v>
      </c>
      <c r="BM494" s="231" t="s">
        <v>638</v>
      </c>
    </row>
    <row r="495" s="2" customFormat="1" ht="24.15" customHeight="1">
      <c r="A495" s="39"/>
      <c r="B495" s="40"/>
      <c r="C495" s="220" t="s">
        <v>639</v>
      </c>
      <c r="D495" s="220" t="s">
        <v>153</v>
      </c>
      <c r="E495" s="221" t="s">
        <v>640</v>
      </c>
      <c r="F495" s="222" t="s">
        <v>641</v>
      </c>
      <c r="G495" s="223" t="s">
        <v>261</v>
      </c>
      <c r="H495" s="224">
        <v>1</v>
      </c>
      <c r="I495" s="225"/>
      <c r="J495" s="226">
        <f>ROUND(I495*H495,2)</f>
        <v>0</v>
      </c>
      <c r="K495" s="222" t="s">
        <v>157</v>
      </c>
      <c r="L495" s="45"/>
      <c r="M495" s="227" t="s">
        <v>1</v>
      </c>
      <c r="N495" s="228" t="s">
        <v>41</v>
      </c>
      <c r="O495" s="92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238</v>
      </c>
      <c r="AT495" s="231" t="s">
        <v>153</v>
      </c>
      <c r="AU495" s="231" t="s">
        <v>86</v>
      </c>
      <c r="AY495" s="18" t="s">
        <v>150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84</v>
      </c>
      <c r="BK495" s="232">
        <f>ROUND(I495*H495,2)</f>
        <v>0</v>
      </c>
      <c r="BL495" s="18" t="s">
        <v>238</v>
      </c>
      <c r="BM495" s="231" t="s">
        <v>642</v>
      </c>
    </row>
    <row r="496" s="13" customFormat="1">
      <c r="A496" s="13"/>
      <c r="B496" s="233"/>
      <c r="C496" s="234"/>
      <c r="D496" s="235" t="s">
        <v>160</v>
      </c>
      <c r="E496" s="236" t="s">
        <v>1</v>
      </c>
      <c r="F496" s="237" t="s">
        <v>643</v>
      </c>
      <c r="G496" s="234"/>
      <c r="H496" s="238">
        <v>1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160</v>
      </c>
      <c r="AU496" s="244" t="s">
        <v>86</v>
      </c>
      <c r="AV496" s="13" t="s">
        <v>86</v>
      </c>
      <c r="AW496" s="13" t="s">
        <v>32</v>
      </c>
      <c r="AX496" s="13" t="s">
        <v>76</v>
      </c>
      <c r="AY496" s="244" t="s">
        <v>150</v>
      </c>
    </row>
    <row r="497" s="14" customFormat="1">
      <c r="A497" s="14"/>
      <c r="B497" s="245"/>
      <c r="C497" s="246"/>
      <c r="D497" s="235" t="s">
        <v>160</v>
      </c>
      <c r="E497" s="247" t="s">
        <v>1</v>
      </c>
      <c r="F497" s="248" t="s">
        <v>162</v>
      </c>
      <c r="G497" s="246"/>
      <c r="H497" s="249">
        <v>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160</v>
      </c>
      <c r="AU497" s="255" t="s">
        <v>86</v>
      </c>
      <c r="AV497" s="14" t="s">
        <v>151</v>
      </c>
      <c r="AW497" s="14" t="s">
        <v>32</v>
      </c>
      <c r="AX497" s="14" t="s">
        <v>76</v>
      </c>
      <c r="AY497" s="255" t="s">
        <v>150</v>
      </c>
    </row>
    <row r="498" s="15" customFormat="1">
      <c r="A498" s="15"/>
      <c r="B498" s="256"/>
      <c r="C498" s="257"/>
      <c r="D498" s="235" t="s">
        <v>160</v>
      </c>
      <c r="E498" s="258" t="s">
        <v>1</v>
      </c>
      <c r="F498" s="259" t="s">
        <v>163</v>
      </c>
      <c r="G498" s="257"/>
      <c r="H498" s="260">
        <v>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160</v>
      </c>
      <c r="AU498" s="266" t="s">
        <v>86</v>
      </c>
      <c r="AV498" s="15" t="s">
        <v>158</v>
      </c>
      <c r="AW498" s="15" t="s">
        <v>32</v>
      </c>
      <c r="AX498" s="15" t="s">
        <v>84</v>
      </c>
      <c r="AY498" s="266" t="s">
        <v>150</v>
      </c>
    </row>
    <row r="499" s="2" customFormat="1" ht="24.15" customHeight="1">
      <c r="A499" s="39"/>
      <c r="B499" s="40"/>
      <c r="C499" s="267" t="s">
        <v>644</v>
      </c>
      <c r="D499" s="267" t="s">
        <v>205</v>
      </c>
      <c r="E499" s="268" t="s">
        <v>645</v>
      </c>
      <c r="F499" s="269" t="s">
        <v>646</v>
      </c>
      <c r="G499" s="270" t="s">
        <v>584</v>
      </c>
      <c r="H499" s="271">
        <v>1</v>
      </c>
      <c r="I499" s="272"/>
      <c r="J499" s="273">
        <f>ROUND(I499*H499,2)</f>
        <v>0</v>
      </c>
      <c r="K499" s="269" t="s">
        <v>1</v>
      </c>
      <c r="L499" s="274"/>
      <c r="M499" s="275" t="s">
        <v>1</v>
      </c>
      <c r="N499" s="276" t="s">
        <v>41</v>
      </c>
      <c r="O499" s="92"/>
      <c r="P499" s="229">
        <f>O499*H499</f>
        <v>0</v>
      </c>
      <c r="Q499" s="229">
        <v>0</v>
      </c>
      <c r="R499" s="229">
        <f>Q499*H499</f>
        <v>0</v>
      </c>
      <c r="S499" s="229">
        <v>0</v>
      </c>
      <c r="T499" s="23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1" t="s">
        <v>345</v>
      </c>
      <c r="AT499" s="231" t="s">
        <v>205</v>
      </c>
      <c r="AU499" s="231" t="s">
        <v>86</v>
      </c>
      <c r="AY499" s="18" t="s">
        <v>150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8" t="s">
        <v>84</v>
      </c>
      <c r="BK499" s="232">
        <f>ROUND(I499*H499,2)</f>
        <v>0</v>
      </c>
      <c r="BL499" s="18" t="s">
        <v>238</v>
      </c>
      <c r="BM499" s="231" t="s">
        <v>647</v>
      </c>
    </row>
    <row r="500" s="2" customFormat="1" ht="21.75" customHeight="1">
      <c r="A500" s="39"/>
      <c r="B500" s="40"/>
      <c r="C500" s="220" t="s">
        <v>648</v>
      </c>
      <c r="D500" s="220" t="s">
        <v>153</v>
      </c>
      <c r="E500" s="221" t="s">
        <v>649</v>
      </c>
      <c r="F500" s="222" t="s">
        <v>650</v>
      </c>
      <c r="G500" s="223" t="s">
        <v>261</v>
      </c>
      <c r="H500" s="224">
        <v>4</v>
      </c>
      <c r="I500" s="225"/>
      <c r="J500" s="226">
        <f>ROUND(I500*H500,2)</f>
        <v>0</v>
      </c>
      <c r="K500" s="222" t="s">
        <v>157</v>
      </c>
      <c r="L500" s="45"/>
      <c r="M500" s="227" t="s">
        <v>1</v>
      </c>
      <c r="N500" s="228" t="s">
        <v>41</v>
      </c>
      <c r="O500" s="92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1" t="s">
        <v>238</v>
      </c>
      <c r="AT500" s="231" t="s">
        <v>153</v>
      </c>
      <c r="AU500" s="231" t="s">
        <v>86</v>
      </c>
      <c r="AY500" s="18" t="s">
        <v>150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8" t="s">
        <v>84</v>
      </c>
      <c r="BK500" s="232">
        <f>ROUND(I500*H500,2)</f>
        <v>0</v>
      </c>
      <c r="BL500" s="18" t="s">
        <v>238</v>
      </c>
      <c r="BM500" s="231" t="s">
        <v>651</v>
      </c>
    </row>
    <row r="501" s="2" customFormat="1" ht="24.15" customHeight="1">
      <c r="A501" s="39"/>
      <c r="B501" s="40"/>
      <c r="C501" s="220" t="s">
        <v>652</v>
      </c>
      <c r="D501" s="220" t="s">
        <v>153</v>
      </c>
      <c r="E501" s="221" t="s">
        <v>653</v>
      </c>
      <c r="F501" s="222" t="s">
        <v>654</v>
      </c>
      <c r="G501" s="223" t="s">
        <v>512</v>
      </c>
      <c r="H501" s="287"/>
      <c r="I501" s="225"/>
      <c r="J501" s="226">
        <f>ROUND(I501*H501,2)</f>
        <v>0</v>
      </c>
      <c r="K501" s="222" t="s">
        <v>157</v>
      </c>
      <c r="L501" s="45"/>
      <c r="M501" s="227" t="s">
        <v>1</v>
      </c>
      <c r="N501" s="228" t="s">
        <v>41</v>
      </c>
      <c r="O501" s="92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1" t="s">
        <v>238</v>
      </c>
      <c r="AT501" s="231" t="s">
        <v>153</v>
      </c>
      <c r="AU501" s="231" t="s">
        <v>86</v>
      </c>
      <c r="AY501" s="18" t="s">
        <v>150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8" t="s">
        <v>84</v>
      </c>
      <c r="BK501" s="232">
        <f>ROUND(I501*H501,2)</f>
        <v>0</v>
      </c>
      <c r="BL501" s="18" t="s">
        <v>238</v>
      </c>
      <c r="BM501" s="231" t="s">
        <v>655</v>
      </c>
    </row>
    <row r="502" s="12" customFormat="1" ht="22.8" customHeight="1">
      <c r="A502" s="12"/>
      <c r="B502" s="204"/>
      <c r="C502" s="205"/>
      <c r="D502" s="206" t="s">
        <v>75</v>
      </c>
      <c r="E502" s="218" t="s">
        <v>656</v>
      </c>
      <c r="F502" s="218" t="s">
        <v>657</v>
      </c>
      <c r="G502" s="205"/>
      <c r="H502" s="205"/>
      <c r="I502" s="208"/>
      <c r="J502" s="219">
        <f>BK502</f>
        <v>0</v>
      </c>
      <c r="K502" s="205"/>
      <c r="L502" s="210"/>
      <c r="M502" s="211"/>
      <c r="N502" s="212"/>
      <c r="O502" s="212"/>
      <c r="P502" s="213">
        <f>SUM(P503:P534)</f>
        <v>0</v>
      </c>
      <c r="Q502" s="212"/>
      <c r="R502" s="213">
        <f>SUM(R503:R534)</f>
        <v>0.10063139999999998</v>
      </c>
      <c r="S502" s="212"/>
      <c r="T502" s="214">
        <f>SUM(T503:T534)</f>
        <v>0.26955200000000001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5" t="s">
        <v>86</v>
      </c>
      <c r="AT502" s="216" t="s">
        <v>75</v>
      </c>
      <c r="AU502" s="216" t="s">
        <v>84</v>
      </c>
      <c r="AY502" s="215" t="s">
        <v>150</v>
      </c>
      <c r="BK502" s="217">
        <f>SUM(BK503:BK534)</f>
        <v>0</v>
      </c>
    </row>
    <row r="503" s="2" customFormat="1" ht="16.5" customHeight="1">
      <c r="A503" s="39"/>
      <c r="B503" s="40"/>
      <c r="C503" s="220" t="s">
        <v>658</v>
      </c>
      <c r="D503" s="220" t="s">
        <v>153</v>
      </c>
      <c r="E503" s="221" t="s">
        <v>659</v>
      </c>
      <c r="F503" s="222" t="s">
        <v>660</v>
      </c>
      <c r="G503" s="223" t="s">
        <v>166</v>
      </c>
      <c r="H503" s="224">
        <v>4.71</v>
      </c>
      <c r="I503" s="225"/>
      <c r="J503" s="226">
        <f>ROUND(I503*H503,2)</f>
        <v>0</v>
      </c>
      <c r="K503" s="222" t="s">
        <v>157</v>
      </c>
      <c r="L503" s="45"/>
      <c r="M503" s="227" t="s">
        <v>1</v>
      </c>
      <c r="N503" s="228" t="s">
        <v>41</v>
      </c>
      <c r="O503" s="92"/>
      <c r="P503" s="229">
        <f>O503*H503</f>
        <v>0</v>
      </c>
      <c r="Q503" s="229">
        <v>0</v>
      </c>
      <c r="R503" s="229">
        <f>Q503*H503</f>
        <v>0</v>
      </c>
      <c r="S503" s="229">
        <v>0</v>
      </c>
      <c r="T503" s="23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1" t="s">
        <v>238</v>
      </c>
      <c r="AT503" s="231" t="s">
        <v>153</v>
      </c>
      <c r="AU503" s="231" t="s">
        <v>86</v>
      </c>
      <c r="AY503" s="18" t="s">
        <v>150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8" t="s">
        <v>84</v>
      </c>
      <c r="BK503" s="232">
        <f>ROUND(I503*H503,2)</f>
        <v>0</v>
      </c>
      <c r="BL503" s="18" t="s">
        <v>238</v>
      </c>
      <c r="BM503" s="231" t="s">
        <v>661</v>
      </c>
    </row>
    <row r="504" s="13" customFormat="1">
      <c r="A504" s="13"/>
      <c r="B504" s="233"/>
      <c r="C504" s="234"/>
      <c r="D504" s="235" t="s">
        <v>160</v>
      </c>
      <c r="E504" s="236" t="s">
        <v>1</v>
      </c>
      <c r="F504" s="237" t="s">
        <v>662</v>
      </c>
      <c r="G504" s="234"/>
      <c r="H504" s="238">
        <v>4.71</v>
      </c>
      <c r="I504" s="239"/>
      <c r="J504" s="234"/>
      <c r="K504" s="234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160</v>
      </c>
      <c r="AU504" s="244" t="s">
        <v>86</v>
      </c>
      <c r="AV504" s="13" t="s">
        <v>86</v>
      </c>
      <c r="AW504" s="13" t="s">
        <v>32</v>
      </c>
      <c r="AX504" s="13" t="s">
        <v>76</v>
      </c>
      <c r="AY504" s="244" t="s">
        <v>150</v>
      </c>
    </row>
    <row r="505" s="14" customFormat="1">
      <c r="A505" s="14"/>
      <c r="B505" s="245"/>
      <c r="C505" s="246"/>
      <c r="D505" s="235" t="s">
        <v>160</v>
      </c>
      <c r="E505" s="247" t="s">
        <v>1</v>
      </c>
      <c r="F505" s="248" t="s">
        <v>162</v>
      </c>
      <c r="G505" s="246"/>
      <c r="H505" s="249">
        <v>4.71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160</v>
      </c>
      <c r="AU505" s="255" t="s">
        <v>86</v>
      </c>
      <c r="AV505" s="14" t="s">
        <v>151</v>
      </c>
      <c r="AW505" s="14" t="s">
        <v>32</v>
      </c>
      <c r="AX505" s="14" t="s">
        <v>76</v>
      </c>
      <c r="AY505" s="255" t="s">
        <v>150</v>
      </c>
    </row>
    <row r="506" s="15" customFormat="1">
      <c r="A506" s="15"/>
      <c r="B506" s="256"/>
      <c r="C506" s="257"/>
      <c r="D506" s="235" t="s">
        <v>160</v>
      </c>
      <c r="E506" s="258" t="s">
        <v>104</v>
      </c>
      <c r="F506" s="259" t="s">
        <v>163</v>
      </c>
      <c r="G506" s="257"/>
      <c r="H506" s="260">
        <v>4.71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160</v>
      </c>
      <c r="AU506" s="266" t="s">
        <v>86</v>
      </c>
      <c r="AV506" s="15" t="s">
        <v>158</v>
      </c>
      <c r="AW506" s="15" t="s">
        <v>32</v>
      </c>
      <c r="AX506" s="15" t="s">
        <v>84</v>
      </c>
      <c r="AY506" s="266" t="s">
        <v>150</v>
      </c>
    </row>
    <row r="507" s="2" customFormat="1" ht="16.5" customHeight="1">
      <c r="A507" s="39"/>
      <c r="B507" s="40"/>
      <c r="C507" s="220" t="s">
        <v>663</v>
      </c>
      <c r="D507" s="220" t="s">
        <v>153</v>
      </c>
      <c r="E507" s="221" t="s">
        <v>664</v>
      </c>
      <c r="F507" s="222" t="s">
        <v>665</v>
      </c>
      <c r="G507" s="223" t="s">
        <v>166</v>
      </c>
      <c r="H507" s="224">
        <v>4.71</v>
      </c>
      <c r="I507" s="225"/>
      <c r="J507" s="226">
        <f>ROUND(I507*H507,2)</f>
        <v>0</v>
      </c>
      <c r="K507" s="222" t="s">
        <v>157</v>
      </c>
      <c r="L507" s="45"/>
      <c r="M507" s="227" t="s">
        <v>1</v>
      </c>
      <c r="N507" s="228" t="s">
        <v>41</v>
      </c>
      <c r="O507" s="92"/>
      <c r="P507" s="229">
        <f>O507*H507</f>
        <v>0</v>
      </c>
      <c r="Q507" s="229">
        <v>0.00029999999999999997</v>
      </c>
      <c r="R507" s="229">
        <f>Q507*H507</f>
        <v>0.0014129999999999998</v>
      </c>
      <c r="S507" s="229">
        <v>0</v>
      </c>
      <c r="T507" s="23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1" t="s">
        <v>238</v>
      </c>
      <c r="AT507" s="231" t="s">
        <v>153</v>
      </c>
      <c r="AU507" s="231" t="s">
        <v>86</v>
      </c>
      <c r="AY507" s="18" t="s">
        <v>150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84</v>
      </c>
      <c r="BK507" s="232">
        <f>ROUND(I507*H507,2)</f>
        <v>0</v>
      </c>
      <c r="BL507" s="18" t="s">
        <v>238</v>
      </c>
      <c r="BM507" s="231" t="s">
        <v>666</v>
      </c>
    </row>
    <row r="508" s="13" customFormat="1">
      <c r="A508" s="13"/>
      <c r="B508" s="233"/>
      <c r="C508" s="234"/>
      <c r="D508" s="235" t="s">
        <v>160</v>
      </c>
      <c r="E508" s="236" t="s">
        <v>1</v>
      </c>
      <c r="F508" s="237" t="s">
        <v>104</v>
      </c>
      <c r="G508" s="234"/>
      <c r="H508" s="238">
        <v>4.71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160</v>
      </c>
      <c r="AU508" s="244" t="s">
        <v>86</v>
      </c>
      <c r="AV508" s="13" t="s">
        <v>86</v>
      </c>
      <c r="AW508" s="13" t="s">
        <v>32</v>
      </c>
      <c r="AX508" s="13" t="s">
        <v>76</v>
      </c>
      <c r="AY508" s="244" t="s">
        <v>150</v>
      </c>
    </row>
    <row r="509" s="14" customFormat="1">
      <c r="A509" s="14"/>
      <c r="B509" s="245"/>
      <c r="C509" s="246"/>
      <c r="D509" s="235" t="s">
        <v>160</v>
      </c>
      <c r="E509" s="247" t="s">
        <v>1</v>
      </c>
      <c r="F509" s="248" t="s">
        <v>162</v>
      </c>
      <c r="G509" s="246"/>
      <c r="H509" s="249">
        <v>4.71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160</v>
      </c>
      <c r="AU509" s="255" t="s">
        <v>86</v>
      </c>
      <c r="AV509" s="14" t="s">
        <v>151</v>
      </c>
      <c r="AW509" s="14" t="s">
        <v>32</v>
      </c>
      <c r="AX509" s="14" t="s">
        <v>76</v>
      </c>
      <c r="AY509" s="255" t="s">
        <v>150</v>
      </c>
    </row>
    <row r="510" s="15" customFormat="1">
      <c r="A510" s="15"/>
      <c r="B510" s="256"/>
      <c r="C510" s="257"/>
      <c r="D510" s="235" t="s">
        <v>160</v>
      </c>
      <c r="E510" s="258" t="s">
        <v>1</v>
      </c>
      <c r="F510" s="259" t="s">
        <v>163</v>
      </c>
      <c r="G510" s="257"/>
      <c r="H510" s="260">
        <v>4.71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160</v>
      </c>
      <c r="AU510" s="266" t="s">
        <v>86</v>
      </c>
      <c r="AV510" s="15" t="s">
        <v>158</v>
      </c>
      <c r="AW510" s="15" t="s">
        <v>32</v>
      </c>
      <c r="AX510" s="15" t="s">
        <v>84</v>
      </c>
      <c r="AY510" s="266" t="s">
        <v>150</v>
      </c>
    </row>
    <row r="511" s="2" customFormat="1" ht="24.15" customHeight="1">
      <c r="A511" s="39"/>
      <c r="B511" s="40"/>
      <c r="C511" s="220" t="s">
        <v>667</v>
      </c>
      <c r="D511" s="220" t="s">
        <v>153</v>
      </c>
      <c r="E511" s="221" t="s">
        <v>668</v>
      </c>
      <c r="F511" s="222" t="s">
        <v>669</v>
      </c>
      <c r="G511" s="223" t="s">
        <v>166</v>
      </c>
      <c r="H511" s="224">
        <v>4.71</v>
      </c>
      <c r="I511" s="225"/>
      <c r="J511" s="226">
        <f>ROUND(I511*H511,2)</f>
        <v>0</v>
      </c>
      <c r="K511" s="222" t="s">
        <v>157</v>
      </c>
      <c r="L511" s="45"/>
      <c r="M511" s="227" t="s">
        <v>1</v>
      </c>
      <c r="N511" s="228" t="s">
        <v>41</v>
      </c>
      <c r="O511" s="92"/>
      <c r="P511" s="229">
        <f>O511*H511</f>
        <v>0</v>
      </c>
      <c r="Q511" s="229">
        <v>0.0015</v>
      </c>
      <c r="R511" s="229">
        <f>Q511*H511</f>
        <v>0.0070650000000000001</v>
      </c>
      <c r="S511" s="229">
        <v>0</v>
      </c>
      <c r="T511" s="23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238</v>
      </c>
      <c r="AT511" s="231" t="s">
        <v>153</v>
      </c>
      <c r="AU511" s="231" t="s">
        <v>86</v>
      </c>
      <c r="AY511" s="18" t="s">
        <v>150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84</v>
      </c>
      <c r="BK511" s="232">
        <f>ROUND(I511*H511,2)</f>
        <v>0</v>
      </c>
      <c r="BL511" s="18" t="s">
        <v>238</v>
      </c>
      <c r="BM511" s="231" t="s">
        <v>670</v>
      </c>
    </row>
    <row r="512" s="13" customFormat="1">
      <c r="A512" s="13"/>
      <c r="B512" s="233"/>
      <c r="C512" s="234"/>
      <c r="D512" s="235" t="s">
        <v>160</v>
      </c>
      <c r="E512" s="236" t="s">
        <v>1</v>
      </c>
      <c r="F512" s="237" t="s">
        <v>104</v>
      </c>
      <c r="G512" s="234"/>
      <c r="H512" s="238">
        <v>4.71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160</v>
      </c>
      <c r="AU512" s="244" t="s">
        <v>86</v>
      </c>
      <c r="AV512" s="13" t="s">
        <v>86</v>
      </c>
      <c r="AW512" s="13" t="s">
        <v>32</v>
      </c>
      <c r="AX512" s="13" t="s">
        <v>76</v>
      </c>
      <c r="AY512" s="244" t="s">
        <v>150</v>
      </c>
    </row>
    <row r="513" s="14" customFormat="1">
      <c r="A513" s="14"/>
      <c r="B513" s="245"/>
      <c r="C513" s="246"/>
      <c r="D513" s="235" t="s">
        <v>160</v>
      </c>
      <c r="E513" s="247" t="s">
        <v>1</v>
      </c>
      <c r="F513" s="248" t="s">
        <v>162</v>
      </c>
      <c r="G513" s="246"/>
      <c r="H513" s="249">
        <v>4.71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160</v>
      </c>
      <c r="AU513" s="255" t="s">
        <v>86</v>
      </c>
      <c r="AV513" s="14" t="s">
        <v>151</v>
      </c>
      <c r="AW513" s="14" t="s">
        <v>32</v>
      </c>
      <c r="AX513" s="14" t="s">
        <v>76</v>
      </c>
      <c r="AY513" s="255" t="s">
        <v>150</v>
      </c>
    </row>
    <row r="514" s="15" customFormat="1">
      <c r="A514" s="15"/>
      <c r="B514" s="256"/>
      <c r="C514" s="257"/>
      <c r="D514" s="235" t="s">
        <v>160</v>
      </c>
      <c r="E514" s="258" t="s">
        <v>1</v>
      </c>
      <c r="F514" s="259" t="s">
        <v>163</v>
      </c>
      <c r="G514" s="257"/>
      <c r="H514" s="260">
        <v>4.71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160</v>
      </c>
      <c r="AU514" s="266" t="s">
        <v>86</v>
      </c>
      <c r="AV514" s="15" t="s">
        <v>158</v>
      </c>
      <c r="AW514" s="15" t="s">
        <v>32</v>
      </c>
      <c r="AX514" s="15" t="s">
        <v>84</v>
      </c>
      <c r="AY514" s="266" t="s">
        <v>150</v>
      </c>
    </row>
    <row r="515" s="2" customFormat="1" ht="24.15" customHeight="1">
      <c r="A515" s="39"/>
      <c r="B515" s="40"/>
      <c r="C515" s="220" t="s">
        <v>671</v>
      </c>
      <c r="D515" s="220" t="s">
        <v>153</v>
      </c>
      <c r="E515" s="221" t="s">
        <v>672</v>
      </c>
      <c r="F515" s="222" t="s">
        <v>673</v>
      </c>
      <c r="G515" s="223" t="s">
        <v>166</v>
      </c>
      <c r="H515" s="224">
        <v>9.9100000000000001</v>
      </c>
      <c r="I515" s="225"/>
      <c r="J515" s="226">
        <f>ROUND(I515*H515,2)</f>
        <v>0</v>
      </c>
      <c r="K515" s="222" t="s">
        <v>157</v>
      </c>
      <c r="L515" s="45"/>
      <c r="M515" s="227" t="s">
        <v>1</v>
      </c>
      <c r="N515" s="228" t="s">
        <v>41</v>
      </c>
      <c r="O515" s="92"/>
      <c r="P515" s="229">
        <f>O515*H515</f>
        <v>0</v>
      </c>
      <c r="Q515" s="229">
        <v>0</v>
      </c>
      <c r="R515" s="229">
        <f>Q515*H515</f>
        <v>0</v>
      </c>
      <c r="S515" s="229">
        <v>0.027199999999999998</v>
      </c>
      <c r="T515" s="230">
        <f>S515*H515</f>
        <v>0.26955200000000001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1" t="s">
        <v>238</v>
      </c>
      <c r="AT515" s="231" t="s">
        <v>153</v>
      </c>
      <c r="AU515" s="231" t="s">
        <v>86</v>
      </c>
      <c r="AY515" s="18" t="s">
        <v>150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8" t="s">
        <v>84</v>
      </c>
      <c r="BK515" s="232">
        <f>ROUND(I515*H515,2)</f>
        <v>0</v>
      </c>
      <c r="BL515" s="18" t="s">
        <v>238</v>
      </c>
      <c r="BM515" s="231" t="s">
        <v>674</v>
      </c>
    </row>
    <row r="516" s="13" customFormat="1">
      <c r="A516" s="13"/>
      <c r="B516" s="233"/>
      <c r="C516" s="234"/>
      <c r="D516" s="235" t="s">
        <v>160</v>
      </c>
      <c r="E516" s="236" t="s">
        <v>1</v>
      </c>
      <c r="F516" s="237" t="s">
        <v>675</v>
      </c>
      <c r="G516" s="234"/>
      <c r="H516" s="238">
        <v>9.9100000000000001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160</v>
      </c>
      <c r="AU516" s="244" t="s">
        <v>86</v>
      </c>
      <c r="AV516" s="13" t="s">
        <v>86</v>
      </c>
      <c r="AW516" s="13" t="s">
        <v>32</v>
      </c>
      <c r="AX516" s="13" t="s">
        <v>76</v>
      </c>
      <c r="AY516" s="244" t="s">
        <v>150</v>
      </c>
    </row>
    <row r="517" s="14" customFormat="1">
      <c r="A517" s="14"/>
      <c r="B517" s="245"/>
      <c r="C517" s="246"/>
      <c r="D517" s="235" t="s">
        <v>160</v>
      </c>
      <c r="E517" s="247" t="s">
        <v>1</v>
      </c>
      <c r="F517" s="248" t="s">
        <v>162</v>
      </c>
      <c r="G517" s="246"/>
      <c r="H517" s="249">
        <v>9.9100000000000001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160</v>
      </c>
      <c r="AU517" s="255" t="s">
        <v>86</v>
      </c>
      <c r="AV517" s="14" t="s">
        <v>151</v>
      </c>
      <c r="AW517" s="14" t="s">
        <v>32</v>
      </c>
      <c r="AX517" s="14" t="s">
        <v>76</v>
      </c>
      <c r="AY517" s="255" t="s">
        <v>150</v>
      </c>
    </row>
    <row r="518" s="15" customFormat="1">
      <c r="A518" s="15"/>
      <c r="B518" s="256"/>
      <c r="C518" s="257"/>
      <c r="D518" s="235" t="s">
        <v>160</v>
      </c>
      <c r="E518" s="258" t="s">
        <v>1</v>
      </c>
      <c r="F518" s="259" t="s">
        <v>163</v>
      </c>
      <c r="G518" s="257"/>
      <c r="H518" s="260">
        <v>9.9100000000000001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160</v>
      </c>
      <c r="AU518" s="266" t="s">
        <v>86</v>
      </c>
      <c r="AV518" s="15" t="s">
        <v>158</v>
      </c>
      <c r="AW518" s="15" t="s">
        <v>32</v>
      </c>
      <c r="AX518" s="15" t="s">
        <v>84</v>
      </c>
      <c r="AY518" s="266" t="s">
        <v>150</v>
      </c>
    </row>
    <row r="519" s="2" customFormat="1" ht="33" customHeight="1">
      <c r="A519" s="39"/>
      <c r="B519" s="40"/>
      <c r="C519" s="220" t="s">
        <v>676</v>
      </c>
      <c r="D519" s="220" t="s">
        <v>153</v>
      </c>
      <c r="E519" s="221" t="s">
        <v>677</v>
      </c>
      <c r="F519" s="222" t="s">
        <v>678</v>
      </c>
      <c r="G519" s="223" t="s">
        <v>166</v>
      </c>
      <c r="H519" s="224">
        <v>4.71</v>
      </c>
      <c r="I519" s="225"/>
      <c r="J519" s="226">
        <f>ROUND(I519*H519,2)</f>
        <v>0</v>
      </c>
      <c r="K519" s="222" t="s">
        <v>157</v>
      </c>
      <c r="L519" s="45"/>
      <c r="M519" s="227" t="s">
        <v>1</v>
      </c>
      <c r="N519" s="228" t="s">
        <v>41</v>
      </c>
      <c r="O519" s="92"/>
      <c r="P519" s="229">
        <f>O519*H519</f>
        <v>0</v>
      </c>
      <c r="Q519" s="229">
        <v>0.0053800000000000002</v>
      </c>
      <c r="R519" s="229">
        <f>Q519*H519</f>
        <v>0.025339800000000003</v>
      </c>
      <c r="S519" s="229">
        <v>0</v>
      </c>
      <c r="T519" s="23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1" t="s">
        <v>238</v>
      </c>
      <c r="AT519" s="231" t="s">
        <v>153</v>
      </c>
      <c r="AU519" s="231" t="s">
        <v>86</v>
      </c>
      <c r="AY519" s="18" t="s">
        <v>150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8" t="s">
        <v>84</v>
      </c>
      <c r="BK519" s="232">
        <f>ROUND(I519*H519,2)</f>
        <v>0</v>
      </c>
      <c r="BL519" s="18" t="s">
        <v>238</v>
      </c>
      <c r="BM519" s="231" t="s">
        <v>679</v>
      </c>
    </row>
    <row r="520" s="13" customFormat="1">
      <c r="A520" s="13"/>
      <c r="B520" s="233"/>
      <c r="C520" s="234"/>
      <c r="D520" s="235" t="s">
        <v>160</v>
      </c>
      <c r="E520" s="236" t="s">
        <v>1</v>
      </c>
      <c r="F520" s="237" t="s">
        <v>104</v>
      </c>
      <c r="G520" s="234"/>
      <c r="H520" s="238">
        <v>4.71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160</v>
      </c>
      <c r="AU520" s="244" t="s">
        <v>86</v>
      </c>
      <c r="AV520" s="13" t="s">
        <v>86</v>
      </c>
      <c r="AW520" s="13" t="s">
        <v>32</v>
      </c>
      <c r="AX520" s="13" t="s">
        <v>76</v>
      </c>
      <c r="AY520" s="244" t="s">
        <v>150</v>
      </c>
    </row>
    <row r="521" s="14" customFormat="1">
      <c r="A521" s="14"/>
      <c r="B521" s="245"/>
      <c r="C521" s="246"/>
      <c r="D521" s="235" t="s">
        <v>160</v>
      </c>
      <c r="E521" s="247" t="s">
        <v>1</v>
      </c>
      <c r="F521" s="248" t="s">
        <v>162</v>
      </c>
      <c r="G521" s="246"/>
      <c r="H521" s="249">
        <v>4.71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160</v>
      </c>
      <c r="AU521" s="255" t="s">
        <v>86</v>
      </c>
      <c r="AV521" s="14" t="s">
        <v>151</v>
      </c>
      <c r="AW521" s="14" t="s">
        <v>32</v>
      </c>
      <c r="AX521" s="14" t="s">
        <v>76</v>
      </c>
      <c r="AY521" s="255" t="s">
        <v>150</v>
      </c>
    </row>
    <row r="522" s="15" customFormat="1">
      <c r="A522" s="15"/>
      <c r="B522" s="256"/>
      <c r="C522" s="257"/>
      <c r="D522" s="235" t="s">
        <v>160</v>
      </c>
      <c r="E522" s="258" t="s">
        <v>1</v>
      </c>
      <c r="F522" s="259" t="s">
        <v>163</v>
      </c>
      <c r="G522" s="257"/>
      <c r="H522" s="260">
        <v>4.71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160</v>
      </c>
      <c r="AU522" s="266" t="s">
        <v>86</v>
      </c>
      <c r="AV522" s="15" t="s">
        <v>158</v>
      </c>
      <c r="AW522" s="15" t="s">
        <v>32</v>
      </c>
      <c r="AX522" s="15" t="s">
        <v>84</v>
      </c>
      <c r="AY522" s="266" t="s">
        <v>150</v>
      </c>
    </row>
    <row r="523" s="2" customFormat="1" ht="16.5" customHeight="1">
      <c r="A523" s="39"/>
      <c r="B523" s="40"/>
      <c r="C523" s="267" t="s">
        <v>680</v>
      </c>
      <c r="D523" s="267" t="s">
        <v>205</v>
      </c>
      <c r="E523" s="268" t="s">
        <v>681</v>
      </c>
      <c r="F523" s="269" t="s">
        <v>682</v>
      </c>
      <c r="G523" s="270" t="s">
        <v>166</v>
      </c>
      <c r="H523" s="271">
        <v>5.181</v>
      </c>
      <c r="I523" s="272"/>
      <c r="J523" s="273">
        <f>ROUND(I523*H523,2)</f>
        <v>0</v>
      </c>
      <c r="K523" s="269" t="s">
        <v>683</v>
      </c>
      <c r="L523" s="274"/>
      <c r="M523" s="275" t="s">
        <v>1</v>
      </c>
      <c r="N523" s="276" t="s">
        <v>41</v>
      </c>
      <c r="O523" s="92"/>
      <c r="P523" s="229">
        <f>O523*H523</f>
        <v>0</v>
      </c>
      <c r="Q523" s="229">
        <v>0.0126</v>
      </c>
      <c r="R523" s="229">
        <f>Q523*H523</f>
        <v>0.065280599999999994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345</v>
      </c>
      <c r="AT523" s="231" t="s">
        <v>205</v>
      </c>
      <c r="AU523" s="231" t="s">
        <v>86</v>
      </c>
      <c r="AY523" s="18" t="s">
        <v>150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84</v>
      </c>
      <c r="BK523" s="232">
        <f>ROUND(I523*H523,2)</f>
        <v>0</v>
      </c>
      <c r="BL523" s="18" t="s">
        <v>238</v>
      </c>
      <c r="BM523" s="231" t="s">
        <v>684</v>
      </c>
    </row>
    <row r="524" s="13" customFormat="1">
      <c r="A524" s="13"/>
      <c r="B524" s="233"/>
      <c r="C524" s="234"/>
      <c r="D524" s="235" t="s">
        <v>160</v>
      </c>
      <c r="E524" s="234"/>
      <c r="F524" s="237" t="s">
        <v>685</v>
      </c>
      <c r="G524" s="234"/>
      <c r="H524" s="238">
        <v>5.181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160</v>
      </c>
      <c r="AU524" s="244" t="s">
        <v>86</v>
      </c>
      <c r="AV524" s="13" t="s">
        <v>86</v>
      </c>
      <c r="AW524" s="13" t="s">
        <v>4</v>
      </c>
      <c r="AX524" s="13" t="s">
        <v>84</v>
      </c>
      <c r="AY524" s="244" t="s">
        <v>150</v>
      </c>
    </row>
    <row r="525" s="2" customFormat="1" ht="21.75" customHeight="1">
      <c r="A525" s="39"/>
      <c r="B525" s="40"/>
      <c r="C525" s="220" t="s">
        <v>686</v>
      </c>
      <c r="D525" s="220" t="s">
        <v>153</v>
      </c>
      <c r="E525" s="221" t="s">
        <v>687</v>
      </c>
      <c r="F525" s="222" t="s">
        <v>688</v>
      </c>
      <c r="G525" s="223" t="s">
        <v>251</v>
      </c>
      <c r="H525" s="224">
        <v>2.355</v>
      </c>
      <c r="I525" s="225"/>
      <c r="J525" s="226">
        <f>ROUND(I525*H525,2)</f>
        <v>0</v>
      </c>
      <c r="K525" s="222" t="s">
        <v>683</v>
      </c>
      <c r="L525" s="45"/>
      <c r="M525" s="227" t="s">
        <v>1</v>
      </c>
      <c r="N525" s="228" t="s">
        <v>41</v>
      </c>
      <c r="O525" s="92"/>
      <c r="P525" s="229">
        <f>O525*H525</f>
        <v>0</v>
      </c>
      <c r="Q525" s="229">
        <v>0.00050000000000000001</v>
      </c>
      <c r="R525" s="229">
        <f>Q525*H525</f>
        <v>0.0011774999999999999</v>
      </c>
      <c r="S525" s="229">
        <v>0</v>
      </c>
      <c r="T525" s="23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1" t="s">
        <v>238</v>
      </c>
      <c r="AT525" s="231" t="s">
        <v>153</v>
      </c>
      <c r="AU525" s="231" t="s">
        <v>86</v>
      </c>
      <c r="AY525" s="18" t="s">
        <v>150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8" t="s">
        <v>84</v>
      </c>
      <c r="BK525" s="232">
        <f>ROUND(I525*H525,2)</f>
        <v>0</v>
      </c>
      <c r="BL525" s="18" t="s">
        <v>238</v>
      </c>
      <c r="BM525" s="231" t="s">
        <v>689</v>
      </c>
    </row>
    <row r="526" s="2" customFormat="1" ht="16.5" customHeight="1">
      <c r="A526" s="39"/>
      <c r="B526" s="40"/>
      <c r="C526" s="220" t="s">
        <v>690</v>
      </c>
      <c r="D526" s="220" t="s">
        <v>153</v>
      </c>
      <c r="E526" s="221" t="s">
        <v>691</v>
      </c>
      <c r="F526" s="222" t="s">
        <v>692</v>
      </c>
      <c r="G526" s="223" t="s">
        <v>251</v>
      </c>
      <c r="H526" s="224">
        <v>4</v>
      </c>
      <c r="I526" s="225"/>
      <c r="J526" s="226">
        <f>ROUND(I526*H526,2)</f>
        <v>0</v>
      </c>
      <c r="K526" s="222" t="s">
        <v>157</v>
      </c>
      <c r="L526" s="45"/>
      <c r="M526" s="227" t="s">
        <v>1</v>
      </c>
      <c r="N526" s="228" t="s">
        <v>41</v>
      </c>
      <c r="O526" s="92"/>
      <c r="P526" s="229">
        <f>O526*H526</f>
        <v>0</v>
      </c>
      <c r="Q526" s="229">
        <v>3.0000000000000001E-05</v>
      </c>
      <c r="R526" s="229">
        <f>Q526*H526</f>
        <v>0.00012</v>
      </c>
      <c r="S526" s="229">
        <v>0</v>
      </c>
      <c r="T526" s="23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1" t="s">
        <v>238</v>
      </c>
      <c r="AT526" s="231" t="s">
        <v>153</v>
      </c>
      <c r="AU526" s="231" t="s">
        <v>86</v>
      </c>
      <c r="AY526" s="18" t="s">
        <v>150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8" t="s">
        <v>84</v>
      </c>
      <c r="BK526" s="232">
        <f>ROUND(I526*H526,2)</f>
        <v>0</v>
      </c>
      <c r="BL526" s="18" t="s">
        <v>238</v>
      </c>
      <c r="BM526" s="231" t="s">
        <v>693</v>
      </c>
    </row>
    <row r="527" s="13" customFormat="1">
      <c r="A527" s="13"/>
      <c r="B527" s="233"/>
      <c r="C527" s="234"/>
      <c r="D527" s="235" t="s">
        <v>160</v>
      </c>
      <c r="E527" s="236" t="s">
        <v>1</v>
      </c>
      <c r="F527" s="237" t="s">
        <v>694</v>
      </c>
      <c r="G527" s="234"/>
      <c r="H527" s="238">
        <v>4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160</v>
      </c>
      <c r="AU527" s="244" t="s">
        <v>86</v>
      </c>
      <c r="AV527" s="13" t="s">
        <v>86</v>
      </c>
      <c r="AW527" s="13" t="s">
        <v>32</v>
      </c>
      <c r="AX527" s="13" t="s">
        <v>76</v>
      </c>
      <c r="AY527" s="244" t="s">
        <v>150</v>
      </c>
    </row>
    <row r="528" s="14" customFormat="1">
      <c r="A528" s="14"/>
      <c r="B528" s="245"/>
      <c r="C528" s="246"/>
      <c r="D528" s="235" t="s">
        <v>160</v>
      </c>
      <c r="E528" s="247" t="s">
        <v>1</v>
      </c>
      <c r="F528" s="248" t="s">
        <v>162</v>
      </c>
      <c r="G528" s="246"/>
      <c r="H528" s="249">
        <v>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160</v>
      </c>
      <c r="AU528" s="255" t="s">
        <v>86</v>
      </c>
      <c r="AV528" s="14" t="s">
        <v>151</v>
      </c>
      <c r="AW528" s="14" t="s">
        <v>32</v>
      </c>
      <c r="AX528" s="14" t="s">
        <v>76</v>
      </c>
      <c r="AY528" s="255" t="s">
        <v>150</v>
      </c>
    </row>
    <row r="529" s="15" customFormat="1">
      <c r="A529" s="15"/>
      <c r="B529" s="256"/>
      <c r="C529" s="257"/>
      <c r="D529" s="235" t="s">
        <v>160</v>
      </c>
      <c r="E529" s="258" t="s">
        <v>1</v>
      </c>
      <c r="F529" s="259" t="s">
        <v>163</v>
      </c>
      <c r="G529" s="257"/>
      <c r="H529" s="260">
        <v>4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160</v>
      </c>
      <c r="AU529" s="266" t="s">
        <v>86</v>
      </c>
      <c r="AV529" s="15" t="s">
        <v>158</v>
      </c>
      <c r="AW529" s="15" t="s">
        <v>32</v>
      </c>
      <c r="AX529" s="15" t="s">
        <v>84</v>
      </c>
      <c r="AY529" s="266" t="s">
        <v>150</v>
      </c>
    </row>
    <row r="530" s="2" customFormat="1" ht="24.15" customHeight="1">
      <c r="A530" s="39"/>
      <c r="B530" s="40"/>
      <c r="C530" s="220" t="s">
        <v>695</v>
      </c>
      <c r="D530" s="220" t="s">
        <v>153</v>
      </c>
      <c r="E530" s="221" t="s">
        <v>696</v>
      </c>
      <c r="F530" s="222" t="s">
        <v>697</v>
      </c>
      <c r="G530" s="223" t="s">
        <v>166</v>
      </c>
      <c r="H530" s="224">
        <v>4.71</v>
      </c>
      <c r="I530" s="225"/>
      <c r="J530" s="226">
        <f>ROUND(I530*H530,2)</f>
        <v>0</v>
      </c>
      <c r="K530" s="222" t="s">
        <v>157</v>
      </c>
      <c r="L530" s="45"/>
      <c r="M530" s="227" t="s">
        <v>1</v>
      </c>
      <c r="N530" s="228" t="s">
        <v>41</v>
      </c>
      <c r="O530" s="92"/>
      <c r="P530" s="229">
        <f>O530*H530</f>
        <v>0</v>
      </c>
      <c r="Q530" s="229">
        <v>5.0000000000000002E-05</v>
      </c>
      <c r="R530" s="229">
        <f>Q530*H530</f>
        <v>0.00023550000000000001</v>
      </c>
      <c r="S530" s="229">
        <v>0</v>
      </c>
      <c r="T530" s="23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1" t="s">
        <v>238</v>
      </c>
      <c r="AT530" s="231" t="s">
        <v>153</v>
      </c>
      <c r="AU530" s="231" t="s">
        <v>86</v>
      </c>
      <c r="AY530" s="18" t="s">
        <v>150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8" t="s">
        <v>84</v>
      </c>
      <c r="BK530" s="232">
        <f>ROUND(I530*H530,2)</f>
        <v>0</v>
      </c>
      <c r="BL530" s="18" t="s">
        <v>238</v>
      </c>
      <c r="BM530" s="231" t="s">
        <v>698</v>
      </c>
    </row>
    <row r="531" s="13" customFormat="1">
      <c r="A531" s="13"/>
      <c r="B531" s="233"/>
      <c r="C531" s="234"/>
      <c r="D531" s="235" t="s">
        <v>160</v>
      </c>
      <c r="E531" s="236" t="s">
        <v>1</v>
      </c>
      <c r="F531" s="237" t="s">
        <v>104</v>
      </c>
      <c r="G531" s="234"/>
      <c r="H531" s="238">
        <v>4.71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160</v>
      </c>
      <c r="AU531" s="244" t="s">
        <v>86</v>
      </c>
      <c r="AV531" s="13" t="s">
        <v>86</v>
      </c>
      <c r="AW531" s="13" t="s">
        <v>32</v>
      </c>
      <c r="AX531" s="13" t="s">
        <v>76</v>
      </c>
      <c r="AY531" s="244" t="s">
        <v>150</v>
      </c>
    </row>
    <row r="532" s="14" customFormat="1">
      <c r="A532" s="14"/>
      <c r="B532" s="245"/>
      <c r="C532" s="246"/>
      <c r="D532" s="235" t="s">
        <v>160</v>
      </c>
      <c r="E532" s="247" t="s">
        <v>1</v>
      </c>
      <c r="F532" s="248" t="s">
        <v>162</v>
      </c>
      <c r="G532" s="246"/>
      <c r="H532" s="249">
        <v>4.71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160</v>
      </c>
      <c r="AU532" s="255" t="s">
        <v>86</v>
      </c>
      <c r="AV532" s="14" t="s">
        <v>151</v>
      </c>
      <c r="AW532" s="14" t="s">
        <v>32</v>
      </c>
      <c r="AX532" s="14" t="s">
        <v>76</v>
      </c>
      <c r="AY532" s="255" t="s">
        <v>150</v>
      </c>
    </row>
    <row r="533" s="15" customFormat="1">
      <c r="A533" s="15"/>
      <c r="B533" s="256"/>
      <c r="C533" s="257"/>
      <c r="D533" s="235" t="s">
        <v>160</v>
      </c>
      <c r="E533" s="258" t="s">
        <v>1</v>
      </c>
      <c r="F533" s="259" t="s">
        <v>163</v>
      </c>
      <c r="G533" s="257"/>
      <c r="H533" s="260">
        <v>4.71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160</v>
      </c>
      <c r="AU533" s="266" t="s">
        <v>86</v>
      </c>
      <c r="AV533" s="15" t="s">
        <v>158</v>
      </c>
      <c r="AW533" s="15" t="s">
        <v>32</v>
      </c>
      <c r="AX533" s="15" t="s">
        <v>84</v>
      </c>
      <c r="AY533" s="266" t="s">
        <v>150</v>
      </c>
    </row>
    <row r="534" s="2" customFormat="1" ht="24.15" customHeight="1">
      <c r="A534" s="39"/>
      <c r="B534" s="40"/>
      <c r="C534" s="220" t="s">
        <v>699</v>
      </c>
      <c r="D534" s="220" t="s">
        <v>153</v>
      </c>
      <c r="E534" s="221" t="s">
        <v>700</v>
      </c>
      <c r="F534" s="222" t="s">
        <v>701</v>
      </c>
      <c r="G534" s="223" t="s">
        <v>512</v>
      </c>
      <c r="H534" s="287"/>
      <c r="I534" s="225"/>
      <c r="J534" s="226">
        <f>ROUND(I534*H534,2)</f>
        <v>0</v>
      </c>
      <c r="K534" s="222" t="s">
        <v>157</v>
      </c>
      <c r="L534" s="45"/>
      <c r="M534" s="227" t="s">
        <v>1</v>
      </c>
      <c r="N534" s="228" t="s">
        <v>41</v>
      </c>
      <c r="O534" s="92"/>
      <c r="P534" s="229">
        <f>O534*H534</f>
        <v>0</v>
      </c>
      <c r="Q534" s="229">
        <v>0</v>
      </c>
      <c r="R534" s="229">
        <f>Q534*H534</f>
        <v>0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238</v>
      </c>
      <c r="AT534" s="231" t="s">
        <v>153</v>
      </c>
      <c r="AU534" s="231" t="s">
        <v>86</v>
      </c>
      <c r="AY534" s="18" t="s">
        <v>150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84</v>
      </c>
      <c r="BK534" s="232">
        <f>ROUND(I534*H534,2)</f>
        <v>0</v>
      </c>
      <c r="BL534" s="18" t="s">
        <v>238</v>
      </c>
      <c r="BM534" s="231" t="s">
        <v>702</v>
      </c>
    </row>
    <row r="535" s="12" customFormat="1" ht="22.8" customHeight="1">
      <c r="A535" s="12"/>
      <c r="B535" s="204"/>
      <c r="C535" s="205"/>
      <c r="D535" s="206" t="s">
        <v>75</v>
      </c>
      <c r="E535" s="218" t="s">
        <v>703</v>
      </c>
      <c r="F535" s="218" t="s">
        <v>704</v>
      </c>
      <c r="G535" s="205"/>
      <c r="H535" s="205"/>
      <c r="I535" s="208"/>
      <c r="J535" s="219">
        <f>BK535</f>
        <v>0</v>
      </c>
      <c r="K535" s="205"/>
      <c r="L535" s="210"/>
      <c r="M535" s="211"/>
      <c r="N535" s="212"/>
      <c r="O535" s="212"/>
      <c r="P535" s="213">
        <f>SUM(P536:P547)</f>
        <v>0</v>
      </c>
      <c r="Q535" s="212"/>
      <c r="R535" s="213">
        <f>SUM(R536:R547)</f>
        <v>0.017682799999999999</v>
      </c>
      <c r="S535" s="212"/>
      <c r="T535" s="214">
        <f>SUM(T536:T547)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5" t="s">
        <v>86</v>
      </c>
      <c r="AT535" s="216" t="s">
        <v>75</v>
      </c>
      <c r="AU535" s="216" t="s">
        <v>84</v>
      </c>
      <c r="AY535" s="215" t="s">
        <v>150</v>
      </c>
      <c r="BK535" s="217">
        <f>SUM(BK536:BK547)</f>
        <v>0</v>
      </c>
    </row>
    <row r="536" s="2" customFormat="1" ht="24.15" customHeight="1">
      <c r="A536" s="39"/>
      <c r="B536" s="40"/>
      <c r="C536" s="220" t="s">
        <v>705</v>
      </c>
      <c r="D536" s="220" t="s">
        <v>153</v>
      </c>
      <c r="E536" s="221" t="s">
        <v>706</v>
      </c>
      <c r="F536" s="222" t="s">
        <v>707</v>
      </c>
      <c r="G536" s="223" t="s">
        <v>166</v>
      </c>
      <c r="H536" s="224">
        <v>17.289999999999999</v>
      </c>
      <c r="I536" s="225"/>
      <c r="J536" s="226">
        <f>ROUND(I536*H536,2)</f>
        <v>0</v>
      </c>
      <c r="K536" s="222" t="s">
        <v>157</v>
      </c>
      <c r="L536" s="45"/>
      <c r="M536" s="227" t="s">
        <v>1</v>
      </c>
      <c r="N536" s="228" t="s">
        <v>41</v>
      </c>
      <c r="O536" s="92"/>
      <c r="P536" s="229">
        <f>O536*H536</f>
        <v>0</v>
      </c>
      <c r="Q536" s="229">
        <v>8.0000000000000007E-05</v>
      </c>
      <c r="R536" s="229">
        <f>Q536*H536</f>
        <v>0.0013832</v>
      </c>
      <c r="S536" s="229">
        <v>0</v>
      </c>
      <c r="T536" s="23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1" t="s">
        <v>238</v>
      </c>
      <c r="AT536" s="231" t="s">
        <v>153</v>
      </c>
      <c r="AU536" s="231" t="s">
        <v>86</v>
      </c>
      <c r="AY536" s="18" t="s">
        <v>150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84</v>
      </c>
      <c r="BK536" s="232">
        <f>ROUND(I536*H536,2)</f>
        <v>0</v>
      </c>
      <c r="BL536" s="18" t="s">
        <v>238</v>
      </c>
      <c r="BM536" s="231" t="s">
        <v>708</v>
      </c>
    </row>
    <row r="537" s="13" customFormat="1">
      <c r="A537" s="13"/>
      <c r="B537" s="233"/>
      <c r="C537" s="234"/>
      <c r="D537" s="235" t="s">
        <v>160</v>
      </c>
      <c r="E537" s="236" t="s">
        <v>1</v>
      </c>
      <c r="F537" s="237" t="s">
        <v>709</v>
      </c>
      <c r="G537" s="234"/>
      <c r="H537" s="238">
        <v>17.289999999999999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160</v>
      </c>
      <c r="AU537" s="244" t="s">
        <v>86</v>
      </c>
      <c r="AV537" s="13" t="s">
        <v>86</v>
      </c>
      <c r="AW537" s="13" t="s">
        <v>32</v>
      </c>
      <c r="AX537" s="13" t="s">
        <v>76</v>
      </c>
      <c r="AY537" s="244" t="s">
        <v>150</v>
      </c>
    </row>
    <row r="538" s="14" customFormat="1">
      <c r="A538" s="14"/>
      <c r="B538" s="245"/>
      <c r="C538" s="246"/>
      <c r="D538" s="235" t="s">
        <v>160</v>
      </c>
      <c r="E538" s="247" t="s">
        <v>1</v>
      </c>
      <c r="F538" s="248" t="s">
        <v>162</v>
      </c>
      <c r="G538" s="246"/>
      <c r="H538" s="249">
        <v>17.289999999999999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160</v>
      </c>
      <c r="AU538" s="255" t="s">
        <v>86</v>
      </c>
      <c r="AV538" s="14" t="s">
        <v>151</v>
      </c>
      <c r="AW538" s="14" t="s">
        <v>32</v>
      </c>
      <c r="AX538" s="14" t="s">
        <v>76</v>
      </c>
      <c r="AY538" s="255" t="s">
        <v>150</v>
      </c>
    </row>
    <row r="539" s="15" customFormat="1">
      <c r="A539" s="15"/>
      <c r="B539" s="256"/>
      <c r="C539" s="257"/>
      <c r="D539" s="235" t="s">
        <v>160</v>
      </c>
      <c r="E539" s="258" t="s">
        <v>1</v>
      </c>
      <c r="F539" s="259" t="s">
        <v>163</v>
      </c>
      <c r="G539" s="257"/>
      <c r="H539" s="260">
        <v>17.289999999999999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160</v>
      </c>
      <c r="AU539" s="266" t="s">
        <v>86</v>
      </c>
      <c r="AV539" s="15" t="s">
        <v>158</v>
      </c>
      <c r="AW539" s="15" t="s">
        <v>32</v>
      </c>
      <c r="AX539" s="15" t="s">
        <v>84</v>
      </c>
      <c r="AY539" s="266" t="s">
        <v>150</v>
      </c>
    </row>
    <row r="540" s="2" customFormat="1" ht="24.15" customHeight="1">
      <c r="A540" s="39"/>
      <c r="B540" s="40"/>
      <c r="C540" s="220" t="s">
        <v>710</v>
      </c>
      <c r="D540" s="220" t="s">
        <v>153</v>
      </c>
      <c r="E540" s="221" t="s">
        <v>711</v>
      </c>
      <c r="F540" s="222" t="s">
        <v>712</v>
      </c>
      <c r="G540" s="223" t="s">
        <v>166</v>
      </c>
      <c r="H540" s="224">
        <v>17.289999999999999</v>
      </c>
      <c r="I540" s="225"/>
      <c r="J540" s="226">
        <f>ROUND(I540*H540,2)</f>
        <v>0</v>
      </c>
      <c r="K540" s="222" t="s">
        <v>157</v>
      </c>
      <c r="L540" s="45"/>
      <c r="M540" s="227" t="s">
        <v>1</v>
      </c>
      <c r="N540" s="228" t="s">
        <v>41</v>
      </c>
      <c r="O540" s="92"/>
      <c r="P540" s="229">
        <f>O540*H540</f>
        <v>0</v>
      </c>
      <c r="Q540" s="229">
        <v>0.00012</v>
      </c>
      <c r="R540" s="229">
        <f>Q540*H540</f>
        <v>0.0020747999999999999</v>
      </c>
      <c r="S540" s="229">
        <v>0</v>
      </c>
      <c r="T540" s="23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238</v>
      </c>
      <c r="AT540" s="231" t="s">
        <v>153</v>
      </c>
      <c r="AU540" s="231" t="s">
        <v>86</v>
      </c>
      <c r="AY540" s="18" t="s">
        <v>150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84</v>
      </c>
      <c r="BK540" s="232">
        <f>ROUND(I540*H540,2)</f>
        <v>0</v>
      </c>
      <c r="BL540" s="18" t="s">
        <v>238</v>
      </c>
      <c r="BM540" s="231" t="s">
        <v>713</v>
      </c>
    </row>
    <row r="541" s="2" customFormat="1" ht="24.15" customHeight="1">
      <c r="A541" s="39"/>
      <c r="B541" s="40"/>
      <c r="C541" s="220" t="s">
        <v>714</v>
      </c>
      <c r="D541" s="220" t="s">
        <v>153</v>
      </c>
      <c r="E541" s="221" t="s">
        <v>715</v>
      </c>
      <c r="F541" s="222" t="s">
        <v>716</v>
      </c>
      <c r="G541" s="223" t="s">
        <v>166</v>
      </c>
      <c r="H541" s="224">
        <v>17.289999999999999</v>
      </c>
      <c r="I541" s="225"/>
      <c r="J541" s="226">
        <f>ROUND(I541*H541,2)</f>
        <v>0</v>
      </c>
      <c r="K541" s="222" t="s">
        <v>157</v>
      </c>
      <c r="L541" s="45"/>
      <c r="M541" s="227" t="s">
        <v>1</v>
      </c>
      <c r="N541" s="228" t="s">
        <v>41</v>
      </c>
      <c r="O541" s="92"/>
      <c r="P541" s="229">
        <f>O541*H541</f>
        <v>0</v>
      </c>
      <c r="Q541" s="229">
        <v>0.00012</v>
      </c>
      <c r="R541" s="229">
        <f>Q541*H541</f>
        <v>0.0020747999999999999</v>
      </c>
      <c r="S541" s="229">
        <v>0</v>
      </c>
      <c r="T541" s="23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1" t="s">
        <v>238</v>
      </c>
      <c r="AT541" s="231" t="s">
        <v>153</v>
      </c>
      <c r="AU541" s="231" t="s">
        <v>86</v>
      </c>
      <c r="AY541" s="18" t="s">
        <v>150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8" t="s">
        <v>84</v>
      </c>
      <c r="BK541" s="232">
        <f>ROUND(I541*H541,2)</f>
        <v>0</v>
      </c>
      <c r="BL541" s="18" t="s">
        <v>238</v>
      </c>
      <c r="BM541" s="231" t="s">
        <v>717</v>
      </c>
    </row>
    <row r="542" s="2" customFormat="1" ht="24.15" customHeight="1">
      <c r="A542" s="39"/>
      <c r="B542" s="40"/>
      <c r="C542" s="220" t="s">
        <v>718</v>
      </c>
      <c r="D542" s="220" t="s">
        <v>153</v>
      </c>
      <c r="E542" s="221" t="s">
        <v>719</v>
      </c>
      <c r="F542" s="222" t="s">
        <v>720</v>
      </c>
      <c r="G542" s="223" t="s">
        <v>166</v>
      </c>
      <c r="H542" s="224">
        <v>20.25</v>
      </c>
      <c r="I542" s="225"/>
      <c r="J542" s="226">
        <f>ROUND(I542*H542,2)</f>
        <v>0</v>
      </c>
      <c r="K542" s="222" t="s">
        <v>157</v>
      </c>
      <c r="L542" s="45"/>
      <c r="M542" s="227" t="s">
        <v>1</v>
      </c>
      <c r="N542" s="228" t="s">
        <v>41</v>
      </c>
      <c r="O542" s="92"/>
      <c r="P542" s="229">
        <f>O542*H542</f>
        <v>0</v>
      </c>
      <c r="Q542" s="229">
        <v>0.00036000000000000002</v>
      </c>
      <c r="R542" s="229">
        <f>Q542*H542</f>
        <v>0.0072900000000000005</v>
      </c>
      <c r="S542" s="229">
        <v>0</v>
      </c>
      <c r="T542" s="23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1" t="s">
        <v>238</v>
      </c>
      <c r="AT542" s="231" t="s">
        <v>153</v>
      </c>
      <c r="AU542" s="231" t="s">
        <v>86</v>
      </c>
      <c r="AY542" s="18" t="s">
        <v>150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8" t="s">
        <v>84</v>
      </c>
      <c r="BK542" s="232">
        <f>ROUND(I542*H542,2)</f>
        <v>0</v>
      </c>
      <c r="BL542" s="18" t="s">
        <v>238</v>
      </c>
      <c r="BM542" s="231" t="s">
        <v>721</v>
      </c>
    </row>
    <row r="543" s="13" customFormat="1">
      <c r="A543" s="13"/>
      <c r="B543" s="233"/>
      <c r="C543" s="234"/>
      <c r="D543" s="235" t="s">
        <v>160</v>
      </c>
      <c r="E543" s="236" t="s">
        <v>1</v>
      </c>
      <c r="F543" s="237" t="s">
        <v>722</v>
      </c>
      <c r="G543" s="234"/>
      <c r="H543" s="238">
        <v>8.5500000000000007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160</v>
      </c>
      <c r="AU543" s="244" t="s">
        <v>86</v>
      </c>
      <c r="AV543" s="13" t="s">
        <v>86</v>
      </c>
      <c r="AW543" s="13" t="s">
        <v>32</v>
      </c>
      <c r="AX543" s="13" t="s">
        <v>76</v>
      </c>
      <c r="AY543" s="244" t="s">
        <v>150</v>
      </c>
    </row>
    <row r="544" s="13" customFormat="1">
      <c r="A544" s="13"/>
      <c r="B544" s="233"/>
      <c r="C544" s="234"/>
      <c r="D544" s="235" t="s">
        <v>160</v>
      </c>
      <c r="E544" s="236" t="s">
        <v>1</v>
      </c>
      <c r="F544" s="237" t="s">
        <v>723</v>
      </c>
      <c r="G544" s="234"/>
      <c r="H544" s="238">
        <v>11.699999999999999</v>
      </c>
      <c r="I544" s="239"/>
      <c r="J544" s="234"/>
      <c r="K544" s="234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160</v>
      </c>
      <c r="AU544" s="244" t="s">
        <v>86</v>
      </c>
      <c r="AV544" s="13" t="s">
        <v>86</v>
      </c>
      <c r="AW544" s="13" t="s">
        <v>32</v>
      </c>
      <c r="AX544" s="13" t="s">
        <v>76</v>
      </c>
      <c r="AY544" s="244" t="s">
        <v>150</v>
      </c>
    </row>
    <row r="545" s="14" customFormat="1">
      <c r="A545" s="14"/>
      <c r="B545" s="245"/>
      <c r="C545" s="246"/>
      <c r="D545" s="235" t="s">
        <v>160</v>
      </c>
      <c r="E545" s="247" t="s">
        <v>1</v>
      </c>
      <c r="F545" s="248" t="s">
        <v>162</v>
      </c>
      <c r="G545" s="246"/>
      <c r="H545" s="249">
        <v>20.25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160</v>
      </c>
      <c r="AU545" s="255" t="s">
        <v>86</v>
      </c>
      <c r="AV545" s="14" t="s">
        <v>151</v>
      </c>
      <c r="AW545" s="14" t="s">
        <v>32</v>
      </c>
      <c r="AX545" s="14" t="s">
        <v>76</v>
      </c>
      <c r="AY545" s="255" t="s">
        <v>150</v>
      </c>
    </row>
    <row r="546" s="15" customFormat="1">
      <c r="A546" s="15"/>
      <c r="B546" s="256"/>
      <c r="C546" s="257"/>
      <c r="D546" s="235" t="s">
        <v>160</v>
      </c>
      <c r="E546" s="258" t="s">
        <v>1</v>
      </c>
      <c r="F546" s="259" t="s">
        <v>163</v>
      </c>
      <c r="G546" s="257"/>
      <c r="H546" s="260">
        <v>20.25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160</v>
      </c>
      <c r="AU546" s="266" t="s">
        <v>86</v>
      </c>
      <c r="AV546" s="15" t="s">
        <v>158</v>
      </c>
      <c r="AW546" s="15" t="s">
        <v>32</v>
      </c>
      <c r="AX546" s="15" t="s">
        <v>84</v>
      </c>
      <c r="AY546" s="266" t="s">
        <v>150</v>
      </c>
    </row>
    <row r="547" s="2" customFormat="1" ht="24.15" customHeight="1">
      <c r="A547" s="39"/>
      <c r="B547" s="40"/>
      <c r="C547" s="220" t="s">
        <v>724</v>
      </c>
      <c r="D547" s="220" t="s">
        <v>153</v>
      </c>
      <c r="E547" s="221" t="s">
        <v>725</v>
      </c>
      <c r="F547" s="222" t="s">
        <v>726</v>
      </c>
      <c r="G547" s="223" t="s">
        <v>166</v>
      </c>
      <c r="H547" s="224">
        <v>20.25</v>
      </c>
      <c r="I547" s="225"/>
      <c r="J547" s="226">
        <f>ROUND(I547*H547,2)</f>
        <v>0</v>
      </c>
      <c r="K547" s="222" t="s">
        <v>157</v>
      </c>
      <c r="L547" s="45"/>
      <c r="M547" s="227" t="s">
        <v>1</v>
      </c>
      <c r="N547" s="228" t="s">
        <v>41</v>
      </c>
      <c r="O547" s="92"/>
      <c r="P547" s="229">
        <f>O547*H547</f>
        <v>0</v>
      </c>
      <c r="Q547" s="229">
        <v>0.00024000000000000001</v>
      </c>
      <c r="R547" s="229">
        <f>Q547*H547</f>
        <v>0.0048599999999999997</v>
      </c>
      <c r="S547" s="229">
        <v>0</v>
      </c>
      <c r="T547" s="23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1" t="s">
        <v>238</v>
      </c>
      <c r="AT547" s="231" t="s">
        <v>153</v>
      </c>
      <c r="AU547" s="231" t="s">
        <v>86</v>
      </c>
      <c r="AY547" s="18" t="s">
        <v>150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8" t="s">
        <v>84</v>
      </c>
      <c r="BK547" s="232">
        <f>ROUND(I547*H547,2)</f>
        <v>0</v>
      </c>
      <c r="BL547" s="18" t="s">
        <v>238</v>
      </c>
      <c r="BM547" s="231" t="s">
        <v>727</v>
      </c>
    </row>
    <row r="548" s="12" customFormat="1" ht="22.8" customHeight="1">
      <c r="A548" s="12"/>
      <c r="B548" s="204"/>
      <c r="C548" s="205"/>
      <c r="D548" s="206" t="s">
        <v>75</v>
      </c>
      <c r="E548" s="218" t="s">
        <v>728</v>
      </c>
      <c r="F548" s="218" t="s">
        <v>729</v>
      </c>
      <c r="G548" s="205"/>
      <c r="H548" s="205"/>
      <c r="I548" s="208"/>
      <c r="J548" s="219">
        <f>BK548</f>
        <v>0</v>
      </c>
      <c r="K548" s="205"/>
      <c r="L548" s="210"/>
      <c r="M548" s="211"/>
      <c r="N548" s="212"/>
      <c r="O548" s="212"/>
      <c r="P548" s="213">
        <f>SUM(P549:P570)</f>
        <v>0</v>
      </c>
      <c r="Q548" s="212"/>
      <c r="R548" s="213">
        <f>SUM(R549:R570)</f>
        <v>0.20766298000000003</v>
      </c>
      <c r="S548" s="212"/>
      <c r="T548" s="214">
        <f>SUM(T549:T570)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5" t="s">
        <v>86</v>
      </c>
      <c r="AT548" s="216" t="s">
        <v>75</v>
      </c>
      <c r="AU548" s="216" t="s">
        <v>84</v>
      </c>
      <c r="AY548" s="215" t="s">
        <v>150</v>
      </c>
      <c r="BK548" s="217">
        <f>SUM(BK549:BK570)</f>
        <v>0</v>
      </c>
    </row>
    <row r="549" s="2" customFormat="1" ht="24.15" customHeight="1">
      <c r="A549" s="39"/>
      <c r="B549" s="40"/>
      <c r="C549" s="220" t="s">
        <v>730</v>
      </c>
      <c r="D549" s="220" t="s">
        <v>153</v>
      </c>
      <c r="E549" s="221" t="s">
        <v>731</v>
      </c>
      <c r="F549" s="222" t="s">
        <v>732</v>
      </c>
      <c r="G549" s="223" t="s">
        <v>166</v>
      </c>
      <c r="H549" s="224">
        <v>423.80200000000002</v>
      </c>
      <c r="I549" s="225"/>
      <c r="J549" s="226">
        <f>ROUND(I549*H549,2)</f>
        <v>0</v>
      </c>
      <c r="K549" s="222" t="s">
        <v>157</v>
      </c>
      <c r="L549" s="45"/>
      <c r="M549" s="227" t="s">
        <v>1</v>
      </c>
      <c r="N549" s="228" t="s">
        <v>41</v>
      </c>
      <c r="O549" s="92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1" t="s">
        <v>238</v>
      </c>
      <c r="AT549" s="231" t="s">
        <v>153</v>
      </c>
      <c r="AU549" s="231" t="s">
        <v>86</v>
      </c>
      <c r="AY549" s="18" t="s">
        <v>150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8" t="s">
        <v>84</v>
      </c>
      <c r="BK549" s="232">
        <f>ROUND(I549*H549,2)</f>
        <v>0</v>
      </c>
      <c r="BL549" s="18" t="s">
        <v>238</v>
      </c>
      <c r="BM549" s="231" t="s">
        <v>733</v>
      </c>
    </row>
    <row r="550" s="13" customFormat="1">
      <c r="A550" s="13"/>
      <c r="B550" s="233"/>
      <c r="C550" s="234"/>
      <c r="D550" s="235" t="s">
        <v>160</v>
      </c>
      <c r="E550" s="236" t="s">
        <v>1</v>
      </c>
      <c r="F550" s="237" t="s">
        <v>734</v>
      </c>
      <c r="G550" s="234"/>
      <c r="H550" s="238">
        <v>59.616999999999997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160</v>
      </c>
      <c r="AU550" s="244" t="s">
        <v>86</v>
      </c>
      <c r="AV550" s="13" t="s">
        <v>86</v>
      </c>
      <c r="AW550" s="13" t="s">
        <v>32</v>
      </c>
      <c r="AX550" s="13" t="s">
        <v>76</v>
      </c>
      <c r="AY550" s="244" t="s">
        <v>150</v>
      </c>
    </row>
    <row r="551" s="13" customFormat="1">
      <c r="A551" s="13"/>
      <c r="B551" s="233"/>
      <c r="C551" s="234"/>
      <c r="D551" s="235" t="s">
        <v>160</v>
      </c>
      <c r="E551" s="236" t="s">
        <v>1</v>
      </c>
      <c r="F551" s="237" t="s">
        <v>735</v>
      </c>
      <c r="G551" s="234"/>
      <c r="H551" s="238">
        <v>56.390000000000001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160</v>
      </c>
      <c r="AU551" s="244" t="s">
        <v>86</v>
      </c>
      <c r="AV551" s="13" t="s">
        <v>86</v>
      </c>
      <c r="AW551" s="13" t="s">
        <v>32</v>
      </c>
      <c r="AX551" s="13" t="s">
        <v>76</v>
      </c>
      <c r="AY551" s="244" t="s">
        <v>150</v>
      </c>
    </row>
    <row r="552" s="13" customFormat="1">
      <c r="A552" s="13"/>
      <c r="B552" s="233"/>
      <c r="C552" s="234"/>
      <c r="D552" s="235" t="s">
        <v>160</v>
      </c>
      <c r="E552" s="236" t="s">
        <v>1</v>
      </c>
      <c r="F552" s="237" t="s">
        <v>736</v>
      </c>
      <c r="G552" s="234"/>
      <c r="H552" s="238">
        <v>6.4169999999999998</v>
      </c>
      <c r="I552" s="239"/>
      <c r="J552" s="234"/>
      <c r="K552" s="234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160</v>
      </c>
      <c r="AU552" s="244" t="s">
        <v>86</v>
      </c>
      <c r="AV552" s="13" t="s">
        <v>86</v>
      </c>
      <c r="AW552" s="13" t="s">
        <v>32</v>
      </c>
      <c r="AX552" s="13" t="s">
        <v>76</v>
      </c>
      <c r="AY552" s="244" t="s">
        <v>150</v>
      </c>
    </row>
    <row r="553" s="13" customFormat="1">
      <c r="A553" s="13"/>
      <c r="B553" s="233"/>
      <c r="C553" s="234"/>
      <c r="D553" s="235" t="s">
        <v>160</v>
      </c>
      <c r="E553" s="236" t="s">
        <v>1</v>
      </c>
      <c r="F553" s="237" t="s">
        <v>540</v>
      </c>
      <c r="G553" s="234"/>
      <c r="H553" s="238">
        <v>0.72999999999999998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160</v>
      </c>
      <c r="AU553" s="244" t="s">
        <v>86</v>
      </c>
      <c r="AV553" s="13" t="s">
        <v>86</v>
      </c>
      <c r="AW553" s="13" t="s">
        <v>32</v>
      </c>
      <c r="AX553" s="13" t="s">
        <v>76</v>
      </c>
      <c r="AY553" s="244" t="s">
        <v>150</v>
      </c>
    </row>
    <row r="554" s="13" customFormat="1">
      <c r="A554" s="13"/>
      <c r="B554" s="233"/>
      <c r="C554" s="234"/>
      <c r="D554" s="235" t="s">
        <v>160</v>
      </c>
      <c r="E554" s="236" t="s">
        <v>1</v>
      </c>
      <c r="F554" s="237" t="s">
        <v>539</v>
      </c>
      <c r="G554" s="234"/>
      <c r="H554" s="238">
        <v>3.9790000000000001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160</v>
      </c>
      <c r="AU554" s="244" t="s">
        <v>86</v>
      </c>
      <c r="AV554" s="13" t="s">
        <v>86</v>
      </c>
      <c r="AW554" s="13" t="s">
        <v>32</v>
      </c>
      <c r="AX554" s="13" t="s">
        <v>76</v>
      </c>
      <c r="AY554" s="244" t="s">
        <v>150</v>
      </c>
    </row>
    <row r="555" s="13" customFormat="1">
      <c r="A555" s="13"/>
      <c r="B555" s="233"/>
      <c r="C555" s="234"/>
      <c r="D555" s="235" t="s">
        <v>160</v>
      </c>
      <c r="E555" s="236" t="s">
        <v>1</v>
      </c>
      <c r="F555" s="237" t="s">
        <v>737</v>
      </c>
      <c r="G555" s="234"/>
      <c r="H555" s="238">
        <v>2.355</v>
      </c>
      <c r="I555" s="239"/>
      <c r="J555" s="234"/>
      <c r="K555" s="234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160</v>
      </c>
      <c r="AU555" s="244" t="s">
        <v>86</v>
      </c>
      <c r="AV555" s="13" t="s">
        <v>86</v>
      </c>
      <c r="AW555" s="13" t="s">
        <v>32</v>
      </c>
      <c r="AX555" s="13" t="s">
        <v>76</v>
      </c>
      <c r="AY555" s="244" t="s">
        <v>150</v>
      </c>
    </row>
    <row r="556" s="13" customFormat="1">
      <c r="A556" s="13"/>
      <c r="B556" s="233"/>
      <c r="C556" s="234"/>
      <c r="D556" s="235" t="s">
        <v>160</v>
      </c>
      <c r="E556" s="236" t="s">
        <v>1</v>
      </c>
      <c r="F556" s="237" t="s">
        <v>738</v>
      </c>
      <c r="G556" s="234"/>
      <c r="H556" s="238">
        <v>7.1100000000000003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160</v>
      </c>
      <c r="AU556" s="244" t="s">
        <v>86</v>
      </c>
      <c r="AV556" s="13" t="s">
        <v>86</v>
      </c>
      <c r="AW556" s="13" t="s">
        <v>32</v>
      </c>
      <c r="AX556" s="13" t="s">
        <v>76</v>
      </c>
      <c r="AY556" s="244" t="s">
        <v>150</v>
      </c>
    </row>
    <row r="557" s="13" customFormat="1">
      <c r="A557" s="13"/>
      <c r="B557" s="233"/>
      <c r="C557" s="234"/>
      <c r="D557" s="235" t="s">
        <v>160</v>
      </c>
      <c r="E557" s="236" t="s">
        <v>1</v>
      </c>
      <c r="F557" s="237" t="s">
        <v>739</v>
      </c>
      <c r="G557" s="234"/>
      <c r="H557" s="238">
        <v>116.49800000000001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160</v>
      </c>
      <c r="AU557" s="244" t="s">
        <v>86</v>
      </c>
      <c r="AV557" s="13" t="s">
        <v>86</v>
      </c>
      <c r="AW557" s="13" t="s">
        <v>32</v>
      </c>
      <c r="AX557" s="13" t="s">
        <v>76</v>
      </c>
      <c r="AY557" s="244" t="s">
        <v>150</v>
      </c>
    </row>
    <row r="558" s="13" customFormat="1">
      <c r="A558" s="13"/>
      <c r="B558" s="233"/>
      <c r="C558" s="234"/>
      <c r="D558" s="235" t="s">
        <v>160</v>
      </c>
      <c r="E558" s="236" t="s">
        <v>1</v>
      </c>
      <c r="F558" s="237" t="s">
        <v>740</v>
      </c>
      <c r="G558" s="234"/>
      <c r="H558" s="238">
        <v>56.856000000000002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160</v>
      </c>
      <c r="AU558" s="244" t="s">
        <v>86</v>
      </c>
      <c r="AV558" s="13" t="s">
        <v>86</v>
      </c>
      <c r="AW558" s="13" t="s">
        <v>32</v>
      </c>
      <c r="AX558" s="13" t="s">
        <v>76</v>
      </c>
      <c r="AY558" s="244" t="s">
        <v>150</v>
      </c>
    </row>
    <row r="559" s="13" customFormat="1">
      <c r="A559" s="13"/>
      <c r="B559" s="233"/>
      <c r="C559" s="234"/>
      <c r="D559" s="235" t="s">
        <v>160</v>
      </c>
      <c r="E559" s="236" t="s">
        <v>1</v>
      </c>
      <c r="F559" s="237" t="s">
        <v>741</v>
      </c>
      <c r="G559" s="234"/>
      <c r="H559" s="238">
        <v>54.549999999999997</v>
      </c>
      <c r="I559" s="239"/>
      <c r="J559" s="234"/>
      <c r="K559" s="234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160</v>
      </c>
      <c r="AU559" s="244" t="s">
        <v>86</v>
      </c>
      <c r="AV559" s="13" t="s">
        <v>86</v>
      </c>
      <c r="AW559" s="13" t="s">
        <v>32</v>
      </c>
      <c r="AX559" s="13" t="s">
        <v>76</v>
      </c>
      <c r="AY559" s="244" t="s">
        <v>150</v>
      </c>
    </row>
    <row r="560" s="13" customFormat="1">
      <c r="A560" s="13"/>
      <c r="B560" s="233"/>
      <c r="C560" s="234"/>
      <c r="D560" s="235" t="s">
        <v>160</v>
      </c>
      <c r="E560" s="236" t="s">
        <v>1</v>
      </c>
      <c r="F560" s="237" t="s">
        <v>742</v>
      </c>
      <c r="G560" s="234"/>
      <c r="H560" s="238">
        <v>59.299999999999997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160</v>
      </c>
      <c r="AU560" s="244" t="s">
        <v>86</v>
      </c>
      <c r="AV560" s="13" t="s">
        <v>86</v>
      </c>
      <c r="AW560" s="13" t="s">
        <v>32</v>
      </c>
      <c r="AX560" s="13" t="s">
        <v>76</v>
      </c>
      <c r="AY560" s="244" t="s">
        <v>150</v>
      </c>
    </row>
    <row r="561" s="14" customFormat="1">
      <c r="A561" s="14"/>
      <c r="B561" s="245"/>
      <c r="C561" s="246"/>
      <c r="D561" s="235" t="s">
        <v>160</v>
      </c>
      <c r="E561" s="247" t="s">
        <v>1</v>
      </c>
      <c r="F561" s="248" t="s">
        <v>162</v>
      </c>
      <c r="G561" s="246"/>
      <c r="H561" s="249">
        <v>423.80200000000002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160</v>
      </c>
      <c r="AU561" s="255" t="s">
        <v>86</v>
      </c>
      <c r="AV561" s="14" t="s">
        <v>151</v>
      </c>
      <c r="AW561" s="14" t="s">
        <v>32</v>
      </c>
      <c r="AX561" s="14" t="s">
        <v>76</v>
      </c>
      <c r="AY561" s="255" t="s">
        <v>150</v>
      </c>
    </row>
    <row r="562" s="15" customFormat="1">
      <c r="A562" s="15"/>
      <c r="B562" s="256"/>
      <c r="C562" s="257"/>
      <c r="D562" s="235" t="s">
        <v>160</v>
      </c>
      <c r="E562" s="258" t="s">
        <v>102</v>
      </c>
      <c r="F562" s="259" t="s">
        <v>163</v>
      </c>
      <c r="G562" s="257"/>
      <c r="H562" s="260">
        <v>423.80200000000002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160</v>
      </c>
      <c r="AU562" s="266" t="s">
        <v>86</v>
      </c>
      <c r="AV562" s="15" t="s">
        <v>158</v>
      </c>
      <c r="AW562" s="15" t="s">
        <v>32</v>
      </c>
      <c r="AX562" s="15" t="s">
        <v>84</v>
      </c>
      <c r="AY562" s="266" t="s">
        <v>150</v>
      </c>
    </row>
    <row r="563" s="2" customFormat="1" ht="24.15" customHeight="1">
      <c r="A563" s="39"/>
      <c r="B563" s="40"/>
      <c r="C563" s="220" t="s">
        <v>743</v>
      </c>
      <c r="D563" s="220" t="s">
        <v>153</v>
      </c>
      <c r="E563" s="221" t="s">
        <v>744</v>
      </c>
      <c r="F563" s="222" t="s">
        <v>745</v>
      </c>
      <c r="G563" s="223" t="s">
        <v>166</v>
      </c>
      <c r="H563" s="224">
        <v>423.80200000000002</v>
      </c>
      <c r="I563" s="225"/>
      <c r="J563" s="226">
        <f>ROUND(I563*H563,2)</f>
        <v>0</v>
      </c>
      <c r="K563" s="222" t="s">
        <v>157</v>
      </c>
      <c r="L563" s="45"/>
      <c r="M563" s="227" t="s">
        <v>1</v>
      </c>
      <c r="N563" s="228" t="s">
        <v>41</v>
      </c>
      <c r="O563" s="92"/>
      <c r="P563" s="229">
        <f>O563*H563</f>
        <v>0</v>
      </c>
      <c r="Q563" s="229">
        <v>0.00020000000000000001</v>
      </c>
      <c r="R563" s="229">
        <f>Q563*H563</f>
        <v>0.084760400000000014</v>
      </c>
      <c r="S563" s="229">
        <v>0</v>
      </c>
      <c r="T563" s="23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1" t="s">
        <v>238</v>
      </c>
      <c r="AT563" s="231" t="s">
        <v>153</v>
      </c>
      <c r="AU563" s="231" t="s">
        <v>86</v>
      </c>
      <c r="AY563" s="18" t="s">
        <v>150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8" t="s">
        <v>84</v>
      </c>
      <c r="BK563" s="232">
        <f>ROUND(I563*H563,2)</f>
        <v>0</v>
      </c>
      <c r="BL563" s="18" t="s">
        <v>238</v>
      </c>
      <c r="BM563" s="231" t="s">
        <v>746</v>
      </c>
    </row>
    <row r="564" s="13" customFormat="1">
      <c r="A564" s="13"/>
      <c r="B564" s="233"/>
      <c r="C564" s="234"/>
      <c r="D564" s="235" t="s">
        <v>160</v>
      </c>
      <c r="E564" s="236" t="s">
        <v>1</v>
      </c>
      <c r="F564" s="237" t="s">
        <v>102</v>
      </c>
      <c r="G564" s="234"/>
      <c r="H564" s="238">
        <v>423.80200000000002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160</v>
      </c>
      <c r="AU564" s="244" t="s">
        <v>86</v>
      </c>
      <c r="AV564" s="13" t="s">
        <v>86</v>
      </c>
      <c r="AW564" s="13" t="s">
        <v>32</v>
      </c>
      <c r="AX564" s="13" t="s">
        <v>76</v>
      </c>
      <c r="AY564" s="244" t="s">
        <v>150</v>
      </c>
    </row>
    <row r="565" s="14" customFormat="1">
      <c r="A565" s="14"/>
      <c r="B565" s="245"/>
      <c r="C565" s="246"/>
      <c r="D565" s="235" t="s">
        <v>160</v>
      </c>
      <c r="E565" s="247" t="s">
        <v>1</v>
      </c>
      <c r="F565" s="248" t="s">
        <v>162</v>
      </c>
      <c r="G565" s="246"/>
      <c r="H565" s="249">
        <v>423.80200000000002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160</v>
      </c>
      <c r="AU565" s="255" t="s">
        <v>86</v>
      </c>
      <c r="AV565" s="14" t="s">
        <v>151</v>
      </c>
      <c r="AW565" s="14" t="s">
        <v>32</v>
      </c>
      <c r="AX565" s="14" t="s">
        <v>76</v>
      </c>
      <c r="AY565" s="255" t="s">
        <v>150</v>
      </c>
    </row>
    <row r="566" s="15" customFormat="1">
      <c r="A566" s="15"/>
      <c r="B566" s="256"/>
      <c r="C566" s="257"/>
      <c r="D566" s="235" t="s">
        <v>160</v>
      </c>
      <c r="E566" s="258" t="s">
        <v>1</v>
      </c>
      <c r="F566" s="259" t="s">
        <v>163</v>
      </c>
      <c r="G566" s="257"/>
      <c r="H566" s="260">
        <v>423.80200000000002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160</v>
      </c>
      <c r="AU566" s="266" t="s">
        <v>86</v>
      </c>
      <c r="AV566" s="15" t="s">
        <v>158</v>
      </c>
      <c r="AW566" s="15" t="s">
        <v>32</v>
      </c>
      <c r="AX566" s="15" t="s">
        <v>84</v>
      </c>
      <c r="AY566" s="266" t="s">
        <v>150</v>
      </c>
    </row>
    <row r="567" s="2" customFormat="1" ht="24.15" customHeight="1">
      <c r="A567" s="39"/>
      <c r="B567" s="40"/>
      <c r="C567" s="220" t="s">
        <v>747</v>
      </c>
      <c r="D567" s="220" t="s">
        <v>153</v>
      </c>
      <c r="E567" s="221" t="s">
        <v>748</v>
      </c>
      <c r="F567" s="222" t="s">
        <v>749</v>
      </c>
      <c r="G567" s="223" t="s">
        <v>166</v>
      </c>
      <c r="H567" s="224">
        <v>423.80200000000002</v>
      </c>
      <c r="I567" s="225"/>
      <c r="J567" s="226">
        <f>ROUND(I567*H567,2)</f>
        <v>0</v>
      </c>
      <c r="K567" s="222" t="s">
        <v>157</v>
      </c>
      <c r="L567" s="45"/>
      <c r="M567" s="227" t="s">
        <v>1</v>
      </c>
      <c r="N567" s="228" t="s">
        <v>41</v>
      </c>
      <c r="O567" s="92"/>
      <c r="P567" s="229">
        <f>O567*H567</f>
        <v>0</v>
      </c>
      <c r="Q567" s="229">
        <v>0.00029</v>
      </c>
      <c r="R567" s="229">
        <f>Q567*H567</f>
        <v>0.12290258000000001</v>
      </c>
      <c r="S567" s="229">
        <v>0</v>
      </c>
      <c r="T567" s="23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1" t="s">
        <v>238</v>
      </c>
      <c r="AT567" s="231" t="s">
        <v>153</v>
      </c>
      <c r="AU567" s="231" t="s">
        <v>86</v>
      </c>
      <c r="AY567" s="18" t="s">
        <v>150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84</v>
      </c>
      <c r="BK567" s="232">
        <f>ROUND(I567*H567,2)</f>
        <v>0</v>
      </c>
      <c r="BL567" s="18" t="s">
        <v>238</v>
      </c>
      <c r="BM567" s="231" t="s">
        <v>750</v>
      </c>
    </row>
    <row r="568" s="13" customFormat="1">
      <c r="A568" s="13"/>
      <c r="B568" s="233"/>
      <c r="C568" s="234"/>
      <c r="D568" s="235" t="s">
        <v>160</v>
      </c>
      <c r="E568" s="236" t="s">
        <v>1</v>
      </c>
      <c r="F568" s="237" t="s">
        <v>102</v>
      </c>
      <c r="G568" s="234"/>
      <c r="H568" s="238">
        <v>423.80200000000002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160</v>
      </c>
      <c r="AU568" s="244" t="s">
        <v>86</v>
      </c>
      <c r="AV568" s="13" t="s">
        <v>86</v>
      </c>
      <c r="AW568" s="13" t="s">
        <v>32</v>
      </c>
      <c r="AX568" s="13" t="s">
        <v>76</v>
      </c>
      <c r="AY568" s="244" t="s">
        <v>150</v>
      </c>
    </row>
    <row r="569" s="14" customFormat="1">
      <c r="A569" s="14"/>
      <c r="B569" s="245"/>
      <c r="C569" s="246"/>
      <c r="D569" s="235" t="s">
        <v>160</v>
      </c>
      <c r="E569" s="247" t="s">
        <v>1</v>
      </c>
      <c r="F569" s="248" t="s">
        <v>162</v>
      </c>
      <c r="G569" s="246"/>
      <c r="H569" s="249">
        <v>423.80200000000002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160</v>
      </c>
      <c r="AU569" s="255" t="s">
        <v>86</v>
      </c>
      <c r="AV569" s="14" t="s">
        <v>151</v>
      </c>
      <c r="AW569" s="14" t="s">
        <v>32</v>
      </c>
      <c r="AX569" s="14" t="s">
        <v>76</v>
      </c>
      <c r="AY569" s="255" t="s">
        <v>150</v>
      </c>
    </row>
    <row r="570" s="15" customFormat="1">
      <c r="A570" s="15"/>
      <c r="B570" s="256"/>
      <c r="C570" s="257"/>
      <c r="D570" s="235" t="s">
        <v>160</v>
      </c>
      <c r="E570" s="258" t="s">
        <v>1</v>
      </c>
      <c r="F570" s="259" t="s">
        <v>163</v>
      </c>
      <c r="G570" s="257"/>
      <c r="H570" s="260">
        <v>423.80200000000002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160</v>
      </c>
      <c r="AU570" s="266" t="s">
        <v>86</v>
      </c>
      <c r="AV570" s="15" t="s">
        <v>158</v>
      </c>
      <c r="AW570" s="15" t="s">
        <v>32</v>
      </c>
      <c r="AX570" s="15" t="s">
        <v>84</v>
      </c>
      <c r="AY570" s="266" t="s">
        <v>150</v>
      </c>
    </row>
    <row r="571" s="12" customFormat="1" ht="25.92" customHeight="1">
      <c r="A571" s="12"/>
      <c r="B571" s="204"/>
      <c r="C571" s="205"/>
      <c r="D571" s="206" t="s">
        <v>75</v>
      </c>
      <c r="E571" s="207" t="s">
        <v>205</v>
      </c>
      <c r="F571" s="207" t="s">
        <v>751</v>
      </c>
      <c r="G571" s="205"/>
      <c r="H571" s="205"/>
      <c r="I571" s="208"/>
      <c r="J571" s="209">
        <f>BK571</f>
        <v>0</v>
      </c>
      <c r="K571" s="205"/>
      <c r="L571" s="210"/>
      <c r="M571" s="211"/>
      <c r="N571" s="212"/>
      <c r="O571" s="212"/>
      <c r="P571" s="213">
        <f>P572</f>
        <v>0</v>
      </c>
      <c r="Q571" s="212"/>
      <c r="R571" s="213">
        <f>R572</f>
        <v>0</v>
      </c>
      <c r="S571" s="212"/>
      <c r="T571" s="214">
        <f>T572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5" t="s">
        <v>151</v>
      </c>
      <c r="AT571" s="216" t="s">
        <v>75</v>
      </c>
      <c r="AU571" s="216" t="s">
        <v>76</v>
      </c>
      <c r="AY571" s="215" t="s">
        <v>150</v>
      </c>
      <c r="BK571" s="217">
        <f>BK572</f>
        <v>0</v>
      </c>
    </row>
    <row r="572" s="12" customFormat="1" ht="22.8" customHeight="1">
      <c r="A572" s="12"/>
      <c r="B572" s="204"/>
      <c r="C572" s="205"/>
      <c r="D572" s="206" t="s">
        <v>75</v>
      </c>
      <c r="E572" s="218" t="s">
        <v>752</v>
      </c>
      <c r="F572" s="218" t="s">
        <v>753</v>
      </c>
      <c r="G572" s="205"/>
      <c r="H572" s="205"/>
      <c r="I572" s="208"/>
      <c r="J572" s="219">
        <f>BK572</f>
        <v>0</v>
      </c>
      <c r="K572" s="205"/>
      <c r="L572" s="210"/>
      <c r="M572" s="211"/>
      <c r="N572" s="212"/>
      <c r="O572" s="212"/>
      <c r="P572" s="213">
        <f>SUM(P573:P574)</f>
        <v>0</v>
      </c>
      <c r="Q572" s="212"/>
      <c r="R572" s="213">
        <f>SUM(R573:R574)</f>
        <v>0</v>
      </c>
      <c r="S572" s="212"/>
      <c r="T572" s="214">
        <f>SUM(T573:T574)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5" t="s">
        <v>151</v>
      </c>
      <c r="AT572" s="216" t="s">
        <v>75</v>
      </c>
      <c r="AU572" s="216" t="s">
        <v>84</v>
      </c>
      <c r="AY572" s="215" t="s">
        <v>150</v>
      </c>
      <c r="BK572" s="217">
        <f>SUM(BK573:BK574)</f>
        <v>0</v>
      </c>
    </row>
    <row r="573" s="2" customFormat="1" ht="24.15" customHeight="1">
      <c r="A573" s="39"/>
      <c r="B573" s="40"/>
      <c r="C573" s="220" t="s">
        <v>754</v>
      </c>
      <c r="D573" s="220" t="s">
        <v>153</v>
      </c>
      <c r="E573" s="221" t="s">
        <v>755</v>
      </c>
      <c r="F573" s="222" t="s">
        <v>756</v>
      </c>
      <c r="G573" s="223" t="s">
        <v>757</v>
      </c>
      <c r="H573" s="224">
        <v>1</v>
      </c>
      <c r="I573" s="225"/>
      <c r="J573" s="226">
        <f>ROUND(I573*H573,2)</f>
        <v>0</v>
      </c>
      <c r="K573" s="222" t="s">
        <v>1</v>
      </c>
      <c r="L573" s="45"/>
      <c r="M573" s="227" t="s">
        <v>1</v>
      </c>
      <c r="N573" s="228" t="s">
        <v>41</v>
      </c>
      <c r="O573" s="92"/>
      <c r="P573" s="229">
        <f>O573*H573</f>
        <v>0</v>
      </c>
      <c r="Q573" s="229">
        <v>0</v>
      </c>
      <c r="R573" s="229">
        <f>Q573*H573</f>
        <v>0</v>
      </c>
      <c r="S573" s="229">
        <v>0</v>
      </c>
      <c r="T573" s="23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1" t="s">
        <v>535</v>
      </c>
      <c r="AT573" s="231" t="s">
        <v>153</v>
      </c>
      <c r="AU573" s="231" t="s">
        <v>86</v>
      </c>
      <c r="AY573" s="18" t="s">
        <v>150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8" t="s">
        <v>84</v>
      </c>
      <c r="BK573" s="232">
        <f>ROUND(I573*H573,2)</f>
        <v>0</v>
      </c>
      <c r="BL573" s="18" t="s">
        <v>535</v>
      </c>
      <c r="BM573" s="231" t="s">
        <v>758</v>
      </c>
    </row>
    <row r="574" s="2" customFormat="1" ht="24.15" customHeight="1">
      <c r="A574" s="39"/>
      <c r="B574" s="40"/>
      <c r="C574" s="220" t="s">
        <v>759</v>
      </c>
      <c r="D574" s="220" t="s">
        <v>153</v>
      </c>
      <c r="E574" s="221" t="s">
        <v>760</v>
      </c>
      <c r="F574" s="222" t="s">
        <v>761</v>
      </c>
      <c r="G574" s="223" t="s">
        <v>757</v>
      </c>
      <c r="H574" s="224">
        <v>1</v>
      </c>
      <c r="I574" s="225"/>
      <c r="J574" s="226">
        <f>ROUND(I574*H574,2)</f>
        <v>0</v>
      </c>
      <c r="K574" s="222" t="s">
        <v>1</v>
      </c>
      <c r="L574" s="45"/>
      <c r="M574" s="227" t="s">
        <v>1</v>
      </c>
      <c r="N574" s="228" t="s">
        <v>41</v>
      </c>
      <c r="O574" s="92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1" t="s">
        <v>535</v>
      </c>
      <c r="AT574" s="231" t="s">
        <v>153</v>
      </c>
      <c r="AU574" s="231" t="s">
        <v>86</v>
      </c>
      <c r="AY574" s="18" t="s">
        <v>150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8" t="s">
        <v>84</v>
      </c>
      <c r="BK574" s="232">
        <f>ROUND(I574*H574,2)</f>
        <v>0</v>
      </c>
      <c r="BL574" s="18" t="s">
        <v>535</v>
      </c>
      <c r="BM574" s="231" t="s">
        <v>762</v>
      </c>
    </row>
    <row r="575" s="12" customFormat="1" ht="25.92" customHeight="1">
      <c r="A575" s="12"/>
      <c r="B575" s="204"/>
      <c r="C575" s="205"/>
      <c r="D575" s="206" t="s">
        <v>75</v>
      </c>
      <c r="E575" s="207" t="s">
        <v>763</v>
      </c>
      <c r="F575" s="207" t="s">
        <v>764</v>
      </c>
      <c r="G575" s="205"/>
      <c r="H575" s="205"/>
      <c r="I575" s="208"/>
      <c r="J575" s="209">
        <f>BK575</f>
        <v>0</v>
      </c>
      <c r="K575" s="205"/>
      <c r="L575" s="210"/>
      <c r="M575" s="211"/>
      <c r="N575" s="212"/>
      <c r="O575" s="212"/>
      <c r="P575" s="213">
        <f>P576+P578+P580</f>
        <v>0</v>
      </c>
      <c r="Q575" s="212"/>
      <c r="R575" s="213">
        <f>R576+R578+R580</f>
        <v>0</v>
      </c>
      <c r="S575" s="212"/>
      <c r="T575" s="214">
        <f>T576+T578+T580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5" t="s">
        <v>178</v>
      </c>
      <c r="AT575" s="216" t="s">
        <v>75</v>
      </c>
      <c r="AU575" s="216" t="s">
        <v>76</v>
      </c>
      <c r="AY575" s="215" t="s">
        <v>150</v>
      </c>
      <c r="BK575" s="217">
        <f>BK576+BK578+BK580</f>
        <v>0</v>
      </c>
    </row>
    <row r="576" s="12" customFormat="1" ht="22.8" customHeight="1">
      <c r="A576" s="12"/>
      <c r="B576" s="204"/>
      <c r="C576" s="205"/>
      <c r="D576" s="206" t="s">
        <v>75</v>
      </c>
      <c r="E576" s="218" t="s">
        <v>765</v>
      </c>
      <c r="F576" s="218" t="s">
        <v>766</v>
      </c>
      <c r="G576" s="205"/>
      <c r="H576" s="205"/>
      <c r="I576" s="208"/>
      <c r="J576" s="219">
        <f>BK576</f>
        <v>0</v>
      </c>
      <c r="K576" s="205"/>
      <c r="L576" s="210"/>
      <c r="M576" s="211"/>
      <c r="N576" s="212"/>
      <c r="O576" s="212"/>
      <c r="P576" s="213">
        <f>P577</f>
        <v>0</v>
      </c>
      <c r="Q576" s="212"/>
      <c r="R576" s="213">
        <f>R577</f>
        <v>0</v>
      </c>
      <c r="S576" s="212"/>
      <c r="T576" s="214">
        <f>T577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5" t="s">
        <v>178</v>
      </c>
      <c r="AT576" s="216" t="s">
        <v>75</v>
      </c>
      <c r="AU576" s="216" t="s">
        <v>84</v>
      </c>
      <c r="AY576" s="215" t="s">
        <v>150</v>
      </c>
      <c r="BK576" s="217">
        <f>BK577</f>
        <v>0</v>
      </c>
    </row>
    <row r="577" s="2" customFormat="1" ht="16.5" customHeight="1">
      <c r="A577" s="39"/>
      <c r="B577" s="40"/>
      <c r="C577" s="220" t="s">
        <v>767</v>
      </c>
      <c r="D577" s="220" t="s">
        <v>153</v>
      </c>
      <c r="E577" s="221" t="s">
        <v>768</v>
      </c>
      <c r="F577" s="222" t="s">
        <v>766</v>
      </c>
      <c r="G577" s="223" t="s">
        <v>757</v>
      </c>
      <c r="H577" s="224">
        <v>1</v>
      </c>
      <c r="I577" s="225"/>
      <c r="J577" s="226">
        <f>ROUND(I577*H577,2)</f>
        <v>0</v>
      </c>
      <c r="K577" s="222" t="s">
        <v>157</v>
      </c>
      <c r="L577" s="45"/>
      <c r="M577" s="227" t="s">
        <v>1</v>
      </c>
      <c r="N577" s="228" t="s">
        <v>41</v>
      </c>
      <c r="O577" s="92"/>
      <c r="P577" s="229">
        <f>O577*H577</f>
        <v>0</v>
      </c>
      <c r="Q577" s="229">
        <v>0</v>
      </c>
      <c r="R577" s="229">
        <f>Q577*H577</f>
        <v>0</v>
      </c>
      <c r="S577" s="229">
        <v>0</v>
      </c>
      <c r="T577" s="23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1" t="s">
        <v>769</v>
      </c>
      <c r="AT577" s="231" t="s">
        <v>153</v>
      </c>
      <c r="AU577" s="231" t="s">
        <v>86</v>
      </c>
      <c r="AY577" s="18" t="s">
        <v>150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8" t="s">
        <v>84</v>
      </c>
      <c r="BK577" s="232">
        <f>ROUND(I577*H577,2)</f>
        <v>0</v>
      </c>
      <c r="BL577" s="18" t="s">
        <v>769</v>
      </c>
      <c r="BM577" s="231" t="s">
        <v>770</v>
      </c>
    </row>
    <row r="578" s="12" customFormat="1" ht="22.8" customHeight="1">
      <c r="A578" s="12"/>
      <c r="B578" s="204"/>
      <c r="C578" s="205"/>
      <c r="D578" s="206" t="s">
        <v>75</v>
      </c>
      <c r="E578" s="218" t="s">
        <v>771</v>
      </c>
      <c r="F578" s="218" t="s">
        <v>772</v>
      </c>
      <c r="G578" s="205"/>
      <c r="H578" s="205"/>
      <c r="I578" s="208"/>
      <c r="J578" s="219">
        <f>BK578</f>
        <v>0</v>
      </c>
      <c r="K578" s="205"/>
      <c r="L578" s="210"/>
      <c r="M578" s="211"/>
      <c r="N578" s="212"/>
      <c r="O578" s="212"/>
      <c r="P578" s="213">
        <f>P579</f>
        <v>0</v>
      </c>
      <c r="Q578" s="212"/>
      <c r="R578" s="213">
        <f>R579</f>
        <v>0</v>
      </c>
      <c r="S578" s="212"/>
      <c r="T578" s="214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5" t="s">
        <v>178</v>
      </c>
      <c r="AT578" s="216" t="s">
        <v>75</v>
      </c>
      <c r="AU578" s="216" t="s">
        <v>84</v>
      </c>
      <c r="AY578" s="215" t="s">
        <v>150</v>
      </c>
      <c r="BK578" s="217">
        <f>BK579</f>
        <v>0</v>
      </c>
    </row>
    <row r="579" s="2" customFormat="1" ht="16.5" customHeight="1">
      <c r="A579" s="39"/>
      <c r="B579" s="40"/>
      <c r="C579" s="220" t="s">
        <v>773</v>
      </c>
      <c r="D579" s="220" t="s">
        <v>153</v>
      </c>
      <c r="E579" s="221" t="s">
        <v>774</v>
      </c>
      <c r="F579" s="222" t="s">
        <v>775</v>
      </c>
      <c r="G579" s="223" t="s">
        <v>757</v>
      </c>
      <c r="H579" s="224">
        <v>1</v>
      </c>
      <c r="I579" s="225"/>
      <c r="J579" s="226">
        <f>ROUND(I579*H579,2)</f>
        <v>0</v>
      </c>
      <c r="K579" s="222" t="s">
        <v>157</v>
      </c>
      <c r="L579" s="45"/>
      <c r="M579" s="227" t="s">
        <v>1</v>
      </c>
      <c r="N579" s="228" t="s">
        <v>41</v>
      </c>
      <c r="O579" s="92"/>
      <c r="P579" s="229">
        <f>O579*H579</f>
        <v>0</v>
      </c>
      <c r="Q579" s="229">
        <v>0</v>
      </c>
      <c r="R579" s="229">
        <f>Q579*H579</f>
        <v>0</v>
      </c>
      <c r="S579" s="229">
        <v>0</v>
      </c>
      <c r="T579" s="23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1" t="s">
        <v>769</v>
      </c>
      <c r="AT579" s="231" t="s">
        <v>153</v>
      </c>
      <c r="AU579" s="231" t="s">
        <v>86</v>
      </c>
      <c r="AY579" s="18" t="s">
        <v>150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8" t="s">
        <v>84</v>
      </c>
      <c r="BK579" s="232">
        <f>ROUND(I579*H579,2)</f>
        <v>0</v>
      </c>
      <c r="BL579" s="18" t="s">
        <v>769</v>
      </c>
      <c r="BM579" s="231" t="s">
        <v>776</v>
      </c>
    </row>
    <row r="580" s="12" customFormat="1" ht="22.8" customHeight="1">
      <c r="A580" s="12"/>
      <c r="B580" s="204"/>
      <c r="C580" s="205"/>
      <c r="D580" s="206" t="s">
        <v>75</v>
      </c>
      <c r="E580" s="218" t="s">
        <v>777</v>
      </c>
      <c r="F580" s="218" t="s">
        <v>778</v>
      </c>
      <c r="G580" s="205"/>
      <c r="H580" s="205"/>
      <c r="I580" s="208"/>
      <c r="J580" s="219">
        <f>BK580</f>
        <v>0</v>
      </c>
      <c r="K580" s="205"/>
      <c r="L580" s="210"/>
      <c r="M580" s="211"/>
      <c r="N580" s="212"/>
      <c r="O580" s="212"/>
      <c r="P580" s="213">
        <f>P581</f>
        <v>0</v>
      </c>
      <c r="Q580" s="212"/>
      <c r="R580" s="213">
        <f>R581</f>
        <v>0</v>
      </c>
      <c r="S580" s="212"/>
      <c r="T580" s="214">
        <f>T581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5" t="s">
        <v>178</v>
      </c>
      <c r="AT580" s="216" t="s">
        <v>75</v>
      </c>
      <c r="AU580" s="216" t="s">
        <v>84</v>
      </c>
      <c r="AY580" s="215" t="s">
        <v>150</v>
      </c>
      <c r="BK580" s="217">
        <f>BK581</f>
        <v>0</v>
      </c>
    </row>
    <row r="581" s="2" customFormat="1" ht="16.5" customHeight="1">
      <c r="A581" s="39"/>
      <c r="B581" s="40"/>
      <c r="C581" s="220" t="s">
        <v>779</v>
      </c>
      <c r="D581" s="220" t="s">
        <v>153</v>
      </c>
      <c r="E581" s="221" t="s">
        <v>780</v>
      </c>
      <c r="F581" s="222" t="s">
        <v>781</v>
      </c>
      <c r="G581" s="223" t="s">
        <v>757</v>
      </c>
      <c r="H581" s="224">
        <v>1</v>
      </c>
      <c r="I581" s="225"/>
      <c r="J581" s="226">
        <f>ROUND(I581*H581,2)</f>
        <v>0</v>
      </c>
      <c r="K581" s="222" t="s">
        <v>1</v>
      </c>
      <c r="L581" s="45"/>
      <c r="M581" s="288" t="s">
        <v>1</v>
      </c>
      <c r="N581" s="289" t="s">
        <v>41</v>
      </c>
      <c r="O581" s="290"/>
      <c r="P581" s="291">
        <f>O581*H581</f>
        <v>0</v>
      </c>
      <c r="Q581" s="291">
        <v>0</v>
      </c>
      <c r="R581" s="291">
        <f>Q581*H581</f>
        <v>0</v>
      </c>
      <c r="S581" s="291">
        <v>0</v>
      </c>
      <c r="T581" s="292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1" t="s">
        <v>769</v>
      </c>
      <c r="AT581" s="231" t="s">
        <v>153</v>
      </c>
      <c r="AU581" s="231" t="s">
        <v>86</v>
      </c>
      <c r="AY581" s="18" t="s">
        <v>150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8" t="s">
        <v>84</v>
      </c>
      <c r="BK581" s="232">
        <f>ROUND(I581*H581,2)</f>
        <v>0</v>
      </c>
      <c r="BL581" s="18" t="s">
        <v>769</v>
      </c>
      <c r="BM581" s="231" t="s">
        <v>782</v>
      </c>
    </row>
    <row r="582" s="2" customFormat="1" ht="6.96" customHeight="1">
      <c r="A582" s="39"/>
      <c r="B582" s="67"/>
      <c r="C582" s="68"/>
      <c r="D582" s="68"/>
      <c r="E582" s="68"/>
      <c r="F582" s="68"/>
      <c r="G582" s="68"/>
      <c r="H582" s="68"/>
      <c r="I582" s="68"/>
      <c r="J582" s="68"/>
      <c r="K582" s="68"/>
      <c r="L582" s="45"/>
      <c r="M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</sheetData>
  <sheetProtection sheet="1" autoFilter="0" formatColumns="0" formatRows="0" objects="1" scenarios="1" spinCount="100000" saltValue="zkCZgmh9V8YSHzzCBocfJjJq23lMWMo4tGp1m1lEkE3JthNfsBvOb5F4+Ms99iA1EWO5L+kEp5XEfuXyoy9vFA==" hashValue="d208vNinRHO6tBDe+lR1uMfBD0umlRNVZtisUY6/xMZvLJP6P1hA9/fB7wA178JsanxfNFhMvHEhG2Ee0/A5Mw==" algorithmName="SHA-512" password="CC35"/>
  <autoFilter ref="C136:K581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Interna Nový Bydžov - Požárně bezpečnostní řešení - Úpravy objektu 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784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ROUND((SUM(BE118:BE127)),  2)</f>
        <v>0</v>
      </c>
      <c r="G33" s="39"/>
      <c r="H33" s="39"/>
      <c r="I33" s="157">
        <v>0.20999999999999999</v>
      </c>
      <c r="J33" s="156">
        <f>ROUND(((SUM(BE118:BE127))*I33),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ROUND((SUM(BF118:BF127)),  2)</f>
        <v>0</v>
      </c>
      <c r="G34" s="39"/>
      <c r="H34" s="39"/>
      <c r="I34" s="157">
        <v>0.12</v>
      </c>
      <c r="J34" s="156">
        <f>ROUND(((SUM(BF118:BF127))*I34),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ROUND((SUM(BG118:BG127)),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ROUND((SUM(BH118:BH127)),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ROUND((SUM(BI118:BI127)),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Interna Nový Bydžov - Požárně bezpečnostní řešení - Úpravy objektu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ZTI - Zdravotně technické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Královéhradecký kraj</v>
      </c>
      <c r="G91" s="41"/>
      <c r="H91" s="41"/>
      <c r="I91" s="33" t="s">
        <v>30</v>
      </c>
      <c r="J91" s="37" t="str">
        <f>E21</f>
        <v>ATELIER H1 &amp; ATELIER HÁJEK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Jana Křížková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112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1"/>
      <c r="C97" s="182"/>
      <c r="D97" s="183" t="s">
        <v>121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785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6" t="str">
        <f>E7</f>
        <v>Interna Nový Bydžov - Požárně bezpečnostní řešení - Úpravy objektu II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ZTI - Zdravotně technické instalace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23. 4. 2024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Královéhradecký kraj</v>
      </c>
      <c r="G114" s="41"/>
      <c r="H114" s="41"/>
      <c r="I114" s="33" t="s">
        <v>30</v>
      </c>
      <c r="J114" s="37" t="str">
        <f>E21</f>
        <v>ATELIER H1 &amp; ATELIER HÁJEK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Ing. Jana Křížková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136</v>
      </c>
      <c r="D117" s="196" t="s">
        <v>61</v>
      </c>
      <c r="E117" s="196" t="s">
        <v>57</v>
      </c>
      <c r="F117" s="196" t="s">
        <v>58</v>
      </c>
      <c r="G117" s="196" t="s">
        <v>137</v>
      </c>
      <c r="H117" s="196" t="s">
        <v>138</v>
      </c>
      <c r="I117" s="196" t="s">
        <v>139</v>
      </c>
      <c r="J117" s="196" t="s">
        <v>111</v>
      </c>
      <c r="K117" s="197" t="s">
        <v>140</v>
      </c>
      <c r="L117" s="198"/>
      <c r="M117" s="101" t="s">
        <v>1</v>
      </c>
      <c r="N117" s="102" t="s">
        <v>40</v>
      </c>
      <c r="O117" s="102" t="s">
        <v>141</v>
      </c>
      <c r="P117" s="102" t="s">
        <v>142</v>
      </c>
      <c r="Q117" s="102" t="s">
        <v>143</v>
      </c>
      <c r="R117" s="102" t="s">
        <v>144</v>
      </c>
      <c r="S117" s="102" t="s">
        <v>145</v>
      </c>
      <c r="T117" s="103" t="s">
        <v>146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147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0.0020200000000000001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113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468</v>
      </c>
      <c r="F119" s="207" t="s">
        <v>469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0.0020200000000000001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86</v>
      </c>
      <c r="AT119" s="216" t="s">
        <v>75</v>
      </c>
      <c r="AU119" s="216" t="s">
        <v>76</v>
      </c>
      <c r="AY119" s="215" t="s">
        <v>150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786</v>
      </c>
      <c r="F120" s="218" t="s">
        <v>787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SUM(P121:P127)</f>
        <v>0</v>
      </c>
      <c r="Q120" s="212"/>
      <c r="R120" s="213">
        <f>SUM(R121:R127)</f>
        <v>0.0020200000000000001</v>
      </c>
      <c r="S120" s="212"/>
      <c r="T120" s="214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75</v>
      </c>
      <c r="AU120" s="216" t="s">
        <v>84</v>
      </c>
      <c r="AY120" s="215" t="s">
        <v>150</v>
      </c>
      <c r="BK120" s="217">
        <f>SUM(BK121:BK127)</f>
        <v>0</v>
      </c>
    </row>
    <row r="121" s="2" customFormat="1" ht="16.5" customHeight="1">
      <c r="A121" s="39"/>
      <c r="B121" s="40"/>
      <c r="C121" s="220" t="s">
        <v>84</v>
      </c>
      <c r="D121" s="220" t="s">
        <v>153</v>
      </c>
      <c r="E121" s="221" t="s">
        <v>788</v>
      </c>
      <c r="F121" s="222" t="s">
        <v>789</v>
      </c>
      <c r="G121" s="223" t="s">
        <v>261</v>
      </c>
      <c r="H121" s="224">
        <v>1</v>
      </c>
      <c r="I121" s="225"/>
      <c r="J121" s="226">
        <f>ROUND(I121*H121,2)</f>
        <v>0</v>
      </c>
      <c r="K121" s="222" t="s">
        <v>157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238</v>
      </c>
      <c r="AT121" s="231" t="s">
        <v>153</v>
      </c>
      <c r="AU121" s="231" t="s">
        <v>86</v>
      </c>
      <c r="AY121" s="18" t="s">
        <v>150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238</v>
      </c>
      <c r="BM121" s="231" t="s">
        <v>790</v>
      </c>
    </row>
    <row r="122" s="2" customFormat="1" ht="16.5" customHeight="1">
      <c r="A122" s="39"/>
      <c r="B122" s="40"/>
      <c r="C122" s="220" t="s">
        <v>86</v>
      </c>
      <c r="D122" s="220" t="s">
        <v>153</v>
      </c>
      <c r="E122" s="221" t="s">
        <v>791</v>
      </c>
      <c r="F122" s="222" t="s">
        <v>792</v>
      </c>
      <c r="G122" s="223" t="s">
        <v>261</v>
      </c>
      <c r="H122" s="224">
        <v>1</v>
      </c>
      <c r="I122" s="225"/>
      <c r="J122" s="226">
        <f>ROUND(I122*H122,2)</f>
        <v>0</v>
      </c>
      <c r="K122" s="222" t="s">
        <v>157</v>
      </c>
      <c r="L122" s="45"/>
      <c r="M122" s="227" t="s">
        <v>1</v>
      </c>
      <c r="N122" s="228" t="s">
        <v>41</v>
      </c>
      <c r="O122" s="92"/>
      <c r="P122" s="229">
        <f>O122*H122</f>
        <v>0</v>
      </c>
      <c r="Q122" s="229">
        <v>0.00050000000000000001</v>
      </c>
      <c r="R122" s="229">
        <f>Q122*H122</f>
        <v>0.00050000000000000001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238</v>
      </c>
      <c r="AT122" s="231" t="s">
        <v>153</v>
      </c>
      <c r="AU122" s="231" t="s">
        <v>86</v>
      </c>
      <c r="AY122" s="18" t="s">
        <v>150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238</v>
      </c>
      <c r="BM122" s="231" t="s">
        <v>793</v>
      </c>
    </row>
    <row r="123" s="2" customFormat="1" ht="16.5" customHeight="1">
      <c r="A123" s="39"/>
      <c r="B123" s="40"/>
      <c r="C123" s="220" t="s">
        <v>151</v>
      </c>
      <c r="D123" s="220" t="s">
        <v>153</v>
      </c>
      <c r="E123" s="221" t="s">
        <v>794</v>
      </c>
      <c r="F123" s="222" t="s">
        <v>795</v>
      </c>
      <c r="G123" s="223" t="s">
        <v>251</v>
      </c>
      <c r="H123" s="224">
        <v>3</v>
      </c>
      <c r="I123" s="225"/>
      <c r="J123" s="226">
        <f>ROUND(I123*H123,2)</f>
        <v>0</v>
      </c>
      <c r="K123" s="222" t="s">
        <v>157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0.00040999999999999999</v>
      </c>
      <c r="R123" s="229">
        <f>Q123*H123</f>
        <v>0.00123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238</v>
      </c>
      <c r="AT123" s="231" t="s">
        <v>153</v>
      </c>
      <c r="AU123" s="231" t="s">
        <v>86</v>
      </c>
      <c r="AY123" s="18" t="s">
        <v>150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238</v>
      </c>
      <c r="BM123" s="231" t="s">
        <v>796</v>
      </c>
    </row>
    <row r="124" s="2" customFormat="1" ht="16.5" customHeight="1">
      <c r="A124" s="39"/>
      <c r="B124" s="40"/>
      <c r="C124" s="220" t="s">
        <v>158</v>
      </c>
      <c r="D124" s="220" t="s">
        <v>153</v>
      </c>
      <c r="E124" s="221" t="s">
        <v>797</v>
      </c>
      <c r="F124" s="222" t="s">
        <v>798</v>
      </c>
      <c r="G124" s="223" t="s">
        <v>261</v>
      </c>
      <c r="H124" s="224">
        <v>1</v>
      </c>
      <c r="I124" s="225"/>
      <c r="J124" s="226">
        <f>ROUND(I124*H124,2)</f>
        <v>0</v>
      </c>
      <c r="K124" s="222" t="s">
        <v>157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238</v>
      </c>
      <c r="AT124" s="231" t="s">
        <v>153</v>
      </c>
      <c r="AU124" s="231" t="s">
        <v>86</v>
      </c>
      <c r="AY124" s="18" t="s">
        <v>150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238</v>
      </c>
      <c r="BM124" s="231" t="s">
        <v>799</v>
      </c>
    </row>
    <row r="125" s="2" customFormat="1" ht="24.15" customHeight="1">
      <c r="A125" s="39"/>
      <c r="B125" s="40"/>
      <c r="C125" s="220" t="s">
        <v>178</v>
      </c>
      <c r="D125" s="220" t="s">
        <v>153</v>
      </c>
      <c r="E125" s="221" t="s">
        <v>800</v>
      </c>
      <c r="F125" s="222" t="s">
        <v>801</v>
      </c>
      <c r="G125" s="223" t="s">
        <v>261</v>
      </c>
      <c r="H125" s="224">
        <v>1</v>
      </c>
      <c r="I125" s="225"/>
      <c r="J125" s="226">
        <f>ROUND(I125*H125,2)</f>
        <v>0</v>
      </c>
      <c r="K125" s="222" t="s">
        <v>157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6.0000000000000002E-05</v>
      </c>
      <c r="R125" s="229">
        <f>Q125*H125</f>
        <v>6.0000000000000002E-05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238</v>
      </c>
      <c r="AT125" s="231" t="s">
        <v>153</v>
      </c>
      <c r="AU125" s="231" t="s">
        <v>86</v>
      </c>
      <c r="AY125" s="18" t="s">
        <v>150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238</v>
      </c>
      <c r="BM125" s="231" t="s">
        <v>802</v>
      </c>
    </row>
    <row r="126" s="2" customFormat="1" ht="44.25" customHeight="1">
      <c r="A126" s="39"/>
      <c r="B126" s="40"/>
      <c r="C126" s="267" t="s">
        <v>183</v>
      </c>
      <c r="D126" s="267" t="s">
        <v>205</v>
      </c>
      <c r="E126" s="268" t="s">
        <v>803</v>
      </c>
      <c r="F126" s="269" t="s">
        <v>804</v>
      </c>
      <c r="G126" s="270" t="s">
        <v>261</v>
      </c>
      <c r="H126" s="271">
        <v>1</v>
      </c>
      <c r="I126" s="272"/>
      <c r="J126" s="273">
        <f>ROUND(I126*H126,2)</f>
        <v>0</v>
      </c>
      <c r="K126" s="269" t="s">
        <v>805</v>
      </c>
      <c r="L126" s="274"/>
      <c r="M126" s="275" t="s">
        <v>1</v>
      </c>
      <c r="N126" s="276" t="s">
        <v>41</v>
      </c>
      <c r="O126" s="92"/>
      <c r="P126" s="229">
        <f>O126*H126</f>
        <v>0</v>
      </c>
      <c r="Q126" s="229">
        <v>0.00023000000000000001</v>
      </c>
      <c r="R126" s="229">
        <f>Q126*H126</f>
        <v>0.00023000000000000001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345</v>
      </c>
      <c r="AT126" s="231" t="s">
        <v>205</v>
      </c>
      <c r="AU126" s="231" t="s">
        <v>86</v>
      </c>
      <c r="AY126" s="18" t="s">
        <v>150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238</v>
      </c>
      <c r="BM126" s="231" t="s">
        <v>806</v>
      </c>
    </row>
    <row r="127" s="2" customFormat="1" ht="24.15" customHeight="1">
      <c r="A127" s="39"/>
      <c r="B127" s="40"/>
      <c r="C127" s="220" t="s">
        <v>188</v>
      </c>
      <c r="D127" s="220" t="s">
        <v>153</v>
      </c>
      <c r="E127" s="221" t="s">
        <v>807</v>
      </c>
      <c r="F127" s="222" t="s">
        <v>808</v>
      </c>
      <c r="G127" s="223" t="s">
        <v>512</v>
      </c>
      <c r="H127" s="287"/>
      <c r="I127" s="225"/>
      <c r="J127" s="226">
        <f>ROUND(I127*H127,2)</f>
        <v>0</v>
      </c>
      <c r="K127" s="222" t="s">
        <v>157</v>
      </c>
      <c r="L127" s="45"/>
      <c r="M127" s="288" t="s">
        <v>1</v>
      </c>
      <c r="N127" s="289" t="s">
        <v>41</v>
      </c>
      <c r="O127" s="290"/>
      <c r="P127" s="291">
        <f>O127*H127</f>
        <v>0</v>
      </c>
      <c r="Q127" s="291">
        <v>0</v>
      </c>
      <c r="R127" s="291">
        <f>Q127*H127</f>
        <v>0</v>
      </c>
      <c r="S127" s="291">
        <v>0</v>
      </c>
      <c r="T127" s="29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238</v>
      </c>
      <c r="AT127" s="231" t="s">
        <v>153</v>
      </c>
      <c r="AU127" s="231" t="s">
        <v>86</v>
      </c>
      <c r="AY127" s="18" t="s">
        <v>150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238</v>
      </c>
      <c r="BM127" s="231" t="s">
        <v>809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DCervfee87IP6oDAsE8LwV8VN5AzRXKuaMT2SWHMbhYZ/MALfbWqUC6LPMQDY5PjpNZIh+1vwryPJ7kjcyqK+g==" hashValue="HiHOQDVO4FhA2c6C+Un+BHOhnAWFXXy8kn848RVIPIJvkYDKMf8YHq3qJCL67b1OBzm1oPCkfALbhufdvTpuqA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Interna Nový Bydžov - Požárně bezpečnostní řešení - Úpravy objektu 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>Martin Škrabal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ROUND((SUM(BE125:BE173)),  2)</f>
        <v>0</v>
      </c>
      <c r="G33" s="39"/>
      <c r="H33" s="39"/>
      <c r="I33" s="157">
        <v>0.20999999999999999</v>
      </c>
      <c r="J33" s="156">
        <f>ROUND(((SUM(BE125:BE173))*I33),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ROUND((SUM(BF125:BF173)),  2)</f>
        <v>0</v>
      </c>
      <c r="G34" s="39"/>
      <c r="H34" s="39"/>
      <c r="I34" s="157">
        <v>0.12</v>
      </c>
      <c r="J34" s="156">
        <f>ROUND(((SUM(BF125:BF173))*I34),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ROUND((SUM(BG125:BG173)),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ROUND((SUM(BH125:BH173)),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ROUND((SUM(BI125:BI173)),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Interna Nový Bydžov - Požárně bezpečnostní řešení - Úpravy objektu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Královéhradecký kraj</v>
      </c>
      <c r="G91" s="41"/>
      <c r="H91" s="41"/>
      <c r="I91" s="33" t="s">
        <v>30</v>
      </c>
      <c r="J91" s="37" t="str">
        <f>E21</f>
        <v>ATELIER H1 &amp; ATELIER HÁJEK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112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1"/>
      <c r="C97" s="182"/>
      <c r="D97" s="183" t="s">
        <v>811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812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813</v>
      </c>
      <c r="E99" s="184"/>
      <c r="F99" s="184"/>
      <c r="G99" s="184"/>
      <c r="H99" s="184"/>
      <c r="I99" s="184"/>
      <c r="J99" s="185">
        <f>J139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814</v>
      </c>
      <c r="E100" s="184"/>
      <c r="F100" s="184"/>
      <c r="G100" s="184"/>
      <c r="H100" s="184"/>
      <c r="I100" s="184"/>
      <c r="J100" s="185">
        <f>J141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815</v>
      </c>
      <c r="E101" s="184"/>
      <c r="F101" s="184"/>
      <c r="G101" s="184"/>
      <c r="H101" s="184"/>
      <c r="I101" s="184"/>
      <c r="J101" s="185">
        <f>J145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816</v>
      </c>
      <c r="E102" s="184"/>
      <c r="F102" s="184"/>
      <c r="G102" s="184"/>
      <c r="H102" s="184"/>
      <c r="I102" s="184"/>
      <c r="J102" s="185">
        <f>J146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817</v>
      </c>
      <c r="E103" s="184"/>
      <c r="F103" s="184"/>
      <c r="G103" s="184"/>
      <c r="H103" s="184"/>
      <c r="I103" s="184"/>
      <c r="J103" s="185">
        <f>J156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818</v>
      </c>
      <c r="E104" s="184"/>
      <c r="F104" s="184"/>
      <c r="G104" s="184"/>
      <c r="H104" s="184"/>
      <c r="I104" s="184"/>
      <c r="J104" s="185">
        <f>J162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819</v>
      </c>
      <c r="E105" s="184"/>
      <c r="F105" s="184"/>
      <c r="G105" s="184"/>
      <c r="H105" s="184"/>
      <c r="I105" s="184"/>
      <c r="J105" s="185">
        <f>J168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6" t="str">
        <f>E7</f>
        <v>Interna Nový Bydžov - Požárně bezpečnostní řešení - Úpravy objektu II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VZT - Vzduchotechnika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23. 4. 2024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Královéhradecký kraj</v>
      </c>
      <c r="G121" s="41"/>
      <c r="H121" s="41"/>
      <c r="I121" s="33" t="s">
        <v>30</v>
      </c>
      <c r="J121" s="37" t="str">
        <f>E21</f>
        <v>ATELIER H1 &amp; ATELIER HÁJEK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136</v>
      </c>
      <c r="D124" s="196" t="s">
        <v>61</v>
      </c>
      <c r="E124" s="196" t="s">
        <v>57</v>
      </c>
      <c r="F124" s="196" t="s">
        <v>58</v>
      </c>
      <c r="G124" s="196" t="s">
        <v>137</v>
      </c>
      <c r="H124" s="196" t="s">
        <v>138</v>
      </c>
      <c r="I124" s="196" t="s">
        <v>139</v>
      </c>
      <c r="J124" s="196" t="s">
        <v>111</v>
      </c>
      <c r="K124" s="197" t="s">
        <v>140</v>
      </c>
      <c r="L124" s="198"/>
      <c r="M124" s="101" t="s">
        <v>1</v>
      </c>
      <c r="N124" s="102" t="s">
        <v>40</v>
      </c>
      <c r="O124" s="102" t="s">
        <v>141</v>
      </c>
      <c r="P124" s="102" t="s">
        <v>142</v>
      </c>
      <c r="Q124" s="102" t="s">
        <v>143</v>
      </c>
      <c r="R124" s="102" t="s">
        <v>144</v>
      </c>
      <c r="S124" s="102" t="s">
        <v>145</v>
      </c>
      <c r="T124" s="103" t="s">
        <v>146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147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P126+P138+P139+P141+P145+P146+P156+P162+P168</f>
        <v>0</v>
      </c>
      <c r="Q125" s="105"/>
      <c r="R125" s="201">
        <f>R126+R138+R139+R141+R145+R146+R156+R162+R168</f>
        <v>0</v>
      </c>
      <c r="S125" s="105"/>
      <c r="T125" s="202">
        <f>T126+T138+T139+T141+T145+T146+T156+T162+T168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113</v>
      </c>
      <c r="BK125" s="203">
        <f>BK126+BK138+BK139+BK141+BK145+BK146+BK156+BK162+BK168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820</v>
      </c>
      <c r="F126" s="207" t="s">
        <v>821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SUM(P127:P137)</f>
        <v>0</v>
      </c>
      <c r="Q126" s="212"/>
      <c r="R126" s="213">
        <f>SUM(R127:R137)</f>
        <v>0</v>
      </c>
      <c r="S126" s="212"/>
      <c r="T126" s="214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150</v>
      </c>
      <c r="BK126" s="217">
        <f>SUM(BK127:BK137)</f>
        <v>0</v>
      </c>
    </row>
    <row r="127" s="2" customFormat="1" ht="76.35" customHeight="1">
      <c r="A127" s="39"/>
      <c r="B127" s="40"/>
      <c r="C127" s="220" t="s">
        <v>84</v>
      </c>
      <c r="D127" s="220" t="s">
        <v>153</v>
      </c>
      <c r="E127" s="221" t="s">
        <v>822</v>
      </c>
      <c r="F127" s="222" t="s">
        <v>823</v>
      </c>
      <c r="G127" s="223" t="s">
        <v>824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158</v>
      </c>
      <c r="AT127" s="231" t="s">
        <v>153</v>
      </c>
      <c r="AU127" s="231" t="s">
        <v>84</v>
      </c>
      <c r="AY127" s="18" t="s">
        <v>150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158</v>
      </c>
      <c r="BM127" s="231" t="s">
        <v>86</v>
      </c>
    </row>
    <row r="128" s="2" customFormat="1" ht="16.5" customHeight="1">
      <c r="A128" s="39"/>
      <c r="B128" s="40"/>
      <c r="C128" s="220" t="s">
        <v>86</v>
      </c>
      <c r="D128" s="220" t="s">
        <v>153</v>
      </c>
      <c r="E128" s="221" t="s">
        <v>825</v>
      </c>
      <c r="F128" s="222" t="s">
        <v>826</v>
      </c>
      <c r="G128" s="223" t="s">
        <v>584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158</v>
      </c>
      <c r="AT128" s="231" t="s">
        <v>153</v>
      </c>
      <c r="AU128" s="231" t="s">
        <v>84</v>
      </c>
      <c r="AY128" s="18" t="s">
        <v>150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158</v>
      </c>
      <c r="BM128" s="231" t="s">
        <v>158</v>
      </c>
    </row>
    <row r="129" s="2" customFormat="1" ht="16.5" customHeight="1">
      <c r="A129" s="39"/>
      <c r="B129" s="40"/>
      <c r="C129" s="220" t="s">
        <v>151</v>
      </c>
      <c r="D129" s="220" t="s">
        <v>153</v>
      </c>
      <c r="E129" s="221" t="s">
        <v>827</v>
      </c>
      <c r="F129" s="222" t="s">
        <v>828</v>
      </c>
      <c r="G129" s="223" t="s">
        <v>584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158</v>
      </c>
      <c r="AT129" s="231" t="s">
        <v>153</v>
      </c>
      <c r="AU129" s="231" t="s">
        <v>84</v>
      </c>
      <c r="AY129" s="18" t="s">
        <v>150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158</v>
      </c>
      <c r="BM129" s="231" t="s">
        <v>183</v>
      </c>
    </row>
    <row r="130" s="2" customFormat="1" ht="16.5" customHeight="1">
      <c r="A130" s="39"/>
      <c r="B130" s="40"/>
      <c r="C130" s="220" t="s">
        <v>158</v>
      </c>
      <c r="D130" s="220" t="s">
        <v>153</v>
      </c>
      <c r="E130" s="221" t="s">
        <v>829</v>
      </c>
      <c r="F130" s="222" t="s">
        <v>830</v>
      </c>
      <c r="G130" s="223" t="s">
        <v>584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158</v>
      </c>
      <c r="AT130" s="231" t="s">
        <v>153</v>
      </c>
      <c r="AU130" s="231" t="s">
        <v>84</v>
      </c>
      <c r="AY130" s="18" t="s">
        <v>150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158</v>
      </c>
      <c r="BM130" s="231" t="s">
        <v>192</v>
      </c>
    </row>
    <row r="131" s="2" customFormat="1" ht="21.75" customHeight="1">
      <c r="A131" s="39"/>
      <c r="B131" s="40"/>
      <c r="C131" s="220" t="s">
        <v>178</v>
      </c>
      <c r="D131" s="220" t="s">
        <v>153</v>
      </c>
      <c r="E131" s="221" t="s">
        <v>831</v>
      </c>
      <c r="F131" s="222" t="s">
        <v>832</v>
      </c>
      <c r="G131" s="223" t="s">
        <v>584</v>
      </c>
      <c r="H131" s="224">
        <v>2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158</v>
      </c>
      <c r="AT131" s="231" t="s">
        <v>153</v>
      </c>
      <c r="AU131" s="231" t="s">
        <v>84</v>
      </c>
      <c r="AY131" s="18" t="s">
        <v>150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158</v>
      </c>
      <c r="BM131" s="231" t="s">
        <v>204</v>
      </c>
    </row>
    <row r="132" s="2" customFormat="1" ht="21.75" customHeight="1">
      <c r="A132" s="39"/>
      <c r="B132" s="40"/>
      <c r="C132" s="220" t="s">
        <v>183</v>
      </c>
      <c r="D132" s="220" t="s">
        <v>153</v>
      </c>
      <c r="E132" s="221" t="s">
        <v>833</v>
      </c>
      <c r="F132" s="222" t="s">
        <v>834</v>
      </c>
      <c r="G132" s="223" t="s">
        <v>584</v>
      </c>
      <c r="H132" s="224">
        <v>1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158</v>
      </c>
      <c r="AT132" s="231" t="s">
        <v>153</v>
      </c>
      <c r="AU132" s="231" t="s">
        <v>84</v>
      </c>
      <c r="AY132" s="18" t="s">
        <v>150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158</v>
      </c>
      <c r="BM132" s="231" t="s">
        <v>8</v>
      </c>
    </row>
    <row r="133" s="2" customFormat="1" ht="16.5" customHeight="1">
      <c r="A133" s="39"/>
      <c r="B133" s="40"/>
      <c r="C133" s="220" t="s">
        <v>188</v>
      </c>
      <c r="D133" s="220" t="s">
        <v>153</v>
      </c>
      <c r="E133" s="221" t="s">
        <v>835</v>
      </c>
      <c r="F133" s="222" t="s">
        <v>836</v>
      </c>
      <c r="G133" s="223" t="s">
        <v>584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158</v>
      </c>
      <c r="AT133" s="231" t="s">
        <v>153</v>
      </c>
      <c r="AU133" s="231" t="s">
        <v>84</v>
      </c>
      <c r="AY133" s="18" t="s">
        <v>150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158</v>
      </c>
      <c r="BM133" s="231" t="s">
        <v>228</v>
      </c>
    </row>
    <row r="134" s="2" customFormat="1" ht="21.75" customHeight="1">
      <c r="A134" s="39"/>
      <c r="B134" s="40"/>
      <c r="C134" s="220" t="s">
        <v>192</v>
      </c>
      <c r="D134" s="220" t="s">
        <v>153</v>
      </c>
      <c r="E134" s="221" t="s">
        <v>837</v>
      </c>
      <c r="F134" s="222" t="s">
        <v>838</v>
      </c>
      <c r="G134" s="223" t="s">
        <v>584</v>
      </c>
      <c r="H134" s="224">
        <v>1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158</v>
      </c>
      <c r="AT134" s="231" t="s">
        <v>153</v>
      </c>
      <c r="AU134" s="231" t="s">
        <v>84</v>
      </c>
      <c r="AY134" s="18" t="s">
        <v>150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158</v>
      </c>
      <c r="BM134" s="231" t="s">
        <v>238</v>
      </c>
    </row>
    <row r="135" s="2" customFormat="1" ht="16.5" customHeight="1">
      <c r="A135" s="39"/>
      <c r="B135" s="40"/>
      <c r="C135" s="220" t="s">
        <v>198</v>
      </c>
      <c r="D135" s="220" t="s">
        <v>153</v>
      </c>
      <c r="E135" s="221" t="s">
        <v>839</v>
      </c>
      <c r="F135" s="222" t="s">
        <v>840</v>
      </c>
      <c r="G135" s="223" t="s">
        <v>584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158</v>
      </c>
      <c r="AT135" s="231" t="s">
        <v>153</v>
      </c>
      <c r="AU135" s="231" t="s">
        <v>84</v>
      </c>
      <c r="AY135" s="18" t="s">
        <v>150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158</v>
      </c>
      <c r="BM135" s="231" t="s">
        <v>276</v>
      </c>
    </row>
    <row r="136" s="2" customFormat="1" ht="24.15" customHeight="1">
      <c r="A136" s="39"/>
      <c r="B136" s="40"/>
      <c r="C136" s="220" t="s">
        <v>204</v>
      </c>
      <c r="D136" s="220" t="s">
        <v>153</v>
      </c>
      <c r="E136" s="221" t="s">
        <v>841</v>
      </c>
      <c r="F136" s="222" t="s">
        <v>842</v>
      </c>
      <c r="G136" s="223" t="s">
        <v>166</v>
      </c>
      <c r="H136" s="224">
        <v>48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158</v>
      </c>
      <c r="AT136" s="231" t="s">
        <v>153</v>
      </c>
      <c r="AU136" s="231" t="s">
        <v>84</v>
      </c>
      <c r="AY136" s="18" t="s">
        <v>150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158</v>
      </c>
      <c r="BM136" s="231" t="s">
        <v>286</v>
      </c>
    </row>
    <row r="137" s="2" customFormat="1" ht="24.15" customHeight="1">
      <c r="A137" s="39"/>
      <c r="B137" s="40"/>
      <c r="C137" s="220" t="s">
        <v>210</v>
      </c>
      <c r="D137" s="220" t="s">
        <v>153</v>
      </c>
      <c r="E137" s="221" t="s">
        <v>843</v>
      </c>
      <c r="F137" s="222" t="s">
        <v>844</v>
      </c>
      <c r="G137" s="223" t="s">
        <v>166</v>
      </c>
      <c r="H137" s="224">
        <v>25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158</v>
      </c>
      <c r="AT137" s="231" t="s">
        <v>153</v>
      </c>
      <c r="AU137" s="231" t="s">
        <v>84</v>
      </c>
      <c r="AY137" s="18" t="s">
        <v>150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158</v>
      </c>
      <c r="BM137" s="231" t="s">
        <v>294</v>
      </c>
    </row>
    <row r="138" s="12" customFormat="1" ht="25.92" customHeight="1">
      <c r="A138" s="12"/>
      <c r="B138" s="204"/>
      <c r="C138" s="205"/>
      <c r="D138" s="206" t="s">
        <v>75</v>
      </c>
      <c r="E138" s="207" t="s">
        <v>845</v>
      </c>
      <c r="F138" s="207" t="s">
        <v>846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v>0</v>
      </c>
      <c r="Q138" s="212"/>
      <c r="R138" s="213">
        <v>0</v>
      </c>
      <c r="S138" s="212"/>
      <c r="T138" s="214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76</v>
      </c>
      <c r="AY138" s="215" t="s">
        <v>150</v>
      </c>
      <c r="BK138" s="217">
        <v>0</v>
      </c>
    </row>
    <row r="139" s="12" customFormat="1" ht="25.92" customHeight="1">
      <c r="A139" s="12"/>
      <c r="B139" s="204"/>
      <c r="C139" s="205"/>
      <c r="D139" s="206" t="s">
        <v>75</v>
      </c>
      <c r="E139" s="207" t="s">
        <v>847</v>
      </c>
      <c r="F139" s="207" t="s">
        <v>848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P140</f>
        <v>0</v>
      </c>
      <c r="Q139" s="212"/>
      <c r="R139" s="213">
        <f>R140</f>
        <v>0</v>
      </c>
      <c r="S139" s="212"/>
      <c r="T139" s="21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84</v>
      </c>
      <c r="AT139" s="216" t="s">
        <v>75</v>
      </c>
      <c r="AU139" s="216" t="s">
        <v>76</v>
      </c>
      <c r="AY139" s="215" t="s">
        <v>150</v>
      </c>
      <c r="BK139" s="217">
        <f>BK140</f>
        <v>0</v>
      </c>
    </row>
    <row r="140" s="2" customFormat="1" ht="76.35" customHeight="1">
      <c r="A140" s="39"/>
      <c r="B140" s="40"/>
      <c r="C140" s="220" t="s">
        <v>8</v>
      </c>
      <c r="D140" s="220" t="s">
        <v>153</v>
      </c>
      <c r="E140" s="221" t="s">
        <v>849</v>
      </c>
      <c r="F140" s="222" t="s">
        <v>823</v>
      </c>
      <c r="G140" s="223" t="s">
        <v>824</v>
      </c>
      <c r="H140" s="224">
        <v>1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158</v>
      </c>
      <c r="AT140" s="231" t="s">
        <v>153</v>
      </c>
      <c r="AU140" s="231" t="s">
        <v>84</v>
      </c>
      <c r="AY140" s="18" t="s">
        <v>150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158</v>
      </c>
      <c r="BM140" s="231" t="s">
        <v>304</v>
      </c>
    </row>
    <row r="141" s="12" customFormat="1" ht="25.92" customHeight="1">
      <c r="A141" s="12"/>
      <c r="B141" s="204"/>
      <c r="C141" s="205"/>
      <c r="D141" s="206" t="s">
        <v>75</v>
      </c>
      <c r="E141" s="207" t="s">
        <v>850</v>
      </c>
      <c r="F141" s="207" t="s">
        <v>1</v>
      </c>
      <c r="G141" s="205"/>
      <c r="H141" s="205"/>
      <c r="I141" s="208"/>
      <c r="J141" s="209">
        <f>BK141</f>
        <v>0</v>
      </c>
      <c r="K141" s="205"/>
      <c r="L141" s="210"/>
      <c r="M141" s="211"/>
      <c r="N141" s="212"/>
      <c r="O141" s="212"/>
      <c r="P141" s="213">
        <f>SUM(P142:P144)</f>
        <v>0</v>
      </c>
      <c r="Q141" s="212"/>
      <c r="R141" s="213">
        <f>SUM(R142:R144)</f>
        <v>0</v>
      </c>
      <c r="S141" s="212"/>
      <c r="T141" s="214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84</v>
      </c>
      <c r="AT141" s="216" t="s">
        <v>75</v>
      </c>
      <c r="AU141" s="216" t="s">
        <v>76</v>
      </c>
      <c r="AY141" s="215" t="s">
        <v>150</v>
      </c>
      <c r="BK141" s="217">
        <f>SUM(BK142:BK144)</f>
        <v>0</v>
      </c>
    </row>
    <row r="142" s="2" customFormat="1" ht="16.5" customHeight="1">
      <c r="A142" s="39"/>
      <c r="B142" s="40"/>
      <c r="C142" s="220" t="s">
        <v>221</v>
      </c>
      <c r="D142" s="220" t="s">
        <v>153</v>
      </c>
      <c r="E142" s="221" t="s">
        <v>851</v>
      </c>
      <c r="F142" s="222" t="s">
        <v>852</v>
      </c>
      <c r="G142" s="223" t="s">
        <v>584</v>
      </c>
      <c r="H142" s="224">
        <v>1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158</v>
      </c>
      <c r="AT142" s="231" t="s">
        <v>153</v>
      </c>
      <c r="AU142" s="231" t="s">
        <v>84</v>
      </c>
      <c r="AY142" s="18" t="s">
        <v>150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158</v>
      </c>
      <c r="BM142" s="231" t="s">
        <v>318</v>
      </c>
    </row>
    <row r="143" s="2" customFormat="1" ht="24.15" customHeight="1">
      <c r="A143" s="39"/>
      <c r="B143" s="40"/>
      <c r="C143" s="220" t="s">
        <v>228</v>
      </c>
      <c r="D143" s="220" t="s">
        <v>153</v>
      </c>
      <c r="E143" s="221" t="s">
        <v>853</v>
      </c>
      <c r="F143" s="222" t="s">
        <v>854</v>
      </c>
      <c r="G143" s="223" t="s">
        <v>166</v>
      </c>
      <c r="H143" s="224">
        <v>18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158</v>
      </c>
      <c r="AT143" s="231" t="s">
        <v>153</v>
      </c>
      <c r="AU143" s="231" t="s">
        <v>84</v>
      </c>
      <c r="AY143" s="18" t="s">
        <v>150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158</v>
      </c>
      <c r="BM143" s="231" t="s">
        <v>336</v>
      </c>
    </row>
    <row r="144" s="2" customFormat="1" ht="24.15" customHeight="1">
      <c r="A144" s="39"/>
      <c r="B144" s="40"/>
      <c r="C144" s="220" t="s">
        <v>233</v>
      </c>
      <c r="D144" s="220" t="s">
        <v>153</v>
      </c>
      <c r="E144" s="221" t="s">
        <v>855</v>
      </c>
      <c r="F144" s="222" t="s">
        <v>844</v>
      </c>
      <c r="G144" s="223" t="s">
        <v>166</v>
      </c>
      <c r="H144" s="224">
        <v>8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158</v>
      </c>
      <c r="AT144" s="231" t="s">
        <v>153</v>
      </c>
      <c r="AU144" s="231" t="s">
        <v>84</v>
      </c>
      <c r="AY144" s="18" t="s">
        <v>150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158</v>
      </c>
      <c r="BM144" s="231" t="s">
        <v>345</v>
      </c>
    </row>
    <row r="145" s="12" customFormat="1" ht="25.92" customHeight="1">
      <c r="A145" s="12"/>
      <c r="B145" s="204"/>
      <c r="C145" s="205"/>
      <c r="D145" s="206" t="s">
        <v>75</v>
      </c>
      <c r="E145" s="207" t="s">
        <v>856</v>
      </c>
      <c r="F145" s="207" t="s">
        <v>857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v>0</v>
      </c>
      <c r="Q145" s="212"/>
      <c r="R145" s="213">
        <v>0</v>
      </c>
      <c r="S145" s="212"/>
      <c r="T145" s="214"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76</v>
      </c>
      <c r="AY145" s="215" t="s">
        <v>150</v>
      </c>
      <c r="BK145" s="217">
        <v>0</v>
      </c>
    </row>
    <row r="146" s="12" customFormat="1" ht="25.92" customHeight="1">
      <c r="A146" s="12"/>
      <c r="B146" s="204"/>
      <c r="C146" s="205"/>
      <c r="D146" s="206" t="s">
        <v>75</v>
      </c>
      <c r="E146" s="207" t="s">
        <v>858</v>
      </c>
      <c r="F146" s="207" t="s">
        <v>859</v>
      </c>
      <c r="G146" s="205"/>
      <c r="H146" s="205"/>
      <c r="I146" s="208"/>
      <c r="J146" s="209">
        <f>BK146</f>
        <v>0</v>
      </c>
      <c r="K146" s="205"/>
      <c r="L146" s="210"/>
      <c r="M146" s="211"/>
      <c r="N146" s="212"/>
      <c r="O146" s="212"/>
      <c r="P146" s="213">
        <f>SUM(P147:P155)</f>
        <v>0</v>
      </c>
      <c r="Q146" s="212"/>
      <c r="R146" s="213">
        <f>SUM(R147:R155)</f>
        <v>0</v>
      </c>
      <c r="S146" s="212"/>
      <c r="T146" s="214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76</v>
      </c>
      <c r="AY146" s="215" t="s">
        <v>150</v>
      </c>
      <c r="BK146" s="217">
        <f>SUM(BK147:BK155)</f>
        <v>0</v>
      </c>
    </row>
    <row r="147" s="2" customFormat="1" ht="44.25" customHeight="1">
      <c r="A147" s="39"/>
      <c r="B147" s="40"/>
      <c r="C147" s="220" t="s">
        <v>238</v>
      </c>
      <c r="D147" s="220" t="s">
        <v>153</v>
      </c>
      <c r="E147" s="221" t="s">
        <v>860</v>
      </c>
      <c r="F147" s="222" t="s">
        <v>861</v>
      </c>
      <c r="G147" s="223" t="s">
        <v>824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158</v>
      </c>
      <c r="AT147" s="231" t="s">
        <v>153</v>
      </c>
      <c r="AU147" s="231" t="s">
        <v>84</v>
      </c>
      <c r="AY147" s="18" t="s">
        <v>150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158</v>
      </c>
      <c r="BM147" s="231" t="s">
        <v>362</v>
      </c>
    </row>
    <row r="148" s="2" customFormat="1" ht="16.5" customHeight="1">
      <c r="A148" s="39"/>
      <c r="B148" s="40"/>
      <c r="C148" s="220" t="s">
        <v>243</v>
      </c>
      <c r="D148" s="220" t="s">
        <v>153</v>
      </c>
      <c r="E148" s="221" t="s">
        <v>862</v>
      </c>
      <c r="F148" s="222" t="s">
        <v>863</v>
      </c>
      <c r="G148" s="223" t="s">
        <v>584</v>
      </c>
      <c r="H148" s="224">
        <v>1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158</v>
      </c>
      <c r="AT148" s="231" t="s">
        <v>153</v>
      </c>
      <c r="AU148" s="231" t="s">
        <v>84</v>
      </c>
      <c r="AY148" s="18" t="s">
        <v>150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158</v>
      </c>
      <c r="BM148" s="231" t="s">
        <v>375</v>
      </c>
    </row>
    <row r="149" s="2" customFormat="1" ht="21.75" customHeight="1">
      <c r="A149" s="39"/>
      <c r="B149" s="40"/>
      <c r="C149" s="220" t="s">
        <v>276</v>
      </c>
      <c r="D149" s="220" t="s">
        <v>153</v>
      </c>
      <c r="E149" s="221" t="s">
        <v>864</v>
      </c>
      <c r="F149" s="222" t="s">
        <v>865</v>
      </c>
      <c r="G149" s="223" t="s">
        <v>584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158</v>
      </c>
      <c r="AT149" s="231" t="s">
        <v>153</v>
      </c>
      <c r="AU149" s="231" t="s">
        <v>84</v>
      </c>
      <c r="AY149" s="18" t="s">
        <v>150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158</v>
      </c>
      <c r="BM149" s="231" t="s">
        <v>388</v>
      </c>
    </row>
    <row r="150" s="2" customFormat="1" ht="21.75" customHeight="1">
      <c r="A150" s="39"/>
      <c r="B150" s="40"/>
      <c r="C150" s="220" t="s">
        <v>282</v>
      </c>
      <c r="D150" s="220" t="s">
        <v>153</v>
      </c>
      <c r="E150" s="221" t="s">
        <v>866</v>
      </c>
      <c r="F150" s="222" t="s">
        <v>867</v>
      </c>
      <c r="G150" s="223" t="s">
        <v>584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158</v>
      </c>
      <c r="AT150" s="231" t="s">
        <v>153</v>
      </c>
      <c r="AU150" s="231" t="s">
        <v>84</v>
      </c>
      <c r="AY150" s="18" t="s">
        <v>150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158</v>
      </c>
      <c r="BM150" s="231" t="s">
        <v>399</v>
      </c>
    </row>
    <row r="151" s="2" customFormat="1" ht="21.75" customHeight="1">
      <c r="A151" s="39"/>
      <c r="B151" s="40"/>
      <c r="C151" s="220" t="s">
        <v>286</v>
      </c>
      <c r="D151" s="220" t="s">
        <v>153</v>
      </c>
      <c r="E151" s="221" t="s">
        <v>868</v>
      </c>
      <c r="F151" s="222" t="s">
        <v>869</v>
      </c>
      <c r="G151" s="223" t="s">
        <v>584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158</v>
      </c>
      <c r="AT151" s="231" t="s">
        <v>153</v>
      </c>
      <c r="AU151" s="231" t="s">
        <v>84</v>
      </c>
      <c r="AY151" s="18" t="s">
        <v>150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158</v>
      </c>
      <c r="BM151" s="231" t="s">
        <v>411</v>
      </c>
    </row>
    <row r="152" s="2" customFormat="1" ht="16.5" customHeight="1">
      <c r="A152" s="39"/>
      <c r="B152" s="40"/>
      <c r="C152" s="220" t="s">
        <v>7</v>
      </c>
      <c r="D152" s="220" t="s">
        <v>153</v>
      </c>
      <c r="E152" s="221" t="s">
        <v>870</v>
      </c>
      <c r="F152" s="222" t="s">
        <v>863</v>
      </c>
      <c r="G152" s="223" t="s">
        <v>584</v>
      </c>
      <c r="H152" s="224">
        <v>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158</v>
      </c>
      <c r="AT152" s="231" t="s">
        <v>153</v>
      </c>
      <c r="AU152" s="231" t="s">
        <v>84</v>
      </c>
      <c r="AY152" s="18" t="s">
        <v>150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158</v>
      </c>
      <c r="BM152" s="231" t="s">
        <v>420</v>
      </c>
    </row>
    <row r="153" s="2" customFormat="1" ht="21.75" customHeight="1">
      <c r="A153" s="39"/>
      <c r="B153" s="40"/>
      <c r="C153" s="220" t="s">
        <v>294</v>
      </c>
      <c r="D153" s="220" t="s">
        <v>153</v>
      </c>
      <c r="E153" s="221" t="s">
        <v>871</v>
      </c>
      <c r="F153" s="222" t="s">
        <v>865</v>
      </c>
      <c r="G153" s="223" t="s">
        <v>584</v>
      </c>
      <c r="H153" s="224">
        <v>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158</v>
      </c>
      <c r="AT153" s="231" t="s">
        <v>153</v>
      </c>
      <c r="AU153" s="231" t="s">
        <v>84</v>
      </c>
      <c r="AY153" s="18" t="s">
        <v>150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158</v>
      </c>
      <c r="BM153" s="231" t="s">
        <v>432</v>
      </c>
    </row>
    <row r="154" s="2" customFormat="1" ht="16.5" customHeight="1">
      <c r="A154" s="39"/>
      <c r="B154" s="40"/>
      <c r="C154" s="220" t="s">
        <v>299</v>
      </c>
      <c r="D154" s="220" t="s">
        <v>153</v>
      </c>
      <c r="E154" s="221" t="s">
        <v>872</v>
      </c>
      <c r="F154" s="222" t="s">
        <v>873</v>
      </c>
      <c r="G154" s="223" t="s">
        <v>584</v>
      </c>
      <c r="H154" s="224">
        <v>1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158</v>
      </c>
      <c r="AT154" s="231" t="s">
        <v>153</v>
      </c>
      <c r="AU154" s="231" t="s">
        <v>84</v>
      </c>
      <c r="AY154" s="18" t="s">
        <v>150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158</v>
      </c>
      <c r="BM154" s="231" t="s">
        <v>449</v>
      </c>
    </row>
    <row r="155" s="2" customFormat="1" ht="24.15" customHeight="1">
      <c r="A155" s="39"/>
      <c r="B155" s="40"/>
      <c r="C155" s="220" t="s">
        <v>304</v>
      </c>
      <c r="D155" s="220" t="s">
        <v>153</v>
      </c>
      <c r="E155" s="221" t="s">
        <v>874</v>
      </c>
      <c r="F155" s="222" t="s">
        <v>875</v>
      </c>
      <c r="G155" s="223" t="s">
        <v>166</v>
      </c>
      <c r="H155" s="224">
        <v>25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158</v>
      </c>
      <c r="AT155" s="231" t="s">
        <v>153</v>
      </c>
      <c r="AU155" s="231" t="s">
        <v>84</v>
      </c>
      <c r="AY155" s="18" t="s">
        <v>150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158</v>
      </c>
      <c r="BM155" s="231" t="s">
        <v>472</v>
      </c>
    </row>
    <row r="156" s="12" customFormat="1" ht="25.92" customHeight="1">
      <c r="A156" s="12"/>
      <c r="B156" s="204"/>
      <c r="C156" s="205"/>
      <c r="D156" s="206" t="s">
        <v>75</v>
      </c>
      <c r="E156" s="207" t="s">
        <v>876</v>
      </c>
      <c r="F156" s="207" t="s">
        <v>877</v>
      </c>
      <c r="G156" s="205"/>
      <c r="H156" s="205"/>
      <c r="I156" s="208"/>
      <c r="J156" s="209">
        <f>BK156</f>
        <v>0</v>
      </c>
      <c r="K156" s="205"/>
      <c r="L156" s="210"/>
      <c r="M156" s="211"/>
      <c r="N156" s="212"/>
      <c r="O156" s="212"/>
      <c r="P156" s="213">
        <f>SUM(P157:P161)</f>
        <v>0</v>
      </c>
      <c r="Q156" s="212"/>
      <c r="R156" s="213">
        <f>SUM(R157:R161)</f>
        <v>0</v>
      </c>
      <c r="S156" s="212"/>
      <c r="T156" s="214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84</v>
      </c>
      <c r="AT156" s="216" t="s">
        <v>75</v>
      </c>
      <c r="AU156" s="216" t="s">
        <v>76</v>
      </c>
      <c r="AY156" s="215" t="s">
        <v>150</v>
      </c>
      <c r="BK156" s="217">
        <f>SUM(BK157:BK161)</f>
        <v>0</v>
      </c>
    </row>
    <row r="157" s="2" customFormat="1" ht="55.5" customHeight="1">
      <c r="A157" s="39"/>
      <c r="B157" s="40"/>
      <c r="C157" s="220" t="s">
        <v>308</v>
      </c>
      <c r="D157" s="220" t="s">
        <v>153</v>
      </c>
      <c r="E157" s="221" t="s">
        <v>878</v>
      </c>
      <c r="F157" s="222" t="s">
        <v>879</v>
      </c>
      <c r="G157" s="223" t="s">
        <v>824</v>
      </c>
      <c r="H157" s="224">
        <v>1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158</v>
      </c>
      <c r="AT157" s="231" t="s">
        <v>153</v>
      </c>
      <c r="AU157" s="231" t="s">
        <v>84</v>
      </c>
      <c r="AY157" s="18" t="s">
        <v>150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158</v>
      </c>
      <c r="BM157" s="231" t="s">
        <v>482</v>
      </c>
    </row>
    <row r="158" s="2" customFormat="1" ht="16.5" customHeight="1">
      <c r="A158" s="39"/>
      <c r="B158" s="40"/>
      <c r="C158" s="220" t="s">
        <v>318</v>
      </c>
      <c r="D158" s="220" t="s">
        <v>153</v>
      </c>
      <c r="E158" s="221" t="s">
        <v>880</v>
      </c>
      <c r="F158" s="222" t="s">
        <v>881</v>
      </c>
      <c r="G158" s="223" t="s">
        <v>584</v>
      </c>
      <c r="H158" s="224">
        <v>1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158</v>
      </c>
      <c r="AT158" s="231" t="s">
        <v>153</v>
      </c>
      <c r="AU158" s="231" t="s">
        <v>84</v>
      </c>
      <c r="AY158" s="18" t="s">
        <v>150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158</v>
      </c>
      <c r="BM158" s="231" t="s">
        <v>491</v>
      </c>
    </row>
    <row r="159" s="2" customFormat="1" ht="37.8" customHeight="1">
      <c r="A159" s="39"/>
      <c r="B159" s="40"/>
      <c r="C159" s="220" t="s">
        <v>322</v>
      </c>
      <c r="D159" s="220" t="s">
        <v>153</v>
      </c>
      <c r="E159" s="221" t="s">
        <v>882</v>
      </c>
      <c r="F159" s="222" t="s">
        <v>883</v>
      </c>
      <c r="G159" s="223" t="s">
        <v>584</v>
      </c>
      <c r="H159" s="224">
        <v>1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158</v>
      </c>
      <c r="AT159" s="231" t="s">
        <v>153</v>
      </c>
      <c r="AU159" s="231" t="s">
        <v>84</v>
      </c>
      <c r="AY159" s="18" t="s">
        <v>150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158</v>
      </c>
      <c r="BM159" s="231" t="s">
        <v>500</v>
      </c>
    </row>
    <row r="160" s="2" customFormat="1" ht="44.25" customHeight="1">
      <c r="A160" s="39"/>
      <c r="B160" s="40"/>
      <c r="C160" s="220" t="s">
        <v>326</v>
      </c>
      <c r="D160" s="220" t="s">
        <v>153</v>
      </c>
      <c r="E160" s="221" t="s">
        <v>884</v>
      </c>
      <c r="F160" s="222" t="s">
        <v>885</v>
      </c>
      <c r="G160" s="223" t="s">
        <v>251</v>
      </c>
      <c r="H160" s="224">
        <v>16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158</v>
      </c>
      <c r="AT160" s="231" t="s">
        <v>153</v>
      </c>
      <c r="AU160" s="231" t="s">
        <v>84</v>
      </c>
      <c r="AY160" s="18" t="s">
        <v>150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158</v>
      </c>
      <c r="BM160" s="231" t="s">
        <v>509</v>
      </c>
    </row>
    <row r="161" s="2" customFormat="1" ht="49.05" customHeight="1">
      <c r="A161" s="39"/>
      <c r="B161" s="40"/>
      <c r="C161" s="220" t="s">
        <v>332</v>
      </c>
      <c r="D161" s="220" t="s">
        <v>153</v>
      </c>
      <c r="E161" s="221" t="s">
        <v>886</v>
      </c>
      <c r="F161" s="222" t="s">
        <v>887</v>
      </c>
      <c r="G161" s="223" t="s">
        <v>251</v>
      </c>
      <c r="H161" s="224">
        <v>2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158</v>
      </c>
      <c r="AT161" s="231" t="s">
        <v>153</v>
      </c>
      <c r="AU161" s="231" t="s">
        <v>84</v>
      </c>
      <c r="AY161" s="18" t="s">
        <v>150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158</v>
      </c>
      <c r="BM161" s="231" t="s">
        <v>523</v>
      </c>
    </row>
    <row r="162" s="12" customFormat="1" ht="25.92" customHeight="1">
      <c r="A162" s="12"/>
      <c r="B162" s="204"/>
      <c r="C162" s="205"/>
      <c r="D162" s="206" t="s">
        <v>75</v>
      </c>
      <c r="E162" s="207" t="s">
        <v>888</v>
      </c>
      <c r="F162" s="207" t="s">
        <v>889</v>
      </c>
      <c r="G162" s="205"/>
      <c r="H162" s="205"/>
      <c r="I162" s="208"/>
      <c r="J162" s="209">
        <f>BK162</f>
        <v>0</v>
      </c>
      <c r="K162" s="205"/>
      <c r="L162" s="210"/>
      <c r="M162" s="211"/>
      <c r="N162" s="212"/>
      <c r="O162" s="212"/>
      <c r="P162" s="213">
        <f>SUM(P163:P167)</f>
        <v>0</v>
      </c>
      <c r="Q162" s="212"/>
      <c r="R162" s="213">
        <f>SUM(R163:R167)</f>
        <v>0</v>
      </c>
      <c r="S162" s="212"/>
      <c r="T162" s="214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76</v>
      </c>
      <c r="AY162" s="215" t="s">
        <v>150</v>
      </c>
      <c r="BK162" s="217">
        <f>SUM(BK163:BK167)</f>
        <v>0</v>
      </c>
    </row>
    <row r="163" s="2" customFormat="1" ht="16.5" customHeight="1">
      <c r="A163" s="39"/>
      <c r="B163" s="40"/>
      <c r="C163" s="220" t="s">
        <v>336</v>
      </c>
      <c r="D163" s="220" t="s">
        <v>153</v>
      </c>
      <c r="E163" s="221" t="s">
        <v>890</v>
      </c>
      <c r="F163" s="222" t="s">
        <v>891</v>
      </c>
      <c r="G163" s="223" t="s">
        <v>584</v>
      </c>
      <c r="H163" s="224">
        <v>22.367000000000001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158</v>
      </c>
      <c r="AT163" s="231" t="s">
        <v>153</v>
      </c>
      <c r="AU163" s="231" t="s">
        <v>84</v>
      </c>
      <c r="AY163" s="18" t="s">
        <v>150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158</v>
      </c>
      <c r="BM163" s="231" t="s">
        <v>535</v>
      </c>
    </row>
    <row r="164" s="2" customFormat="1" ht="16.5" customHeight="1">
      <c r="A164" s="39"/>
      <c r="B164" s="40"/>
      <c r="C164" s="220" t="s">
        <v>341</v>
      </c>
      <c r="D164" s="220" t="s">
        <v>153</v>
      </c>
      <c r="E164" s="221" t="s">
        <v>892</v>
      </c>
      <c r="F164" s="222" t="s">
        <v>893</v>
      </c>
      <c r="G164" s="223" t="s">
        <v>894</v>
      </c>
      <c r="H164" s="224">
        <v>12.584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158</v>
      </c>
      <c r="AT164" s="231" t="s">
        <v>153</v>
      </c>
      <c r="AU164" s="231" t="s">
        <v>84</v>
      </c>
      <c r="AY164" s="18" t="s">
        <v>150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158</v>
      </c>
      <c r="BM164" s="231" t="s">
        <v>547</v>
      </c>
    </row>
    <row r="165" s="2" customFormat="1" ht="16.5" customHeight="1">
      <c r="A165" s="39"/>
      <c r="B165" s="40"/>
      <c r="C165" s="220" t="s">
        <v>345</v>
      </c>
      <c r="D165" s="220" t="s">
        <v>153</v>
      </c>
      <c r="E165" s="221" t="s">
        <v>895</v>
      </c>
      <c r="F165" s="222" t="s">
        <v>896</v>
      </c>
      <c r="G165" s="223" t="s">
        <v>251</v>
      </c>
      <c r="H165" s="224">
        <v>91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158</v>
      </c>
      <c r="AT165" s="231" t="s">
        <v>153</v>
      </c>
      <c r="AU165" s="231" t="s">
        <v>84</v>
      </c>
      <c r="AY165" s="18" t="s">
        <v>150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158</v>
      </c>
      <c r="BM165" s="231" t="s">
        <v>557</v>
      </c>
    </row>
    <row r="166" s="2" customFormat="1" ht="16.5" customHeight="1">
      <c r="A166" s="39"/>
      <c r="B166" s="40"/>
      <c r="C166" s="220" t="s">
        <v>356</v>
      </c>
      <c r="D166" s="220" t="s">
        <v>153</v>
      </c>
      <c r="E166" s="221" t="s">
        <v>897</v>
      </c>
      <c r="F166" s="222" t="s">
        <v>898</v>
      </c>
      <c r="G166" s="223" t="s">
        <v>584</v>
      </c>
      <c r="H166" s="224">
        <v>5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158</v>
      </c>
      <c r="AT166" s="231" t="s">
        <v>153</v>
      </c>
      <c r="AU166" s="231" t="s">
        <v>84</v>
      </c>
      <c r="AY166" s="18" t="s">
        <v>150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158</v>
      </c>
      <c r="BM166" s="231" t="s">
        <v>565</v>
      </c>
    </row>
    <row r="167" s="2" customFormat="1" ht="16.5" customHeight="1">
      <c r="A167" s="39"/>
      <c r="B167" s="40"/>
      <c r="C167" s="220" t="s">
        <v>362</v>
      </c>
      <c r="D167" s="220" t="s">
        <v>153</v>
      </c>
      <c r="E167" s="221" t="s">
        <v>899</v>
      </c>
      <c r="F167" s="222" t="s">
        <v>900</v>
      </c>
      <c r="G167" s="223" t="s">
        <v>584</v>
      </c>
      <c r="H167" s="224">
        <v>2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158</v>
      </c>
      <c r="AT167" s="231" t="s">
        <v>153</v>
      </c>
      <c r="AU167" s="231" t="s">
        <v>84</v>
      </c>
      <c r="AY167" s="18" t="s">
        <v>150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158</v>
      </c>
      <c r="BM167" s="231" t="s">
        <v>575</v>
      </c>
    </row>
    <row r="168" s="12" customFormat="1" ht="25.92" customHeight="1">
      <c r="A168" s="12"/>
      <c r="B168" s="204"/>
      <c r="C168" s="205"/>
      <c r="D168" s="206" t="s">
        <v>75</v>
      </c>
      <c r="E168" s="207" t="s">
        <v>901</v>
      </c>
      <c r="F168" s="207" t="s">
        <v>902</v>
      </c>
      <c r="G168" s="205"/>
      <c r="H168" s="205"/>
      <c r="I168" s="208"/>
      <c r="J168" s="209">
        <f>BK168</f>
        <v>0</v>
      </c>
      <c r="K168" s="205"/>
      <c r="L168" s="210"/>
      <c r="M168" s="211"/>
      <c r="N168" s="212"/>
      <c r="O168" s="212"/>
      <c r="P168" s="213">
        <f>SUM(P169:P173)</f>
        <v>0</v>
      </c>
      <c r="Q168" s="212"/>
      <c r="R168" s="213">
        <f>SUM(R169:R173)</f>
        <v>0</v>
      </c>
      <c r="S168" s="212"/>
      <c r="T168" s="214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84</v>
      </c>
      <c r="AT168" s="216" t="s">
        <v>75</v>
      </c>
      <c r="AU168" s="216" t="s">
        <v>76</v>
      </c>
      <c r="AY168" s="215" t="s">
        <v>150</v>
      </c>
      <c r="BK168" s="217">
        <f>SUM(BK169:BK173)</f>
        <v>0</v>
      </c>
    </row>
    <row r="169" s="2" customFormat="1" ht="16.5" customHeight="1">
      <c r="A169" s="39"/>
      <c r="B169" s="40"/>
      <c r="C169" s="220" t="s">
        <v>370</v>
      </c>
      <c r="D169" s="220" t="s">
        <v>153</v>
      </c>
      <c r="E169" s="221" t="s">
        <v>903</v>
      </c>
      <c r="F169" s="222" t="s">
        <v>904</v>
      </c>
      <c r="G169" s="223" t="s">
        <v>757</v>
      </c>
      <c r="H169" s="224">
        <v>1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158</v>
      </c>
      <c r="AT169" s="231" t="s">
        <v>153</v>
      </c>
      <c r="AU169" s="231" t="s">
        <v>84</v>
      </c>
      <c r="AY169" s="18" t="s">
        <v>150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158</v>
      </c>
      <c r="BM169" s="231" t="s">
        <v>905</v>
      </c>
    </row>
    <row r="170" s="2" customFormat="1" ht="16.5" customHeight="1">
      <c r="A170" s="39"/>
      <c r="B170" s="40"/>
      <c r="C170" s="220" t="s">
        <v>375</v>
      </c>
      <c r="D170" s="220" t="s">
        <v>153</v>
      </c>
      <c r="E170" s="221" t="s">
        <v>906</v>
      </c>
      <c r="F170" s="222" t="s">
        <v>463</v>
      </c>
      <c r="G170" s="223" t="s">
        <v>757</v>
      </c>
      <c r="H170" s="224">
        <v>1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158</v>
      </c>
      <c r="AT170" s="231" t="s">
        <v>153</v>
      </c>
      <c r="AU170" s="231" t="s">
        <v>84</v>
      </c>
      <c r="AY170" s="18" t="s">
        <v>150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158</v>
      </c>
      <c r="BM170" s="231" t="s">
        <v>907</v>
      </c>
    </row>
    <row r="171" s="2" customFormat="1" ht="16.5" customHeight="1">
      <c r="A171" s="39"/>
      <c r="B171" s="40"/>
      <c r="C171" s="220" t="s">
        <v>380</v>
      </c>
      <c r="D171" s="220" t="s">
        <v>153</v>
      </c>
      <c r="E171" s="221" t="s">
        <v>908</v>
      </c>
      <c r="F171" s="222" t="s">
        <v>909</v>
      </c>
      <c r="G171" s="223" t="s">
        <v>757</v>
      </c>
      <c r="H171" s="224">
        <v>1</v>
      </c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158</v>
      </c>
      <c r="AT171" s="231" t="s">
        <v>153</v>
      </c>
      <c r="AU171" s="231" t="s">
        <v>84</v>
      </c>
      <c r="AY171" s="18" t="s">
        <v>150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158</v>
      </c>
      <c r="BM171" s="231" t="s">
        <v>910</v>
      </c>
    </row>
    <row r="172" s="2" customFormat="1" ht="16.5" customHeight="1">
      <c r="A172" s="39"/>
      <c r="B172" s="40"/>
      <c r="C172" s="220" t="s">
        <v>388</v>
      </c>
      <c r="D172" s="220" t="s">
        <v>153</v>
      </c>
      <c r="E172" s="221" t="s">
        <v>911</v>
      </c>
      <c r="F172" s="222" t="s">
        <v>912</v>
      </c>
      <c r="G172" s="223" t="s">
        <v>757</v>
      </c>
      <c r="H172" s="224">
        <v>1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158</v>
      </c>
      <c r="AT172" s="231" t="s">
        <v>153</v>
      </c>
      <c r="AU172" s="231" t="s">
        <v>84</v>
      </c>
      <c r="AY172" s="18" t="s">
        <v>150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158</v>
      </c>
      <c r="BM172" s="231" t="s">
        <v>913</v>
      </c>
    </row>
    <row r="173" s="2" customFormat="1" ht="16.5" customHeight="1">
      <c r="A173" s="39"/>
      <c r="B173" s="40"/>
      <c r="C173" s="220" t="s">
        <v>394</v>
      </c>
      <c r="D173" s="220" t="s">
        <v>153</v>
      </c>
      <c r="E173" s="221" t="s">
        <v>914</v>
      </c>
      <c r="F173" s="222" t="s">
        <v>766</v>
      </c>
      <c r="G173" s="223" t="s">
        <v>757</v>
      </c>
      <c r="H173" s="224">
        <v>1</v>
      </c>
      <c r="I173" s="225"/>
      <c r="J173" s="226">
        <f>ROUND(I173*H173,2)</f>
        <v>0</v>
      </c>
      <c r="K173" s="222" t="s">
        <v>1</v>
      </c>
      <c r="L173" s="45"/>
      <c r="M173" s="288" t="s">
        <v>1</v>
      </c>
      <c r="N173" s="289" t="s">
        <v>41</v>
      </c>
      <c r="O173" s="290"/>
      <c r="P173" s="291">
        <f>O173*H173</f>
        <v>0</v>
      </c>
      <c r="Q173" s="291">
        <v>0</v>
      </c>
      <c r="R173" s="291">
        <f>Q173*H173</f>
        <v>0</v>
      </c>
      <c r="S173" s="291">
        <v>0</v>
      </c>
      <c r="T173" s="29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158</v>
      </c>
      <c r="AT173" s="231" t="s">
        <v>153</v>
      </c>
      <c r="AU173" s="231" t="s">
        <v>84</v>
      </c>
      <c r="AY173" s="18" t="s">
        <v>150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158</v>
      </c>
      <c r="BM173" s="231" t="s">
        <v>915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3iAxwdkfHeZQKMTkMd182bYTrUikfoGODPVBkylOU6ftVfz6f4uYXOd5vxC5+MEkJdsI9nCEt1LDvrtRK4ECRw==" hashValue="Bda1z2DcYvZqMAocQnZLoIPEdJ6cfJQU0rjS2ixxQo2ydR26fsA/HbqduXYvRXigsWq/46aHtqO/t/JX5aco9Q==" algorithmName="SHA-512" password="CC35"/>
  <autoFilter ref="C124:K17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Interna Nový Bydžov - Požárně bezpečnostní řešení - Úpravy objektu 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>Martin Škrabal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ROUND((SUM(BE125:BE170)),  2)</f>
        <v>0</v>
      </c>
      <c r="G33" s="39"/>
      <c r="H33" s="39"/>
      <c r="I33" s="157">
        <v>0.20999999999999999</v>
      </c>
      <c r="J33" s="156">
        <f>ROUND(((SUM(BE125:BE170))*I33),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ROUND((SUM(BF125:BF170)),  2)</f>
        <v>0</v>
      </c>
      <c r="G34" s="39"/>
      <c r="H34" s="39"/>
      <c r="I34" s="157">
        <v>0.12</v>
      </c>
      <c r="J34" s="156">
        <f>ROUND(((SUM(BF125:BF170))*I34),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ROUND((SUM(BG125:BG170)),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ROUND((SUM(BH125:BH170)),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ROUND((SUM(BI125:BI170)),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Interna Nový Bydžov - Požárně bezpečnostní řešení - Úpravy objektu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Královéhradecký kraj</v>
      </c>
      <c r="G91" s="41"/>
      <c r="H91" s="41"/>
      <c r="I91" s="33" t="s">
        <v>30</v>
      </c>
      <c r="J91" s="37" t="str">
        <f>E21</f>
        <v>ATELIER H1 &amp; ATELIER HÁJEK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112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1"/>
      <c r="C97" s="182"/>
      <c r="D97" s="183" t="s">
        <v>917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918</v>
      </c>
      <c r="E98" s="184"/>
      <c r="F98" s="184"/>
      <c r="G98" s="184"/>
      <c r="H98" s="184"/>
      <c r="I98" s="184"/>
      <c r="J98" s="185">
        <f>J128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919</v>
      </c>
      <c r="E99" s="184"/>
      <c r="F99" s="184"/>
      <c r="G99" s="184"/>
      <c r="H99" s="184"/>
      <c r="I99" s="184"/>
      <c r="J99" s="185">
        <f>J130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920</v>
      </c>
      <c r="E100" s="184"/>
      <c r="F100" s="184"/>
      <c r="G100" s="184"/>
      <c r="H100" s="184"/>
      <c r="I100" s="184"/>
      <c r="J100" s="185">
        <f>J137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921</v>
      </c>
      <c r="E101" s="184"/>
      <c r="F101" s="184"/>
      <c r="G101" s="184"/>
      <c r="H101" s="184"/>
      <c r="I101" s="184"/>
      <c r="J101" s="185">
        <f>J147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922</v>
      </c>
      <c r="E102" s="184"/>
      <c r="F102" s="184"/>
      <c r="G102" s="184"/>
      <c r="H102" s="184"/>
      <c r="I102" s="184"/>
      <c r="J102" s="185">
        <f>J150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923</v>
      </c>
      <c r="E103" s="184"/>
      <c r="F103" s="184"/>
      <c r="G103" s="184"/>
      <c r="H103" s="184"/>
      <c r="I103" s="184"/>
      <c r="J103" s="185">
        <f>J154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924</v>
      </c>
      <c r="E104" s="184"/>
      <c r="F104" s="184"/>
      <c r="G104" s="184"/>
      <c r="H104" s="184"/>
      <c r="I104" s="184"/>
      <c r="J104" s="185">
        <f>J157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925</v>
      </c>
      <c r="E105" s="184"/>
      <c r="F105" s="184"/>
      <c r="G105" s="184"/>
      <c r="H105" s="184"/>
      <c r="I105" s="184"/>
      <c r="J105" s="185">
        <f>J160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6" t="str">
        <f>E7</f>
        <v>Interna Nový Bydžov - Požárně bezpečnostní řešení - Úpravy objektu II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EL - Elektroinstalace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23. 4. 2024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Královéhradecký kraj</v>
      </c>
      <c r="G121" s="41"/>
      <c r="H121" s="41"/>
      <c r="I121" s="33" t="s">
        <v>30</v>
      </c>
      <c r="J121" s="37" t="str">
        <f>E21</f>
        <v>ATELIER H1 &amp; ATELIER HÁJEK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136</v>
      </c>
      <c r="D124" s="196" t="s">
        <v>61</v>
      </c>
      <c r="E124" s="196" t="s">
        <v>57</v>
      </c>
      <c r="F124" s="196" t="s">
        <v>58</v>
      </c>
      <c r="G124" s="196" t="s">
        <v>137</v>
      </c>
      <c r="H124" s="196" t="s">
        <v>138</v>
      </c>
      <c r="I124" s="196" t="s">
        <v>139</v>
      </c>
      <c r="J124" s="196" t="s">
        <v>111</v>
      </c>
      <c r="K124" s="197" t="s">
        <v>140</v>
      </c>
      <c r="L124" s="198"/>
      <c r="M124" s="101" t="s">
        <v>1</v>
      </c>
      <c r="N124" s="102" t="s">
        <v>40</v>
      </c>
      <c r="O124" s="102" t="s">
        <v>141</v>
      </c>
      <c r="P124" s="102" t="s">
        <v>142</v>
      </c>
      <c r="Q124" s="102" t="s">
        <v>143</v>
      </c>
      <c r="R124" s="102" t="s">
        <v>144</v>
      </c>
      <c r="S124" s="102" t="s">
        <v>145</v>
      </c>
      <c r="T124" s="103" t="s">
        <v>146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147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P126+P128+P130+P137+P147+P150+P154+P157+P160</f>
        <v>0</v>
      </c>
      <c r="Q125" s="105"/>
      <c r="R125" s="201">
        <f>R126+R128+R130+R137+R147+R150+R154+R157+R160</f>
        <v>0</v>
      </c>
      <c r="S125" s="105"/>
      <c r="T125" s="202">
        <f>T126+T128+T130+T137+T147+T150+T154+T157+T160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113</v>
      </c>
      <c r="BK125" s="203">
        <f>BK126+BK128+BK130+BK137+BK147+BK150+BK154+BK157+BK160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820</v>
      </c>
      <c r="F126" s="207" t="s">
        <v>926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</f>
        <v>0</v>
      </c>
      <c r="Q126" s="212"/>
      <c r="R126" s="213">
        <f>R127</f>
        <v>0</v>
      </c>
      <c r="S126" s="212"/>
      <c r="T126" s="21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150</v>
      </c>
      <c r="BK126" s="217">
        <f>BK127</f>
        <v>0</v>
      </c>
    </row>
    <row r="127" s="2" customFormat="1" ht="76.35" customHeight="1">
      <c r="A127" s="39"/>
      <c r="B127" s="40"/>
      <c r="C127" s="220" t="s">
        <v>84</v>
      </c>
      <c r="D127" s="220" t="s">
        <v>153</v>
      </c>
      <c r="E127" s="221" t="s">
        <v>927</v>
      </c>
      <c r="F127" s="222" t="s">
        <v>928</v>
      </c>
      <c r="G127" s="223" t="s">
        <v>584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158</v>
      </c>
      <c r="AT127" s="231" t="s">
        <v>153</v>
      </c>
      <c r="AU127" s="231" t="s">
        <v>84</v>
      </c>
      <c r="AY127" s="18" t="s">
        <v>150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158</v>
      </c>
      <c r="BM127" s="231" t="s">
        <v>86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845</v>
      </c>
      <c r="F128" s="207" t="s">
        <v>929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</f>
        <v>0</v>
      </c>
      <c r="Q128" s="212"/>
      <c r="R128" s="213">
        <f>R129</f>
        <v>0</v>
      </c>
      <c r="S128" s="212"/>
      <c r="T128" s="21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76</v>
      </c>
      <c r="AY128" s="215" t="s">
        <v>150</v>
      </c>
      <c r="BK128" s="217">
        <f>BK129</f>
        <v>0</v>
      </c>
    </row>
    <row r="129" s="2" customFormat="1" ht="49.05" customHeight="1">
      <c r="A129" s="39"/>
      <c r="B129" s="40"/>
      <c r="C129" s="220" t="s">
        <v>86</v>
      </c>
      <c r="D129" s="220" t="s">
        <v>153</v>
      </c>
      <c r="E129" s="221" t="s">
        <v>930</v>
      </c>
      <c r="F129" s="222" t="s">
        <v>931</v>
      </c>
      <c r="G129" s="223" t="s">
        <v>824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158</v>
      </c>
      <c r="AT129" s="231" t="s">
        <v>153</v>
      </c>
      <c r="AU129" s="231" t="s">
        <v>84</v>
      </c>
      <c r="AY129" s="18" t="s">
        <v>150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158</v>
      </c>
      <c r="BM129" s="231" t="s">
        <v>158</v>
      </c>
    </row>
    <row r="130" s="12" customFormat="1" ht="25.92" customHeight="1">
      <c r="A130" s="12"/>
      <c r="B130" s="204"/>
      <c r="C130" s="205"/>
      <c r="D130" s="206" t="s">
        <v>75</v>
      </c>
      <c r="E130" s="207" t="s">
        <v>847</v>
      </c>
      <c r="F130" s="207" t="s">
        <v>932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SUM(P131:P136)</f>
        <v>0</v>
      </c>
      <c r="Q130" s="212"/>
      <c r="R130" s="213">
        <f>SUM(R131:R136)</f>
        <v>0</v>
      </c>
      <c r="S130" s="212"/>
      <c r="T130" s="214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76</v>
      </c>
      <c r="AY130" s="215" t="s">
        <v>150</v>
      </c>
      <c r="BK130" s="217">
        <f>SUM(BK131:BK136)</f>
        <v>0</v>
      </c>
    </row>
    <row r="131" s="2" customFormat="1" ht="16.5" customHeight="1">
      <c r="A131" s="39"/>
      <c r="B131" s="40"/>
      <c r="C131" s="220" t="s">
        <v>151</v>
      </c>
      <c r="D131" s="220" t="s">
        <v>153</v>
      </c>
      <c r="E131" s="221" t="s">
        <v>933</v>
      </c>
      <c r="F131" s="222" t="s">
        <v>934</v>
      </c>
      <c r="G131" s="223" t="s">
        <v>584</v>
      </c>
      <c r="H131" s="224">
        <v>10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158</v>
      </c>
      <c r="AT131" s="231" t="s">
        <v>153</v>
      </c>
      <c r="AU131" s="231" t="s">
        <v>84</v>
      </c>
      <c r="AY131" s="18" t="s">
        <v>150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158</v>
      </c>
      <c r="BM131" s="231" t="s">
        <v>183</v>
      </c>
    </row>
    <row r="132" s="2" customFormat="1" ht="16.5" customHeight="1">
      <c r="A132" s="39"/>
      <c r="B132" s="40"/>
      <c r="C132" s="220" t="s">
        <v>158</v>
      </c>
      <c r="D132" s="220" t="s">
        <v>153</v>
      </c>
      <c r="E132" s="221" t="s">
        <v>935</v>
      </c>
      <c r="F132" s="222" t="s">
        <v>936</v>
      </c>
      <c r="G132" s="223" t="s">
        <v>584</v>
      </c>
      <c r="H132" s="224">
        <v>2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158</v>
      </c>
      <c r="AT132" s="231" t="s">
        <v>153</v>
      </c>
      <c r="AU132" s="231" t="s">
        <v>84</v>
      </c>
      <c r="AY132" s="18" t="s">
        <v>150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158</v>
      </c>
      <c r="BM132" s="231" t="s">
        <v>192</v>
      </c>
    </row>
    <row r="133" s="2" customFormat="1" ht="24.15" customHeight="1">
      <c r="A133" s="39"/>
      <c r="B133" s="40"/>
      <c r="C133" s="220" t="s">
        <v>178</v>
      </c>
      <c r="D133" s="220" t="s">
        <v>153</v>
      </c>
      <c r="E133" s="221" t="s">
        <v>937</v>
      </c>
      <c r="F133" s="222" t="s">
        <v>938</v>
      </c>
      <c r="G133" s="223" t="s">
        <v>251</v>
      </c>
      <c r="H133" s="224">
        <v>40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158</v>
      </c>
      <c r="AT133" s="231" t="s">
        <v>153</v>
      </c>
      <c r="AU133" s="231" t="s">
        <v>84</v>
      </c>
      <c r="AY133" s="18" t="s">
        <v>150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158</v>
      </c>
      <c r="BM133" s="231" t="s">
        <v>204</v>
      </c>
    </row>
    <row r="134" s="2" customFormat="1" ht="24.15" customHeight="1">
      <c r="A134" s="39"/>
      <c r="B134" s="40"/>
      <c r="C134" s="220" t="s">
        <v>183</v>
      </c>
      <c r="D134" s="220" t="s">
        <v>153</v>
      </c>
      <c r="E134" s="221" t="s">
        <v>939</v>
      </c>
      <c r="F134" s="222" t="s">
        <v>940</v>
      </c>
      <c r="G134" s="223" t="s">
        <v>251</v>
      </c>
      <c r="H134" s="224">
        <v>55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158</v>
      </c>
      <c r="AT134" s="231" t="s">
        <v>153</v>
      </c>
      <c r="AU134" s="231" t="s">
        <v>84</v>
      </c>
      <c r="AY134" s="18" t="s">
        <v>150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158</v>
      </c>
      <c r="BM134" s="231" t="s">
        <v>8</v>
      </c>
    </row>
    <row r="135" s="2" customFormat="1" ht="16.5" customHeight="1">
      <c r="A135" s="39"/>
      <c r="B135" s="40"/>
      <c r="C135" s="220" t="s">
        <v>188</v>
      </c>
      <c r="D135" s="220" t="s">
        <v>153</v>
      </c>
      <c r="E135" s="221" t="s">
        <v>941</v>
      </c>
      <c r="F135" s="222" t="s">
        <v>942</v>
      </c>
      <c r="G135" s="223" t="s">
        <v>251</v>
      </c>
      <c r="H135" s="224">
        <v>50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158</v>
      </c>
      <c r="AT135" s="231" t="s">
        <v>153</v>
      </c>
      <c r="AU135" s="231" t="s">
        <v>84</v>
      </c>
      <c r="AY135" s="18" t="s">
        <v>150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158</v>
      </c>
      <c r="BM135" s="231" t="s">
        <v>228</v>
      </c>
    </row>
    <row r="136" s="2" customFormat="1" ht="24.15" customHeight="1">
      <c r="A136" s="39"/>
      <c r="B136" s="40"/>
      <c r="C136" s="220" t="s">
        <v>192</v>
      </c>
      <c r="D136" s="220" t="s">
        <v>153</v>
      </c>
      <c r="E136" s="221" t="s">
        <v>943</v>
      </c>
      <c r="F136" s="222" t="s">
        <v>944</v>
      </c>
      <c r="G136" s="223" t="s">
        <v>584</v>
      </c>
      <c r="H136" s="224">
        <v>500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158</v>
      </c>
      <c r="AT136" s="231" t="s">
        <v>153</v>
      </c>
      <c r="AU136" s="231" t="s">
        <v>84</v>
      </c>
      <c r="AY136" s="18" t="s">
        <v>150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158</v>
      </c>
      <c r="BM136" s="231" t="s">
        <v>238</v>
      </c>
    </row>
    <row r="137" s="12" customFormat="1" ht="25.92" customHeight="1">
      <c r="A137" s="12"/>
      <c r="B137" s="204"/>
      <c r="C137" s="205"/>
      <c r="D137" s="206" t="s">
        <v>75</v>
      </c>
      <c r="E137" s="207" t="s">
        <v>850</v>
      </c>
      <c r="F137" s="207" t="s">
        <v>945</v>
      </c>
      <c r="G137" s="205"/>
      <c r="H137" s="205"/>
      <c r="I137" s="208"/>
      <c r="J137" s="209">
        <f>BK137</f>
        <v>0</v>
      </c>
      <c r="K137" s="205"/>
      <c r="L137" s="210"/>
      <c r="M137" s="211"/>
      <c r="N137" s="212"/>
      <c r="O137" s="212"/>
      <c r="P137" s="213">
        <f>SUM(P138:P146)</f>
        <v>0</v>
      </c>
      <c r="Q137" s="212"/>
      <c r="R137" s="213">
        <f>SUM(R138:R146)</f>
        <v>0</v>
      </c>
      <c r="S137" s="212"/>
      <c r="T137" s="214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76</v>
      </c>
      <c r="AY137" s="215" t="s">
        <v>150</v>
      </c>
      <c r="BK137" s="217">
        <f>SUM(BK138:BK146)</f>
        <v>0</v>
      </c>
    </row>
    <row r="138" s="2" customFormat="1" ht="16.5" customHeight="1">
      <c r="A138" s="39"/>
      <c r="B138" s="40"/>
      <c r="C138" s="220" t="s">
        <v>198</v>
      </c>
      <c r="D138" s="220" t="s">
        <v>153</v>
      </c>
      <c r="E138" s="221" t="s">
        <v>946</v>
      </c>
      <c r="F138" s="222" t="s">
        <v>947</v>
      </c>
      <c r="G138" s="223" t="s">
        <v>251</v>
      </c>
      <c r="H138" s="224">
        <v>100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158</v>
      </c>
      <c r="AT138" s="231" t="s">
        <v>153</v>
      </c>
      <c r="AU138" s="231" t="s">
        <v>84</v>
      </c>
      <c r="AY138" s="18" t="s">
        <v>150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158</v>
      </c>
      <c r="BM138" s="231" t="s">
        <v>276</v>
      </c>
    </row>
    <row r="139" s="2" customFormat="1" ht="16.5" customHeight="1">
      <c r="A139" s="39"/>
      <c r="B139" s="40"/>
      <c r="C139" s="220" t="s">
        <v>204</v>
      </c>
      <c r="D139" s="220" t="s">
        <v>153</v>
      </c>
      <c r="E139" s="221" t="s">
        <v>948</v>
      </c>
      <c r="F139" s="222" t="s">
        <v>949</v>
      </c>
      <c r="G139" s="223" t="s">
        <v>251</v>
      </c>
      <c r="H139" s="224">
        <v>181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158</v>
      </c>
      <c r="AT139" s="231" t="s">
        <v>153</v>
      </c>
      <c r="AU139" s="231" t="s">
        <v>84</v>
      </c>
      <c r="AY139" s="18" t="s">
        <v>150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158</v>
      </c>
      <c r="BM139" s="231" t="s">
        <v>286</v>
      </c>
    </row>
    <row r="140" s="2" customFormat="1" ht="16.5" customHeight="1">
      <c r="A140" s="39"/>
      <c r="B140" s="40"/>
      <c r="C140" s="220" t="s">
        <v>210</v>
      </c>
      <c r="D140" s="220" t="s">
        <v>153</v>
      </c>
      <c r="E140" s="221" t="s">
        <v>950</v>
      </c>
      <c r="F140" s="222" t="s">
        <v>951</v>
      </c>
      <c r="G140" s="223" t="s">
        <v>251</v>
      </c>
      <c r="H140" s="224">
        <v>50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158</v>
      </c>
      <c r="AT140" s="231" t="s">
        <v>153</v>
      </c>
      <c r="AU140" s="231" t="s">
        <v>84</v>
      </c>
      <c r="AY140" s="18" t="s">
        <v>150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158</v>
      </c>
      <c r="BM140" s="231" t="s">
        <v>294</v>
      </c>
    </row>
    <row r="141" s="2" customFormat="1" ht="16.5" customHeight="1">
      <c r="A141" s="39"/>
      <c r="B141" s="40"/>
      <c r="C141" s="220" t="s">
        <v>8</v>
      </c>
      <c r="D141" s="220" t="s">
        <v>153</v>
      </c>
      <c r="E141" s="221" t="s">
        <v>952</v>
      </c>
      <c r="F141" s="222" t="s">
        <v>953</v>
      </c>
      <c r="G141" s="223" t="s">
        <v>251</v>
      </c>
      <c r="H141" s="224">
        <v>100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158</v>
      </c>
      <c r="AT141" s="231" t="s">
        <v>153</v>
      </c>
      <c r="AU141" s="231" t="s">
        <v>84</v>
      </c>
      <c r="AY141" s="18" t="s">
        <v>150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158</v>
      </c>
      <c r="BM141" s="231" t="s">
        <v>304</v>
      </c>
    </row>
    <row r="142" s="2" customFormat="1" ht="16.5" customHeight="1">
      <c r="A142" s="39"/>
      <c r="B142" s="40"/>
      <c r="C142" s="220" t="s">
        <v>221</v>
      </c>
      <c r="D142" s="220" t="s">
        <v>153</v>
      </c>
      <c r="E142" s="221" t="s">
        <v>954</v>
      </c>
      <c r="F142" s="222" t="s">
        <v>955</v>
      </c>
      <c r="G142" s="223" t="s">
        <v>251</v>
      </c>
      <c r="H142" s="224">
        <v>90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158</v>
      </c>
      <c r="AT142" s="231" t="s">
        <v>153</v>
      </c>
      <c r="AU142" s="231" t="s">
        <v>84</v>
      </c>
      <c r="AY142" s="18" t="s">
        <v>150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158</v>
      </c>
      <c r="BM142" s="231" t="s">
        <v>318</v>
      </c>
    </row>
    <row r="143" s="2" customFormat="1" ht="16.5" customHeight="1">
      <c r="A143" s="39"/>
      <c r="B143" s="40"/>
      <c r="C143" s="220" t="s">
        <v>228</v>
      </c>
      <c r="D143" s="220" t="s">
        <v>153</v>
      </c>
      <c r="E143" s="221" t="s">
        <v>956</v>
      </c>
      <c r="F143" s="222" t="s">
        <v>957</v>
      </c>
      <c r="G143" s="223" t="s">
        <v>251</v>
      </c>
      <c r="H143" s="224">
        <v>40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158</v>
      </c>
      <c r="AT143" s="231" t="s">
        <v>153</v>
      </c>
      <c r="AU143" s="231" t="s">
        <v>84</v>
      </c>
      <c r="AY143" s="18" t="s">
        <v>150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158</v>
      </c>
      <c r="BM143" s="231" t="s">
        <v>326</v>
      </c>
    </row>
    <row r="144" s="2" customFormat="1" ht="16.5" customHeight="1">
      <c r="A144" s="39"/>
      <c r="B144" s="40"/>
      <c r="C144" s="220" t="s">
        <v>233</v>
      </c>
      <c r="D144" s="220" t="s">
        <v>153</v>
      </c>
      <c r="E144" s="221" t="s">
        <v>958</v>
      </c>
      <c r="F144" s="222" t="s">
        <v>959</v>
      </c>
      <c r="G144" s="223" t="s">
        <v>251</v>
      </c>
      <c r="H144" s="224">
        <v>100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158</v>
      </c>
      <c r="AT144" s="231" t="s">
        <v>153</v>
      </c>
      <c r="AU144" s="231" t="s">
        <v>84</v>
      </c>
      <c r="AY144" s="18" t="s">
        <v>150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158</v>
      </c>
      <c r="BM144" s="231" t="s">
        <v>336</v>
      </c>
    </row>
    <row r="145" s="2" customFormat="1" ht="16.5" customHeight="1">
      <c r="A145" s="39"/>
      <c r="B145" s="40"/>
      <c r="C145" s="220" t="s">
        <v>238</v>
      </c>
      <c r="D145" s="220" t="s">
        <v>153</v>
      </c>
      <c r="E145" s="221" t="s">
        <v>960</v>
      </c>
      <c r="F145" s="222" t="s">
        <v>961</v>
      </c>
      <c r="G145" s="223" t="s">
        <v>251</v>
      </c>
      <c r="H145" s="224">
        <v>100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158</v>
      </c>
      <c r="AT145" s="231" t="s">
        <v>153</v>
      </c>
      <c r="AU145" s="231" t="s">
        <v>84</v>
      </c>
      <c r="AY145" s="18" t="s">
        <v>150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158</v>
      </c>
      <c r="BM145" s="231" t="s">
        <v>345</v>
      </c>
    </row>
    <row r="146" s="2" customFormat="1" ht="16.5" customHeight="1">
      <c r="A146" s="39"/>
      <c r="B146" s="40"/>
      <c r="C146" s="220" t="s">
        <v>243</v>
      </c>
      <c r="D146" s="220" t="s">
        <v>153</v>
      </c>
      <c r="E146" s="221" t="s">
        <v>962</v>
      </c>
      <c r="F146" s="222" t="s">
        <v>963</v>
      </c>
      <c r="G146" s="223" t="s">
        <v>251</v>
      </c>
      <c r="H146" s="224">
        <v>100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158</v>
      </c>
      <c r="AT146" s="231" t="s">
        <v>153</v>
      </c>
      <c r="AU146" s="231" t="s">
        <v>84</v>
      </c>
      <c r="AY146" s="18" t="s">
        <v>150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158</v>
      </c>
      <c r="BM146" s="231" t="s">
        <v>362</v>
      </c>
    </row>
    <row r="147" s="12" customFormat="1" ht="25.92" customHeight="1">
      <c r="A147" s="12"/>
      <c r="B147" s="204"/>
      <c r="C147" s="205"/>
      <c r="D147" s="206" t="s">
        <v>75</v>
      </c>
      <c r="E147" s="207" t="s">
        <v>856</v>
      </c>
      <c r="F147" s="207" t="s">
        <v>964</v>
      </c>
      <c r="G147" s="205"/>
      <c r="H147" s="205"/>
      <c r="I147" s="208"/>
      <c r="J147" s="209">
        <f>BK147</f>
        <v>0</v>
      </c>
      <c r="K147" s="205"/>
      <c r="L147" s="210"/>
      <c r="M147" s="211"/>
      <c r="N147" s="212"/>
      <c r="O147" s="212"/>
      <c r="P147" s="213">
        <f>SUM(P148:P149)</f>
        <v>0</v>
      </c>
      <c r="Q147" s="212"/>
      <c r="R147" s="213">
        <f>SUM(R148:R149)</f>
        <v>0</v>
      </c>
      <c r="S147" s="212"/>
      <c r="T147" s="21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84</v>
      </c>
      <c r="AT147" s="216" t="s">
        <v>75</v>
      </c>
      <c r="AU147" s="216" t="s">
        <v>76</v>
      </c>
      <c r="AY147" s="215" t="s">
        <v>150</v>
      </c>
      <c r="BK147" s="217">
        <f>SUM(BK148:BK149)</f>
        <v>0</v>
      </c>
    </row>
    <row r="148" s="2" customFormat="1" ht="16.5" customHeight="1">
      <c r="A148" s="39"/>
      <c r="B148" s="40"/>
      <c r="C148" s="220" t="s">
        <v>276</v>
      </c>
      <c r="D148" s="220" t="s">
        <v>153</v>
      </c>
      <c r="E148" s="221" t="s">
        <v>965</v>
      </c>
      <c r="F148" s="222" t="s">
        <v>966</v>
      </c>
      <c r="G148" s="223" t="s">
        <v>584</v>
      </c>
      <c r="H148" s="224">
        <v>50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158</v>
      </c>
      <c r="AT148" s="231" t="s">
        <v>153</v>
      </c>
      <c r="AU148" s="231" t="s">
        <v>84</v>
      </c>
      <c r="AY148" s="18" t="s">
        <v>150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158</v>
      </c>
      <c r="BM148" s="231" t="s">
        <v>375</v>
      </c>
    </row>
    <row r="149" s="2" customFormat="1" ht="24.15" customHeight="1">
      <c r="A149" s="39"/>
      <c r="B149" s="40"/>
      <c r="C149" s="220" t="s">
        <v>282</v>
      </c>
      <c r="D149" s="220" t="s">
        <v>153</v>
      </c>
      <c r="E149" s="221" t="s">
        <v>967</v>
      </c>
      <c r="F149" s="222" t="s">
        <v>968</v>
      </c>
      <c r="G149" s="223" t="s">
        <v>584</v>
      </c>
      <c r="H149" s="224">
        <v>20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158</v>
      </c>
      <c r="AT149" s="231" t="s">
        <v>153</v>
      </c>
      <c r="AU149" s="231" t="s">
        <v>84</v>
      </c>
      <c r="AY149" s="18" t="s">
        <v>150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158</v>
      </c>
      <c r="BM149" s="231" t="s">
        <v>388</v>
      </c>
    </row>
    <row r="150" s="12" customFormat="1" ht="25.92" customHeight="1">
      <c r="A150" s="12"/>
      <c r="B150" s="204"/>
      <c r="C150" s="205"/>
      <c r="D150" s="206" t="s">
        <v>75</v>
      </c>
      <c r="E150" s="207" t="s">
        <v>858</v>
      </c>
      <c r="F150" s="207" t="s">
        <v>969</v>
      </c>
      <c r="G150" s="205"/>
      <c r="H150" s="205"/>
      <c r="I150" s="208"/>
      <c r="J150" s="209">
        <f>BK150</f>
        <v>0</v>
      </c>
      <c r="K150" s="205"/>
      <c r="L150" s="210"/>
      <c r="M150" s="211"/>
      <c r="N150" s="212"/>
      <c r="O150" s="212"/>
      <c r="P150" s="213">
        <f>SUM(P151:P153)</f>
        <v>0</v>
      </c>
      <c r="Q150" s="212"/>
      <c r="R150" s="213">
        <f>SUM(R151:R153)</f>
        <v>0</v>
      </c>
      <c r="S150" s="212"/>
      <c r="T150" s="214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84</v>
      </c>
      <c r="AT150" s="216" t="s">
        <v>75</v>
      </c>
      <c r="AU150" s="216" t="s">
        <v>76</v>
      </c>
      <c r="AY150" s="215" t="s">
        <v>150</v>
      </c>
      <c r="BK150" s="217">
        <f>SUM(BK151:BK153)</f>
        <v>0</v>
      </c>
    </row>
    <row r="151" s="2" customFormat="1" ht="16.5" customHeight="1">
      <c r="A151" s="39"/>
      <c r="B151" s="40"/>
      <c r="C151" s="220" t="s">
        <v>286</v>
      </c>
      <c r="D151" s="220" t="s">
        <v>153</v>
      </c>
      <c r="E151" s="221" t="s">
        <v>970</v>
      </c>
      <c r="F151" s="222" t="s">
        <v>971</v>
      </c>
      <c r="G151" s="223" t="s">
        <v>584</v>
      </c>
      <c r="H151" s="224">
        <v>20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158</v>
      </c>
      <c r="AT151" s="231" t="s">
        <v>153</v>
      </c>
      <c r="AU151" s="231" t="s">
        <v>84</v>
      </c>
      <c r="AY151" s="18" t="s">
        <v>150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158</v>
      </c>
      <c r="BM151" s="231" t="s">
        <v>399</v>
      </c>
    </row>
    <row r="152" s="2" customFormat="1" ht="16.5" customHeight="1">
      <c r="A152" s="39"/>
      <c r="B152" s="40"/>
      <c r="C152" s="220" t="s">
        <v>7</v>
      </c>
      <c r="D152" s="220" t="s">
        <v>153</v>
      </c>
      <c r="E152" s="221" t="s">
        <v>972</v>
      </c>
      <c r="F152" s="222" t="s">
        <v>973</v>
      </c>
      <c r="G152" s="223" t="s">
        <v>584</v>
      </c>
      <c r="H152" s="224">
        <v>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158</v>
      </c>
      <c r="AT152" s="231" t="s">
        <v>153</v>
      </c>
      <c r="AU152" s="231" t="s">
        <v>84</v>
      </c>
      <c r="AY152" s="18" t="s">
        <v>150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158</v>
      </c>
      <c r="BM152" s="231" t="s">
        <v>411</v>
      </c>
    </row>
    <row r="153" s="2" customFormat="1" ht="16.5" customHeight="1">
      <c r="A153" s="39"/>
      <c r="B153" s="40"/>
      <c r="C153" s="220" t="s">
        <v>294</v>
      </c>
      <c r="D153" s="220" t="s">
        <v>153</v>
      </c>
      <c r="E153" s="221" t="s">
        <v>974</v>
      </c>
      <c r="F153" s="222" t="s">
        <v>975</v>
      </c>
      <c r="G153" s="223" t="s">
        <v>584</v>
      </c>
      <c r="H153" s="224">
        <v>20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158</v>
      </c>
      <c r="AT153" s="231" t="s">
        <v>153</v>
      </c>
      <c r="AU153" s="231" t="s">
        <v>84</v>
      </c>
      <c r="AY153" s="18" t="s">
        <v>150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158</v>
      </c>
      <c r="BM153" s="231" t="s">
        <v>420</v>
      </c>
    </row>
    <row r="154" s="12" customFormat="1" ht="25.92" customHeight="1">
      <c r="A154" s="12"/>
      <c r="B154" s="204"/>
      <c r="C154" s="205"/>
      <c r="D154" s="206" t="s">
        <v>75</v>
      </c>
      <c r="E154" s="207" t="s">
        <v>876</v>
      </c>
      <c r="F154" s="207" t="s">
        <v>976</v>
      </c>
      <c r="G154" s="205"/>
      <c r="H154" s="205"/>
      <c r="I154" s="208"/>
      <c r="J154" s="209">
        <f>BK154</f>
        <v>0</v>
      </c>
      <c r="K154" s="205"/>
      <c r="L154" s="210"/>
      <c r="M154" s="211"/>
      <c r="N154" s="212"/>
      <c r="O154" s="212"/>
      <c r="P154" s="213">
        <f>SUM(P155:P156)</f>
        <v>0</v>
      </c>
      <c r="Q154" s="212"/>
      <c r="R154" s="213">
        <f>SUM(R155:R156)</f>
        <v>0</v>
      </c>
      <c r="S154" s="212"/>
      <c r="T154" s="21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84</v>
      </c>
      <c r="AT154" s="216" t="s">
        <v>75</v>
      </c>
      <c r="AU154" s="216" t="s">
        <v>76</v>
      </c>
      <c r="AY154" s="215" t="s">
        <v>150</v>
      </c>
      <c r="BK154" s="217">
        <f>SUM(BK155:BK156)</f>
        <v>0</v>
      </c>
    </row>
    <row r="155" s="2" customFormat="1" ht="16.5" customHeight="1">
      <c r="A155" s="39"/>
      <c r="B155" s="40"/>
      <c r="C155" s="220" t="s">
        <v>299</v>
      </c>
      <c r="D155" s="220" t="s">
        <v>153</v>
      </c>
      <c r="E155" s="221" t="s">
        <v>977</v>
      </c>
      <c r="F155" s="222" t="s">
        <v>978</v>
      </c>
      <c r="G155" s="223" t="s">
        <v>584</v>
      </c>
      <c r="H155" s="224">
        <v>2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158</v>
      </c>
      <c r="AT155" s="231" t="s">
        <v>153</v>
      </c>
      <c r="AU155" s="231" t="s">
        <v>84</v>
      </c>
      <c r="AY155" s="18" t="s">
        <v>150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158</v>
      </c>
      <c r="BM155" s="231" t="s">
        <v>432</v>
      </c>
    </row>
    <row r="156" s="2" customFormat="1" ht="16.5" customHeight="1">
      <c r="A156" s="39"/>
      <c r="B156" s="40"/>
      <c r="C156" s="220" t="s">
        <v>304</v>
      </c>
      <c r="D156" s="220" t="s">
        <v>153</v>
      </c>
      <c r="E156" s="221" t="s">
        <v>979</v>
      </c>
      <c r="F156" s="222" t="s">
        <v>980</v>
      </c>
      <c r="G156" s="223" t="s">
        <v>584</v>
      </c>
      <c r="H156" s="224">
        <v>2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158</v>
      </c>
      <c r="AT156" s="231" t="s">
        <v>153</v>
      </c>
      <c r="AU156" s="231" t="s">
        <v>84</v>
      </c>
      <c r="AY156" s="18" t="s">
        <v>150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158</v>
      </c>
      <c r="BM156" s="231" t="s">
        <v>449</v>
      </c>
    </row>
    <row r="157" s="12" customFormat="1" ht="25.92" customHeight="1">
      <c r="A157" s="12"/>
      <c r="B157" s="204"/>
      <c r="C157" s="205"/>
      <c r="D157" s="206" t="s">
        <v>75</v>
      </c>
      <c r="E157" s="207" t="s">
        <v>888</v>
      </c>
      <c r="F157" s="207" t="s">
        <v>981</v>
      </c>
      <c r="G157" s="205"/>
      <c r="H157" s="205"/>
      <c r="I157" s="208"/>
      <c r="J157" s="209">
        <f>BK157</f>
        <v>0</v>
      </c>
      <c r="K157" s="205"/>
      <c r="L157" s="210"/>
      <c r="M157" s="211"/>
      <c r="N157" s="212"/>
      <c r="O157" s="212"/>
      <c r="P157" s="213">
        <f>SUM(P158:P159)</f>
        <v>0</v>
      </c>
      <c r="Q157" s="212"/>
      <c r="R157" s="213">
        <f>SUM(R158:R159)</f>
        <v>0</v>
      </c>
      <c r="S157" s="212"/>
      <c r="T157" s="21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76</v>
      </c>
      <c r="AY157" s="215" t="s">
        <v>150</v>
      </c>
      <c r="BK157" s="217">
        <f>SUM(BK158:BK159)</f>
        <v>0</v>
      </c>
    </row>
    <row r="158" s="2" customFormat="1" ht="24.15" customHeight="1">
      <c r="A158" s="39"/>
      <c r="B158" s="40"/>
      <c r="C158" s="220" t="s">
        <v>308</v>
      </c>
      <c r="D158" s="220" t="s">
        <v>153</v>
      </c>
      <c r="E158" s="221" t="s">
        <v>982</v>
      </c>
      <c r="F158" s="222" t="s">
        <v>983</v>
      </c>
      <c r="G158" s="223" t="s">
        <v>584</v>
      </c>
      <c r="H158" s="224">
        <v>15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158</v>
      </c>
      <c r="AT158" s="231" t="s">
        <v>153</v>
      </c>
      <c r="AU158" s="231" t="s">
        <v>84</v>
      </c>
      <c r="AY158" s="18" t="s">
        <v>150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158</v>
      </c>
      <c r="BM158" s="231" t="s">
        <v>458</v>
      </c>
    </row>
    <row r="159" s="2" customFormat="1" ht="16.5" customHeight="1">
      <c r="A159" s="39"/>
      <c r="B159" s="40"/>
      <c r="C159" s="220" t="s">
        <v>318</v>
      </c>
      <c r="D159" s="220" t="s">
        <v>153</v>
      </c>
      <c r="E159" s="221" t="s">
        <v>984</v>
      </c>
      <c r="F159" s="222" t="s">
        <v>985</v>
      </c>
      <c r="G159" s="223" t="s">
        <v>584</v>
      </c>
      <c r="H159" s="224">
        <v>15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158</v>
      </c>
      <c r="AT159" s="231" t="s">
        <v>153</v>
      </c>
      <c r="AU159" s="231" t="s">
        <v>84</v>
      </c>
      <c r="AY159" s="18" t="s">
        <v>150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158</v>
      </c>
      <c r="BM159" s="231" t="s">
        <v>472</v>
      </c>
    </row>
    <row r="160" s="12" customFormat="1" ht="25.92" customHeight="1">
      <c r="A160" s="12"/>
      <c r="B160" s="204"/>
      <c r="C160" s="205"/>
      <c r="D160" s="206" t="s">
        <v>75</v>
      </c>
      <c r="E160" s="207" t="s">
        <v>901</v>
      </c>
      <c r="F160" s="207" t="s">
        <v>986</v>
      </c>
      <c r="G160" s="205"/>
      <c r="H160" s="205"/>
      <c r="I160" s="208"/>
      <c r="J160" s="209">
        <f>BK160</f>
        <v>0</v>
      </c>
      <c r="K160" s="205"/>
      <c r="L160" s="210"/>
      <c r="M160" s="211"/>
      <c r="N160" s="212"/>
      <c r="O160" s="212"/>
      <c r="P160" s="213">
        <f>SUM(P161:P170)</f>
        <v>0</v>
      </c>
      <c r="Q160" s="212"/>
      <c r="R160" s="213">
        <f>SUM(R161:R170)</f>
        <v>0</v>
      </c>
      <c r="S160" s="212"/>
      <c r="T160" s="214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76</v>
      </c>
      <c r="AY160" s="215" t="s">
        <v>150</v>
      </c>
      <c r="BK160" s="217">
        <f>SUM(BK161:BK170)</f>
        <v>0</v>
      </c>
    </row>
    <row r="161" s="2" customFormat="1" ht="16.5" customHeight="1">
      <c r="A161" s="39"/>
      <c r="B161" s="40"/>
      <c r="C161" s="220" t="s">
        <v>322</v>
      </c>
      <c r="D161" s="220" t="s">
        <v>153</v>
      </c>
      <c r="E161" s="221" t="s">
        <v>987</v>
      </c>
      <c r="F161" s="222" t="s">
        <v>988</v>
      </c>
      <c r="G161" s="223" t="s">
        <v>989</v>
      </c>
      <c r="H161" s="224">
        <v>20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158</v>
      </c>
      <c r="AT161" s="231" t="s">
        <v>153</v>
      </c>
      <c r="AU161" s="231" t="s">
        <v>84</v>
      </c>
      <c r="AY161" s="18" t="s">
        <v>150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158</v>
      </c>
      <c r="BM161" s="231" t="s">
        <v>482</v>
      </c>
    </row>
    <row r="162" s="2" customFormat="1" ht="24.15" customHeight="1">
      <c r="A162" s="39"/>
      <c r="B162" s="40"/>
      <c r="C162" s="220" t="s">
        <v>326</v>
      </c>
      <c r="D162" s="220" t="s">
        <v>153</v>
      </c>
      <c r="E162" s="221" t="s">
        <v>990</v>
      </c>
      <c r="F162" s="222" t="s">
        <v>983</v>
      </c>
      <c r="G162" s="223" t="s">
        <v>989</v>
      </c>
      <c r="H162" s="224">
        <v>10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158</v>
      </c>
      <c r="AT162" s="231" t="s">
        <v>153</v>
      </c>
      <c r="AU162" s="231" t="s">
        <v>84</v>
      </c>
      <c r="AY162" s="18" t="s">
        <v>150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158</v>
      </c>
      <c r="BM162" s="231" t="s">
        <v>491</v>
      </c>
    </row>
    <row r="163" s="2" customFormat="1" ht="16.5" customHeight="1">
      <c r="A163" s="39"/>
      <c r="B163" s="40"/>
      <c r="C163" s="220" t="s">
        <v>332</v>
      </c>
      <c r="D163" s="220" t="s">
        <v>153</v>
      </c>
      <c r="E163" s="221" t="s">
        <v>991</v>
      </c>
      <c r="F163" s="222" t="s">
        <v>992</v>
      </c>
      <c r="G163" s="223" t="s">
        <v>989</v>
      </c>
      <c r="H163" s="224">
        <v>10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158</v>
      </c>
      <c r="AT163" s="231" t="s">
        <v>153</v>
      </c>
      <c r="AU163" s="231" t="s">
        <v>84</v>
      </c>
      <c r="AY163" s="18" t="s">
        <v>150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158</v>
      </c>
      <c r="BM163" s="231" t="s">
        <v>500</v>
      </c>
    </row>
    <row r="164" s="2" customFormat="1" ht="16.5" customHeight="1">
      <c r="A164" s="39"/>
      <c r="B164" s="40"/>
      <c r="C164" s="220" t="s">
        <v>336</v>
      </c>
      <c r="D164" s="220" t="s">
        <v>153</v>
      </c>
      <c r="E164" s="221" t="s">
        <v>993</v>
      </c>
      <c r="F164" s="222" t="s">
        <v>994</v>
      </c>
      <c r="G164" s="223" t="s">
        <v>989</v>
      </c>
      <c r="H164" s="224">
        <v>10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158</v>
      </c>
      <c r="AT164" s="231" t="s">
        <v>153</v>
      </c>
      <c r="AU164" s="231" t="s">
        <v>84</v>
      </c>
      <c r="AY164" s="18" t="s">
        <v>150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158</v>
      </c>
      <c r="BM164" s="231" t="s">
        <v>509</v>
      </c>
    </row>
    <row r="165" s="2" customFormat="1" ht="16.5" customHeight="1">
      <c r="A165" s="39"/>
      <c r="B165" s="40"/>
      <c r="C165" s="220" t="s">
        <v>341</v>
      </c>
      <c r="D165" s="220" t="s">
        <v>153</v>
      </c>
      <c r="E165" s="221" t="s">
        <v>995</v>
      </c>
      <c r="F165" s="222" t="s">
        <v>996</v>
      </c>
      <c r="G165" s="223" t="s">
        <v>989</v>
      </c>
      <c r="H165" s="224">
        <v>50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158</v>
      </c>
      <c r="AT165" s="231" t="s">
        <v>153</v>
      </c>
      <c r="AU165" s="231" t="s">
        <v>84</v>
      </c>
      <c r="AY165" s="18" t="s">
        <v>150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158</v>
      </c>
      <c r="BM165" s="231" t="s">
        <v>523</v>
      </c>
    </row>
    <row r="166" s="2" customFormat="1" ht="16.5" customHeight="1">
      <c r="A166" s="39"/>
      <c r="B166" s="40"/>
      <c r="C166" s="220" t="s">
        <v>345</v>
      </c>
      <c r="D166" s="220" t="s">
        <v>153</v>
      </c>
      <c r="E166" s="221" t="s">
        <v>997</v>
      </c>
      <c r="F166" s="222" t="s">
        <v>998</v>
      </c>
      <c r="G166" s="223" t="s">
        <v>824</v>
      </c>
      <c r="H166" s="224">
        <v>1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158</v>
      </c>
      <c r="AT166" s="231" t="s">
        <v>153</v>
      </c>
      <c r="AU166" s="231" t="s">
        <v>84</v>
      </c>
      <c r="AY166" s="18" t="s">
        <v>150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158</v>
      </c>
      <c r="BM166" s="231" t="s">
        <v>535</v>
      </c>
    </row>
    <row r="167" s="2" customFormat="1" ht="16.5" customHeight="1">
      <c r="A167" s="39"/>
      <c r="B167" s="40"/>
      <c r="C167" s="220" t="s">
        <v>356</v>
      </c>
      <c r="D167" s="220" t="s">
        <v>153</v>
      </c>
      <c r="E167" s="221" t="s">
        <v>999</v>
      </c>
      <c r="F167" s="222" t="s">
        <v>1000</v>
      </c>
      <c r="G167" s="223" t="s">
        <v>989</v>
      </c>
      <c r="H167" s="224">
        <v>150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158</v>
      </c>
      <c r="AT167" s="231" t="s">
        <v>153</v>
      </c>
      <c r="AU167" s="231" t="s">
        <v>84</v>
      </c>
      <c r="AY167" s="18" t="s">
        <v>150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158</v>
      </c>
      <c r="BM167" s="231" t="s">
        <v>547</v>
      </c>
    </row>
    <row r="168" s="2" customFormat="1" ht="16.5" customHeight="1">
      <c r="A168" s="39"/>
      <c r="B168" s="40"/>
      <c r="C168" s="220" t="s">
        <v>362</v>
      </c>
      <c r="D168" s="220" t="s">
        <v>153</v>
      </c>
      <c r="E168" s="221" t="s">
        <v>1001</v>
      </c>
      <c r="F168" s="222" t="s">
        <v>1002</v>
      </c>
      <c r="G168" s="223" t="s">
        <v>584</v>
      </c>
      <c r="H168" s="224">
        <v>20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158</v>
      </c>
      <c r="AT168" s="231" t="s">
        <v>153</v>
      </c>
      <c r="AU168" s="231" t="s">
        <v>84</v>
      </c>
      <c r="AY168" s="18" t="s">
        <v>150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158</v>
      </c>
      <c r="BM168" s="231" t="s">
        <v>557</v>
      </c>
    </row>
    <row r="169" s="2" customFormat="1" ht="16.5" customHeight="1">
      <c r="A169" s="39"/>
      <c r="B169" s="40"/>
      <c r="C169" s="220" t="s">
        <v>370</v>
      </c>
      <c r="D169" s="220" t="s">
        <v>153</v>
      </c>
      <c r="E169" s="221" t="s">
        <v>1003</v>
      </c>
      <c r="F169" s="222" t="s">
        <v>1004</v>
      </c>
      <c r="G169" s="223" t="s">
        <v>989</v>
      </c>
      <c r="H169" s="224">
        <v>30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158</v>
      </c>
      <c r="AT169" s="231" t="s">
        <v>153</v>
      </c>
      <c r="AU169" s="231" t="s">
        <v>84</v>
      </c>
      <c r="AY169" s="18" t="s">
        <v>150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158</v>
      </c>
      <c r="BM169" s="231" t="s">
        <v>565</v>
      </c>
    </row>
    <row r="170" s="2" customFormat="1" ht="16.5" customHeight="1">
      <c r="A170" s="39"/>
      <c r="B170" s="40"/>
      <c r="C170" s="220" t="s">
        <v>375</v>
      </c>
      <c r="D170" s="220" t="s">
        <v>153</v>
      </c>
      <c r="E170" s="221" t="s">
        <v>1005</v>
      </c>
      <c r="F170" s="222" t="s">
        <v>1006</v>
      </c>
      <c r="G170" s="223" t="s">
        <v>1007</v>
      </c>
      <c r="H170" s="224">
        <v>15</v>
      </c>
      <c r="I170" s="225"/>
      <c r="J170" s="226">
        <f>ROUND(I170*H170,2)</f>
        <v>0</v>
      </c>
      <c r="K170" s="222" t="s">
        <v>1</v>
      </c>
      <c r="L170" s="45"/>
      <c r="M170" s="288" t="s">
        <v>1</v>
      </c>
      <c r="N170" s="289" t="s">
        <v>41</v>
      </c>
      <c r="O170" s="290"/>
      <c r="P170" s="291">
        <f>O170*H170</f>
        <v>0</v>
      </c>
      <c r="Q170" s="291">
        <v>0</v>
      </c>
      <c r="R170" s="291">
        <f>Q170*H170</f>
        <v>0</v>
      </c>
      <c r="S170" s="291">
        <v>0</v>
      </c>
      <c r="T170" s="29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158</v>
      </c>
      <c r="AT170" s="231" t="s">
        <v>153</v>
      </c>
      <c r="AU170" s="231" t="s">
        <v>84</v>
      </c>
      <c r="AY170" s="18" t="s">
        <v>150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158</v>
      </c>
      <c r="BM170" s="231" t="s">
        <v>575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so3oeFNmdTMk2x61GAQigRiDm+v0haaXyuWx5o6lWF0/ds7OgKpoHy/DOM/yLgqfF0Lu6VeCkAxDMnjHp4ctSw==" hashValue="7mzrF4n8hnF8ZfqRVW1WNROtATwC7exG4MbMrssET+oaqpRJEXY4lk75mN9ifgXAjWJkWg5ZLnoICcgycTSYaw==" algorithmName="SHA-512" password="CC35"/>
  <autoFilter ref="C124:K17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Interna Nový Bydžov - Požárně bezpečnostní řešení - Úpravy objektu 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>Martin Škrabal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ROUND((SUM(BE127:BE184)),  2)</f>
        <v>0</v>
      </c>
      <c r="G33" s="39"/>
      <c r="H33" s="39"/>
      <c r="I33" s="157">
        <v>0.20999999999999999</v>
      </c>
      <c r="J33" s="156">
        <f>ROUND(((SUM(BE127:BE184))*I33),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ROUND((SUM(BF127:BF184)),  2)</f>
        <v>0</v>
      </c>
      <c r="G34" s="39"/>
      <c r="H34" s="39"/>
      <c r="I34" s="157">
        <v>0.12</v>
      </c>
      <c r="J34" s="156">
        <f>ROUND(((SUM(BF127:BF184))*I34),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ROUND((SUM(BG127:BG184)),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ROUND((SUM(BH127:BH184)),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ROUND((SUM(BI127:BI184)),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Interna Nový Bydžov - Požárně bezpečnostní řešení - Úpravy objektu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EPS - Elektrická požární signalizace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Královéhradecký kraj</v>
      </c>
      <c r="G91" s="41"/>
      <c r="H91" s="41"/>
      <c r="I91" s="33" t="s">
        <v>30</v>
      </c>
      <c r="J91" s="37" t="str">
        <f>E21</f>
        <v>ATELIER H1 &amp; ATELIER HÁJEK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112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1"/>
      <c r="C97" s="182"/>
      <c r="D97" s="183" t="s">
        <v>1009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1010</v>
      </c>
      <c r="E98" s="184"/>
      <c r="F98" s="184"/>
      <c r="G98" s="184"/>
      <c r="H98" s="184"/>
      <c r="I98" s="184"/>
      <c r="J98" s="185">
        <f>J140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1011</v>
      </c>
      <c r="E99" s="184"/>
      <c r="F99" s="184"/>
      <c r="G99" s="184"/>
      <c r="H99" s="184"/>
      <c r="I99" s="184"/>
      <c r="J99" s="185">
        <f>J143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1012</v>
      </c>
      <c r="E100" s="184"/>
      <c r="F100" s="184"/>
      <c r="G100" s="184"/>
      <c r="H100" s="184"/>
      <c r="I100" s="184"/>
      <c r="J100" s="185">
        <f>J150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1013</v>
      </c>
      <c r="E101" s="184"/>
      <c r="F101" s="184"/>
      <c r="G101" s="184"/>
      <c r="H101" s="184"/>
      <c r="I101" s="184"/>
      <c r="J101" s="185">
        <f>J152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1014</v>
      </c>
      <c r="E102" s="184"/>
      <c r="F102" s="184"/>
      <c r="G102" s="184"/>
      <c r="H102" s="184"/>
      <c r="I102" s="184"/>
      <c r="J102" s="185">
        <f>J156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1015</v>
      </c>
      <c r="E103" s="184"/>
      <c r="F103" s="184"/>
      <c r="G103" s="184"/>
      <c r="H103" s="184"/>
      <c r="I103" s="184"/>
      <c r="J103" s="185">
        <f>J157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1016</v>
      </c>
      <c r="E104" s="184"/>
      <c r="F104" s="184"/>
      <c r="G104" s="184"/>
      <c r="H104" s="184"/>
      <c r="I104" s="184"/>
      <c r="J104" s="185">
        <f>J161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1017</v>
      </c>
      <c r="E105" s="184"/>
      <c r="F105" s="184"/>
      <c r="G105" s="184"/>
      <c r="H105" s="184"/>
      <c r="I105" s="184"/>
      <c r="J105" s="185">
        <f>J165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1"/>
      <c r="C106" s="182"/>
      <c r="D106" s="183" t="s">
        <v>1018</v>
      </c>
      <c r="E106" s="184"/>
      <c r="F106" s="184"/>
      <c r="G106" s="184"/>
      <c r="H106" s="184"/>
      <c r="I106" s="184"/>
      <c r="J106" s="185">
        <f>J167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1"/>
      <c r="C107" s="182"/>
      <c r="D107" s="183" t="s">
        <v>1019</v>
      </c>
      <c r="E107" s="184"/>
      <c r="F107" s="184"/>
      <c r="G107" s="184"/>
      <c r="H107" s="184"/>
      <c r="I107" s="184"/>
      <c r="J107" s="185">
        <f>J170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6" t="str">
        <f>E7</f>
        <v>Interna Nový Bydžov - Požárně bezpečnostní řešení - Úpravy objektu II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EPS - Elektrická požární signalizace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23. 4. 2024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24</v>
      </c>
      <c r="D123" s="41"/>
      <c r="E123" s="41"/>
      <c r="F123" s="28" t="str">
        <f>E15</f>
        <v>Královéhradecký kraj</v>
      </c>
      <c r="G123" s="41"/>
      <c r="H123" s="41"/>
      <c r="I123" s="33" t="s">
        <v>30</v>
      </c>
      <c r="J123" s="37" t="str">
        <f>E21</f>
        <v>ATELIER H1 &amp; ATELIER HÁJEK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Martin Škrabal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136</v>
      </c>
      <c r="D126" s="196" t="s">
        <v>61</v>
      </c>
      <c r="E126" s="196" t="s">
        <v>57</v>
      </c>
      <c r="F126" s="196" t="s">
        <v>58</v>
      </c>
      <c r="G126" s="196" t="s">
        <v>137</v>
      </c>
      <c r="H126" s="196" t="s">
        <v>138</v>
      </c>
      <c r="I126" s="196" t="s">
        <v>139</v>
      </c>
      <c r="J126" s="196" t="s">
        <v>111</v>
      </c>
      <c r="K126" s="197" t="s">
        <v>140</v>
      </c>
      <c r="L126" s="198"/>
      <c r="M126" s="101" t="s">
        <v>1</v>
      </c>
      <c r="N126" s="102" t="s">
        <v>40</v>
      </c>
      <c r="O126" s="102" t="s">
        <v>141</v>
      </c>
      <c r="P126" s="102" t="s">
        <v>142</v>
      </c>
      <c r="Q126" s="102" t="s">
        <v>143</v>
      </c>
      <c r="R126" s="102" t="s">
        <v>144</v>
      </c>
      <c r="S126" s="102" t="s">
        <v>145</v>
      </c>
      <c r="T126" s="103" t="s">
        <v>146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147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P128+P140+P143+P150+P152+P156+P157+P161+P165+P167+P170</f>
        <v>0</v>
      </c>
      <c r="Q127" s="105"/>
      <c r="R127" s="201">
        <f>R128+R140+R143+R150+R152+R156+R157+R161+R165+R167+R170</f>
        <v>0</v>
      </c>
      <c r="S127" s="105"/>
      <c r="T127" s="202">
        <f>T128+T140+T143+T150+T152+T156+T157+T161+T165+T167+T170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113</v>
      </c>
      <c r="BK127" s="203">
        <f>BK128+BK140+BK143+BK150+BK152+BK156+BK157+BK161+BK165+BK167+BK170</f>
        <v>0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820</v>
      </c>
      <c r="F128" s="207" t="s">
        <v>1020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SUM(P129:P139)</f>
        <v>0</v>
      </c>
      <c r="Q128" s="212"/>
      <c r="R128" s="213">
        <f>SUM(R129:R139)</f>
        <v>0</v>
      </c>
      <c r="S128" s="212"/>
      <c r="T128" s="214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76</v>
      </c>
      <c r="AY128" s="215" t="s">
        <v>150</v>
      </c>
      <c r="BK128" s="217">
        <f>SUM(BK129:BK139)</f>
        <v>0</v>
      </c>
    </row>
    <row r="129" s="2" customFormat="1" ht="24.15" customHeight="1">
      <c r="A129" s="39"/>
      <c r="B129" s="40"/>
      <c r="C129" s="220" t="s">
        <v>84</v>
      </c>
      <c r="D129" s="220" t="s">
        <v>153</v>
      </c>
      <c r="E129" s="221" t="s">
        <v>1021</v>
      </c>
      <c r="F129" s="222" t="s">
        <v>1022</v>
      </c>
      <c r="G129" s="223" t="s">
        <v>251</v>
      </c>
      <c r="H129" s="224">
        <v>30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158</v>
      </c>
      <c r="AT129" s="231" t="s">
        <v>153</v>
      </c>
      <c r="AU129" s="231" t="s">
        <v>84</v>
      </c>
      <c r="AY129" s="18" t="s">
        <v>150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158</v>
      </c>
      <c r="BM129" s="231" t="s">
        <v>86</v>
      </c>
    </row>
    <row r="130" s="2" customFormat="1" ht="21.75" customHeight="1">
      <c r="A130" s="39"/>
      <c r="B130" s="40"/>
      <c r="C130" s="220" t="s">
        <v>86</v>
      </c>
      <c r="D130" s="220" t="s">
        <v>153</v>
      </c>
      <c r="E130" s="221" t="s">
        <v>1023</v>
      </c>
      <c r="F130" s="222" t="s">
        <v>1024</v>
      </c>
      <c r="G130" s="223" t="s">
        <v>166</v>
      </c>
      <c r="H130" s="224">
        <v>15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158</v>
      </c>
      <c r="AT130" s="231" t="s">
        <v>153</v>
      </c>
      <c r="AU130" s="231" t="s">
        <v>84</v>
      </c>
      <c r="AY130" s="18" t="s">
        <v>150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158</v>
      </c>
      <c r="BM130" s="231" t="s">
        <v>158</v>
      </c>
    </row>
    <row r="131" s="2" customFormat="1" ht="16.5" customHeight="1">
      <c r="A131" s="39"/>
      <c r="B131" s="40"/>
      <c r="C131" s="220" t="s">
        <v>151</v>
      </c>
      <c r="D131" s="220" t="s">
        <v>153</v>
      </c>
      <c r="E131" s="221" t="s">
        <v>1025</v>
      </c>
      <c r="F131" s="222" t="s">
        <v>1026</v>
      </c>
      <c r="G131" s="223" t="s">
        <v>166</v>
      </c>
      <c r="H131" s="224">
        <v>15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158</v>
      </c>
      <c r="AT131" s="231" t="s">
        <v>153</v>
      </c>
      <c r="AU131" s="231" t="s">
        <v>84</v>
      </c>
      <c r="AY131" s="18" t="s">
        <v>150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158</v>
      </c>
      <c r="BM131" s="231" t="s">
        <v>183</v>
      </c>
    </row>
    <row r="132" s="2" customFormat="1" ht="16.5" customHeight="1">
      <c r="A132" s="39"/>
      <c r="B132" s="40"/>
      <c r="C132" s="220" t="s">
        <v>158</v>
      </c>
      <c r="D132" s="220" t="s">
        <v>153</v>
      </c>
      <c r="E132" s="221" t="s">
        <v>1027</v>
      </c>
      <c r="F132" s="222" t="s">
        <v>1028</v>
      </c>
      <c r="G132" s="223" t="s">
        <v>166</v>
      </c>
      <c r="H132" s="224">
        <v>15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158</v>
      </c>
      <c r="AT132" s="231" t="s">
        <v>153</v>
      </c>
      <c r="AU132" s="231" t="s">
        <v>84</v>
      </c>
      <c r="AY132" s="18" t="s">
        <v>150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158</v>
      </c>
      <c r="BM132" s="231" t="s">
        <v>192</v>
      </c>
    </row>
    <row r="133" s="2" customFormat="1" ht="24.15" customHeight="1">
      <c r="A133" s="39"/>
      <c r="B133" s="40"/>
      <c r="C133" s="220" t="s">
        <v>178</v>
      </c>
      <c r="D133" s="220" t="s">
        <v>153</v>
      </c>
      <c r="E133" s="221" t="s">
        <v>1029</v>
      </c>
      <c r="F133" s="222" t="s">
        <v>1030</v>
      </c>
      <c r="G133" s="223" t="s">
        <v>584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158</v>
      </c>
      <c r="AT133" s="231" t="s">
        <v>153</v>
      </c>
      <c r="AU133" s="231" t="s">
        <v>84</v>
      </c>
      <c r="AY133" s="18" t="s">
        <v>150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158</v>
      </c>
      <c r="BM133" s="231" t="s">
        <v>204</v>
      </c>
    </row>
    <row r="134" s="2" customFormat="1" ht="16.5" customHeight="1">
      <c r="A134" s="39"/>
      <c r="B134" s="40"/>
      <c r="C134" s="220" t="s">
        <v>183</v>
      </c>
      <c r="D134" s="220" t="s">
        <v>153</v>
      </c>
      <c r="E134" s="221" t="s">
        <v>1031</v>
      </c>
      <c r="F134" s="222" t="s">
        <v>1032</v>
      </c>
      <c r="G134" s="223" t="s">
        <v>584</v>
      </c>
      <c r="H134" s="224">
        <v>1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158</v>
      </c>
      <c r="AT134" s="231" t="s">
        <v>153</v>
      </c>
      <c r="AU134" s="231" t="s">
        <v>84</v>
      </c>
      <c r="AY134" s="18" t="s">
        <v>150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158</v>
      </c>
      <c r="BM134" s="231" t="s">
        <v>8</v>
      </c>
    </row>
    <row r="135" s="2" customFormat="1" ht="16.5" customHeight="1">
      <c r="A135" s="39"/>
      <c r="B135" s="40"/>
      <c r="C135" s="220" t="s">
        <v>188</v>
      </c>
      <c r="D135" s="220" t="s">
        <v>153</v>
      </c>
      <c r="E135" s="221" t="s">
        <v>1033</v>
      </c>
      <c r="F135" s="222" t="s">
        <v>1034</v>
      </c>
      <c r="G135" s="223" t="s">
        <v>584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158</v>
      </c>
      <c r="AT135" s="231" t="s">
        <v>153</v>
      </c>
      <c r="AU135" s="231" t="s">
        <v>84</v>
      </c>
      <c r="AY135" s="18" t="s">
        <v>150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158</v>
      </c>
      <c r="BM135" s="231" t="s">
        <v>228</v>
      </c>
    </row>
    <row r="136" s="2" customFormat="1" ht="16.5" customHeight="1">
      <c r="A136" s="39"/>
      <c r="B136" s="40"/>
      <c r="C136" s="220" t="s">
        <v>192</v>
      </c>
      <c r="D136" s="220" t="s">
        <v>153</v>
      </c>
      <c r="E136" s="221" t="s">
        <v>1035</v>
      </c>
      <c r="F136" s="222" t="s">
        <v>1036</v>
      </c>
      <c r="G136" s="223" t="s">
        <v>584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158</v>
      </c>
      <c r="AT136" s="231" t="s">
        <v>153</v>
      </c>
      <c r="AU136" s="231" t="s">
        <v>84</v>
      </c>
      <c r="AY136" s="18" t="s">
        <v>150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158</v>
      </c>
      <c r="BM136" s="231" t="s">
        <v>238</v>
      </c>
    </row>
    <row r="137" s="2" customFormat="1" ht="16.5" customHeight="1">
      <c r="A137" s="39"/>
      <c r="B137" s="40"/>
      <c r="C137" s="220" t="s">
        <v>198</v>
      </c>
      <c r="D137" s="220" t="s">
        <v>153</v>
      </c>
      <c r="E137" s="221" t="s">
        <v>1037</v>
      </c>
      <c r="F137" s="222" t="s">
        <v>1038</v>
      </c>
      <c r="G137" s="223" t="s">
        <v>584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158</v>
      </c>
      <c r="AT137" s="231" t="s">
        <v>153</v>
      </c>
      <c r="AU137" s="231" t="s">
        <v>84</v>
      </c>
      <c r="AY137" s="18" t="s">
        <v>150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158</v>
      </c>
      <c r="BM137" s="231" t="s">
        <v>276</v>
      </c>
    </row>
    <row r="138" s="2" customFormat="1" ht="16.5" customHeight="1">
      <c r="A138" s="39"/>
      <c r="B138" s="40"/>
      <c r="C138" s="220" t="s">
        <v>204</v>
      </c>
      <c r="D138" s="220" t="s">
        <v>153</v>
      </c>
      <c r="E138" s="221" t="s">
        <v>1039</v>
      </c>
      <c r="F138" s="222" t="s">
        <v>1040</v>
      </c>
      <c r="G138" s="223" t="s">
        <v>584</v>
      </c>
      <c r="H138" s="224">
        <v>1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158</v>
      </c>
      <c r="AT138" s="231" t="s">
        <v>153</v>
      </c>
      <c r="AU138" s="231" t="s">
        <v>84</v>
      </c>
      <c r="AY138" s="18" t="s">
        <v>150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158</v>
      </c>
      <c r="BM138" s="231" t="s">
        <v>286</v>
      </c>
    </row>
    <row r="139" s="2" customFormat="1" ht="16.5" customHeight="1">
      <c r="A139" s="39"/>
      <c r="B139" s="40"/>
      <c r="C139" s="220" t="s">
        <v>210</v>
      </c>
      <c r="D139" s="220" t="s">
        <v>153</v>
      </c>
      <c r="E139" s="221" t="s">
        <v>1041</v>
      </c>
      <c r="F139" s="222" t="s">
        <v>1042</v>
      </c>
      <c r="G139" s="223" t="s">
        <v>584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158</v>
      </c>
      <c r="AT139" s="231" t="s">
        <v>153</v>
      </c>
      <c r="AU139" s="231" t="s">
        <v>84</v>
      </c>
      <c r="AY139" s="18" t="s">
        <v>150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158</v>
      </c>
      <c r="BM139" s="231" t="s">
        <v>294</v>
      </c>
    </row>
    <row r="140" s="12" customFormat="1" ht="25.92" customHeight="1">
      <c r="A140" s="12"/>
      <c r="B140" s="204"/>
      <c r="C140" s="205"/>
      <c r="D140" s="206" t="s">
        <v>75</v>
      </c>
      <c r="E140" s="207" t="s">
        <v>845</v>
      </c>
      <c r="F140" s="207" t="s">
        <v>1043</v>
      </c>
      <c r="G140" s="205"/>
      <c r="H140" s="205"/>
      <c r="I140" s="208"/>
      <c r="J140" s="209">
        <f>BK140</f>
        <v>0</v>
      </c>
      <c r="K140" s="205"/>
      <c r="L140" s="210"/>
      <c r="M140" s="211"/>
      <c r="N140" s="212"/>
      <c r="O140" s="212"/>
      <c r="P140" s="213">
        <f>SUM(P141:P142)</f>
        <v>0</v>
      </c>
      <c r="Q140" s="212"/>
      <c r="R140" s="213">
        <f>SUM(R141:R142)</f>
        <v>0</v>
      </c>
      <c r="S140" s="212"/>
      <c r="T140" s="21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75</v>
      </c>
      <c r="AU140" s="216" t="s">
        <v>76</v>
      </c>
      <c r="AY140" s="215" t="s">
        <v>150</v>
      </c>
      <c r="BK140" s="217">
        <f>SUM(BK141:BK142)</f>
        <v>0</v>
      </c>
    </row>
    <row r="141" s="2" customFormat="1" ht="33" customHeight="1">
      <c r="A141" s="39"/>
      <c r="B141" s="40"/>
      <c r="C141" s="220" t="s">
        <v>8</v>
      </c>
      <c r="D141" s="220" t="s">
        <v>153</v>
      </c>
      <c r="E141" s="221" t="s">
        <v>1044</v>
      </c>
      <c r="F141" s="222" t="s">
        <v>1045</v>
      </c>
      <c r="G141" s="223" t="s">
        <v>584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158</v>
      </c>
      <c r="AT141" s="231" t="s">
        <v>153</v>
      </c>
      <c r="AU141" s="231" t="s">
        <v>84</v>
      </c>
      <c r="AY141" s="18" t="s">
        <v>150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158</v>
      </c>
      <c r="BM141" s="231" t="s">
        <v>336</v>
      </c>
    </row>
    <row r="142" s="2" customFormat="1" ht="21.75" customHeight="1">
      <c r="A142" s="39"/>
      <c r="B142" s="40"/>
      <c r="C142" s="220" t="s">
        <v>221</v>
      </c>
      <c r="D142" s="220" t="s">
        <v>153</v>
      </c>
      <c r="E142" s="221" t="s">
        <v>1046</v>
      </c>
      <c r="F142" s="222" t="s">
        <v>1047</v>
      </c>
      <c r="G142" s="223" t="s">
        <v>584</v>
      </c>
      <c r="H142" s="224">
        <v>7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158</v>
      </c>
      <c r="AT142" s="231" t="s">
        <v>153</v>
      </c>
      <c r="AU142" s="231" t="s">
        <v>84</v>
      </c>
      <c r="AY142" s="18" t="s">
        <v>150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158</v>
      </c>
      <c r="BM142" s="231" t="s">
        <v>362</v>
      </c>
    </row>
    <row r="143" s="12" customFormat="1" ht="25.92" customHeight="1">
      <c r="A143" s="12"/>
      <c r="B143" s="204"/>
      <c r="C143" s="205"/>
      <c r="D143" s="206" t="s">
        <v>75</v>
      </c>
      <c r="E143" s="207" t="s">
        <v>847</v>
      </c>
      <c r="F143" s="207" t="s">
        <v>1048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SUM(P144:P149)</f>
        <v>0</v>
      </c>
      <c r="Q143" s="212"/>
      <c r="R143" s="213">
        <f>SUM(R144:R149)</f>
        <v>0</v>
      </c>
      <c r="S143" s="212"/>
      <c r="T143" s="21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84</v>
      </c>
      <c r="AT143" s="216" t="s">
        <v>75</v>
      </c>
      <c r="AU143" s="216" t="s">
        <v>76</v>
      </c>
      <c r="AY143" s="215" t="s">
        <v>150</v>
      </c>
      <c r="BK143" s="217">
        <f>SUM(BK144:BK149)</f>
        <v>0</v>
      </c>
    </row>
    <row r="144" s="2" customFormat="1" ht="55.5" customHeight="1">
      <c r="A144" s="39"/>
      <c r="B144" s="40"/>
      <c r="C144" s="220" t="s">
        <v>228</v>
      </c>
      <c r="D144" s="220" t="s">
        <v>153</v>
      </c>
      <c r="E144" s="221" t="s">
        <v>1049</v>
      </c>
      <c r="F144" s="222" t="s">
        <v>1050</v>
      </c>
      <c r="G144" s="223" t="s">
        <v>584</v>
      </c>
      <c r="H144" s="224">
        <v>1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158</v>
      </c>
      <c r="AT144" s="231" t="s">
        <v>153</v>
      </c>
      <c r="AU144" s="231" t="s">
        <v>84</v>
      </c>
      <c r="AY144" s="18" t="s">
        <v>150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158</v>
      </c>
      <c r="BM144" s="231" t="s">
        <v>375</v>
      </c>
    </row>
    <row r="145" s="2" customFormat="1" ht="16.5" customHeight="1">
      <c r="A145" s="39"/>
      <c r="B145" s="40"/>
      <c r="C145" s="220" t="s">
        <v>233</v>
      </c>
      <c r="D145" s="220" t="s">
        <v>153</v>
      </c>
      <c r="E145" s="221" t="s">
        <v>1051</v>
      </c>
      <c r="F145" s="222" t="s">
        <v>1052</v>
      </c>
      <c r="G145" s="223" t="s">
        <v>584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158</v>
      </c>
      <c r="AT145" s="231" t="s">
        <v>153</v>
      </c>
      <c r="AU145" s="231" t="s">
        <v>84</v>
      </c>
      <c r="AY145" s="18" t="s">
        <v>150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158</v>
      </c>
      <c r="BM145" s="231" t="s">
        <v>388</v>
      </c>
    </row>
    <row r="146" s="2" customFormat="1" ht="24.15" customHeight="1">
      <c r="A146" s="39"/>
      <c r="B146" s="40"/>
      <c r="C146" s="220" t="s">
        <v>238</v>
      </c>
      <c r="D146" s="220" t="s">
        <v>153</v>
      </c>
      <c r="E146" s="221" t="s">
        <v>1053</v>
      </c>
      <c r="F146" s="222" t="s">
        <v>1054</v>
      </c>
      <c r="G146" s="223" t="s">
        <v>584</v>
      </c>
      <c r="H146" s="224">
        <v>2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158</v>
      </c>
      <c r="AT146" s="231" t="s">
        <v>153</v>
      </c>
      <c r="AU146" s="231" t="s">
        <v>84</v>
      </c>
      <c r="AY146" s="18" t="s">
        <v>150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158</v>
      </c>
      <c r="BM146" s="231" t="s">
        <v>399</v>
      </c>
    </row>
    <row r="147" s="2" customFormat="1" ht="21.75" customHeight="1">
      <c r="A147" s="39"/>
      <c r="B147" s="40"/>
      <c r="C147" s="220" t="s">
        <v>243</v>
      </c>
      <c r="D147" s="220" t="s">
        <v>153</v>
      </c>
      <c r="E147" s="221" t="s">
        <v>1055</v>
      </c>
      <c r="F147" s="222" t="s">
        <v>1056</v>
      </c>
      <c r="G147" s="223" t="s">
        <v>584</v>
      </c>
      <c r="H147" s="224">
        <v>2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158</v>
      </c>
      <c r="AT147" s="231" t="s">
        <v>153</v>
      </c>
      <c r="AU147" s="231" t="s">
        <v>84</v>
      </c>
      <c r="AY147" s="18" t="s">
        <v>150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158</v>
      </c>
      <c r="BM147" s="231" t="s">
        <v>411</v>
      </c>
    </row>
    <row r="148" s="2" customFormat="1" ht="16.5" customHeight="1">
      <c r="A148" s="39"/>
      <c r="B148" s="40"/>
      <c r="C148" s="220" t="s">
        <v>276</v>
      </c>
      <c r="D148" s="220" t="s">
        <v>153</v>
      </c>
      <c r="E148" s="221" t="s">
        <v>1057</v>
      </c>
      <c r="F148" s="222" t="s">
        <v>1058</v>
      </c>
      <c r="G148" s="223" t="s">
        <v>584</v>
      </c>
      <c r="H148" s="224">
        <v>5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158</v>
      </c>
      <c r="AT148" s="231" t="s">
        <v>153</v>
      </c>
      <c r="AU148" s="231" t="s">
        <v>84</v>
      </c>
      <c r="AY148" s="18" t="s">
        <v>150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158</v>
      </c>
      <c r="BM148" s="231" t="s">
        <v>420</v>
      </c>
    </row>
    <row r="149" s="2" customFormat="1" ht="24.15" customHeight="1">
      <c r="A149" s="39"/>
      <c r="B149" s="40"/>
      <c r="C149" s="220" t="s">
        <v>282</v>
      </c>
      <c r="D149" s="220" t="s">
        <v>153</v>
      </c>
      <c r="E149" s="221" t="s">
        <v>1059</v>
      </c>
      <c r="F149" s="222" t="s">
        <v>1060</v>
      </c>
      <c r="G149" s="223" t="s">
        <v>584</v>
      </c>
      <c r="H149" s="224">
        <v>3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158</v>
      </c>
      <c r="AT149" s="231" t="s">
        <v>153</v>
      </c>
      <c r="AU149" s="231" t="s">
        <v>84</v>
      </c>
      <c r="AY149" s="18" t="s">
        <v>150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158</v>
      </c>
      <c r="BM149" s="231" t="s">
        <v>432</v>
      </c>
    </row>
    <row r="150" s="12" customFormat="1" ht="25.92" customHeight="1">
      <c r="A150" s="12"/>
      <c r="B150" s="204"/>
      <c r="C150" s="205"/>
      <c r="D150" s="206" t="s">
        <v>75</v>
      </c>
      <c r="E150" s="207" t="s">
        <v>850</v>
      </c>
      <c r="F150" s="207" t="s">
        <v>1061</v>
      </c>
      <c r="G150" s="205"/>
      <c r="H150" s="205"/>
      <c r="I150" s="208"/>
      <c r="J150" s="209">
        <f>BK150</f>
        <v>0</v>
      </c>
      <c r="K150" s="205"/>
      <c r="L150" s="210"/>
      <c r="M150" s="211"/>
      <c r="N150" s="212"/>
      <c r="O150" s="212"/>
      <c r="P150" s="213">
        <f>P151</f>
        <v>0</v>
      </c>
      <c r="Q150" s="212"/>
      <c r="R150" s="213">
        <f>R151</f>
        <v>0</v>
      </c>
      <c r="S150" s="212"/>
      <c r="T150" s="21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84</v>
      </c>
      <c r="AT150" s="216" t="s">
        <v>75</v>
      </c>
      <c r="AU150" s="216" t="s">
        <v>76</v>
      </c>
      <c r="AY150" s="215" t="s">
        <v>150</v>
      </c>
      <c r="BK150" s="217">
        <f>BK151</f>
        <v>0</v>
      </c>
    </row>
    <row r="151" s="2" customFormat="1" ht="16.5" customHeight="1">
      <c r="A151" s="39"/>
      <c r="B151" s="40"/>
      <c r="C151" s="220" t="s">
        <v>286</v>
      </c>
      <c r="D151" s="220" t="s">
        <v>153</v>
      </c>
      <c r="E151" s="221" t="s">
        <v>1062</v>
      </c>
      <c r="F151" s="222" t="s">
        <v>1063</v>
      </c>
      <c r="G151" s="223" t="s">
        <v>584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158</v>
      </c>
      <c r="AT151" s="231" t="s">
        <v>153</v>
      </c>
      <c r="AU151" s="231" t="s">
        <v>84</v>
      </c>
      <c r="AY151" s="18" t="s">
        <v>150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158</v>
      </c>
      <c r="BM151" s="231" t="s">
        <v>449</v>
      </c>
    </row>
    <row r="152" s="12" customFormat="1" ht="25.92" customHeight="1">
      <c r="A152" s="12"/>
      <c r="B152" s="204"/>
      <c r="C152" s="205"/>
      <c r="D152" s="206" t="s">
        <v>75</v>
      </c>
      <c r="E152" s="207" t="s">
        <v>856</v>
      </c>
      <c r="F152" s="207" t="s">
        <v>1064</v>
      </c>
      <c r="G152" s="205"/>
      <c r="H152" s="205"/>
      <c r="I152" s="208"/>
      <c r="J152" s="209">
        <f>BK152</f>
        <v>0</v>
      </c>
      <c r="K152" s="205"/>
      <c r="L152" s="210"/>
      <c r="M152" s="211"/>
      <c r="N152" s="212"/>
      <c r="O152" s="212"/>
      <c r="P152" s="213">
        <f>SUM(P153:P155)</f>
        <v>0</v>
      </c>
      <c r="Q152" s="212"/>
      <c r="R152" s="213">
        <f>SUM(R153:R155)</f>
        <v>0</v>
      </c>
      <c r="S152" s="212"/>
      <c r="T152" s="214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84</v>
      </c>
      <c r="AT152" s="216" t="s">
        <v>75</v>
      </c>
      <c r="AU152" s="216" t="s">
        <v>76</v>
      </c>
      <c r="AY152" s="215" t="s">
        <v>150</v>
      </c>
      <c r="BK152" s="217">
        <f>SUM(BK153:BK155)</f>
        <v>0</v>
      </c>
    </row>
    <row r="153" s="2" customFormat="1" ht="24.15" customHeight="1">
      <c r="A153" s="39"/>
      <c r="B153" s="40"/>
      <c r="C153" s="220" t="s">
        <v>7</v>
      </c>
      <c r="D153" s="220" t="s">
        <v>153</v>
      </c>
      <c r="E153" s="221" t="s">
        <v>1065</v>
      </c>
      <c r="F153" s="222" t="s">
        <v>1066</v>
      </c>
      <c r="G153" s="223" t="s">
        <v>251</v>
      </c>
      <c r="H153" s="224">
        <v>57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158</v>
      </c>
      <c r="AT153" s="231" t="s">
        <v>153</v>
      </c>
      <c r="AU153" s="231" t="s">
        <v>84</v>
      </c>
      <c r="AY153" s="18" t="s">
        <v>150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158</v>
      </c>
      <c r="BM153" s="231" t="s">
        <v>458</v>
      </c>
    </row>
    <row r="154" s="2" customFormat="1" ht="16.5" customHeight="1">
      <c r="A154" s="39"/>
      <c r="B154" s="40"/>
      <c r="C154" s="220" t="s">
        <v>294</v>
      </c>
      <c r="D154" s="220" t="s">
        <v>153</v>
      </c>
      <c r="E154" s="221" t="s">
        <v>1067</v>
      </c>
      <c r="F154" s="222" t="s">
        <v>1068</v>
      </c>
      <c r="G154" s="223" t="s">
        <v>251</v>
      </c>
      <c r="H154" s="224">
        <v>17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158</v>
      </c>
      <c r="AT154" s="231" t="s">
        <v>153</v>
      </c>
      <c r="AU154" s="231" t="s">
        <v>84</v>
      </c>
      <c r="AY154" s="18" t="s">
        <v>150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158</v>
      </c>
      <c r="BM154" s="231" t="s">
        <v>472</v>
      </c>
    </row>
    <row r="155" s="2" customFormat="1" ht="33" customHeight="1">
      <c r="A155" s="39"/>
      <c r="B155" s="40"/>
      <c r="C155" s="220" t="s">
        <v>299</v>
      </c>
      <c r="D155" s="220" t="s">
        <v>153</v>
      </c>
      <c r="E155" s="221" t="s">
        <v>1069</v>
      </c>
      <c r="F155" s="222" t="s">
        <v>1070</v>
      </c>
      <c r="G155" s="223" t="s">
        <v>251</v>
      </c>
      <c r="H155" s="224">
        <v>362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158</v>
      </c>
      <c r="AT155" s="231" t="s">
        <v>153</v>
      </c>
      <c r="AU155" s="231" t="s">
        <v>84</v>
      </c>
      <c r="AY155" s="18" t="s">
        <v>150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158</v>
      </c>
      <c r="BM155" s="231" t="s">
        <v>482</v>
      </c>
    </row>
    <row r="156" s="12" customFormat="1" ht="25.92" customHeight="1">
      <c r="A156" s="12"/>
      <c r="B156" s="204"/>
      <c r="C156" s="205"/>
      <c r="D156" s="206" t="s">
        <v>75</v>
      </c>
      <c r="E156" s="207" t="s">
        <v>858</v>
      </c>
      <c r="F156" s="207" t="s">
        <v>1071</v>
      </c>
      <c r="G156" s="205"/>
      <c r="H156" s="205"/>
      <c r="I156" s="208"/>
      <c r="J156" s="209">
        <f>BK156</f>
        <v>0</v>
      </c>
      <c r="K156" s="205"/>
      <c r="L156" s="210"/>
      <c r="M156" s="211"/>
      <c r="N156" s="212"/>
      <c r="O156" s="212"/>
      <c r="P156" s="213">
        <v>0</v>
      </c>
      <c r="Q156" s="212"/>
      <c r="R156" s="213">
        <v>0</v>
      </c>
      <c r="S156" s="212"/>
      <c r="T156" s="214"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84</v>
      </c>
      <c r="AT156" s="216" t="s">
        <v>75</v>
      </c>
      <c r="AU156" s="216" t="s">
        <v>76</v>
      </c>
      <c r="AY156" s="215" t="s">
        <v>150</v>
      </c>
      <c r="BK156" s="217">
        <v>0</v>
      </c>
    </row>
    <row r="157" s="12" customFormat="1" ht="25.92" customHeight="1">
      <c r="A157" s="12"/>
      <c r="B157" s="204"/>
      <c r="C157" s="205"/>
      <c r="D157" s="206" t="s">
        <v>75</v>
      </c>
      <c r="E157" s="207" t="s">
        <v>876</v>
      </c>
      <c r="F157" s="207" t="s">
        <v>1072</v>
      </c>
      <c r="G157" s="205"/>
      <c r="H157" s="205"/>
      <c r="I157" s="208"/>
      <c r="J157" s="209">
        <f>BK157</f>
        <v>0</v>
      </c>
      <c r="K157" s="205"/>
      <c r="L157" s="210"/>
      <c r="M157" s="211"/>
      <c r="N157" s="212"/>
      <c r="O157" s="212"/>
      <c r="P157" s="213">
        <f>SUM(P158:P160)</f>
        <v>0</v>
      </c>
      <c r="Q157" s="212"/>
      <c r="R157" s="213">
        <f>SUM(R158:R160)</f>
        <v>0</v>
      </c>
      <c r="S157" s="212"/>
      <c r="T157" s="214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76</v>
      </c>
      <c r="AY157" s="215" t="s">
        <v>150</v>
      </c>
      <c r="BK157" s="217">
        <f>SUM(BK158:BK160)</f>
        <v>0</v>
      </c>
    </row>
    <row r="158" s="2" customFormat="1" ht="49.05" customHeight="1">
      <c r="A158" s="39"/>
      <c r="B158" s="40"/>
      <c r="C158" s="220" t="s">
        <v>304</v>
      </c>
      <c r="D158" s="220" t="s">
        <v>153</v>
      </c>
      <c r="E158" s="221" t="s">
        <v>1073</v>
      </c>
      <c r="F158" s="222" t="s">
        <v>1074</v>
      </c>
      <c r="G158" s="223" t="s">
        <v>584</v>
      </c>
      <c r="H158" s="224">
        <v>27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158</v>
      </c>
      <c r="AT158" s="231" t="s">
        <v>153</v>
      </c>
      <c r="AU158" s="231" t="s">
        <v>84</v>
      </c>
      <c r="AY158" s="18" t="s">
        <v>150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158</v>
      </c>
      <c r="BM158" s="231" t="s">
        <v>491</v>
      </c>
    </row>
    <row r="159" s="2" customFormat="1" ht="49.05" customHeight="1">
      <c r="A159" s="39"/>
      <c r="B159" s="40"/>
      <c r="C159" s="220" t="s">
        <v>308</v>
      </c>
      <c r="D159" s="220" t="s">
        <v>153</v>
      </c>
      <c r="E159" s="221" t="s">
        <v>1075</v>
      </c>
      <c r="F159" s="222" t="s">
        <v>1076</v>
      </c>
      <c r="G159" s="223" t="s">
        <v>584</v>
      </c>
      <c r="H159" s="224">
        <v>230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158</v>
      </c>
      <c r="AT159" s="231" t="s">
        <v>153</v>
      </c>
      <c r="AU159" s="231" t="s">
        <v>84</v>
      </c>
      <c r="AY159" s="18" t="s">
        <v>150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158</v>
      </c>
      <c r="BM159" s="231" t="s">
        <v>500</v>
      </c>
    </row>
    <row r="160" s="2" customFormat="1" ht="16.5" customHeight="1">
      <c r="A160" s="39"/>
      <c r="B160" s="40"/>
      <c r="C160" s="220" t="s">
        <v>318</v>
      </c>
      <c r="D160" s="220" t="s">
        <v>153</v>
      </c>
      <c r="E160" s="221" t="s">
        <v>1077</v>
      </c>
      <c r="F160" s="222" t="s">
        <v>1078</v>
      </c>
      <c r="G160" s="223" t="s">
        <v>584</v>
      </c>
      <c r="H160" s="224">
        <v>4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158</v>
      </c>
      <c r="AT160" s="231" t="s">
        <v>153</v>
      </c>
      <c r="AU160" s="231" t="s">
        <v>84</v>
      </c>
      <c r="AY160" s="18" t="s">
        <v>150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158</v>
      </c>
      <c r="BM160" s="231" t="s">
        <v>509</v>
      </c>
    </row>
    <row r="161" s="12" customFormat="1" ht="25.92" customHeight="1">
      <c r="A161" s="12"/>
      <c r="B161" s="204"/>
      <c r="C161" s="205"/>
      <c r="D161" s="206" t="s">
        <v>75</v>
      </c>
      <c r="E161" s="207" t="s">
        <v>888</v>
      </c>
      <c r="F161" s="207" t="s">
        <v>1079</v>
      </c>
      <c r="G161" s="205"/>
      <c r="H161" s="205"/>
      <c r="I161" s="208"/>
      <c r="J161" s="209">
        <f>BK161</f>
        <v>0</v>
      </c>
      <c r="K161" s="205"/>
      <c r="L161" s="210"/>
      <c r="M161" s="211"/>
      <c r="N161" s="212"/>
      <c r="O161" s="212"/>
      <c r="P161" s="213">
        <f>SUM(P162:P164)</f>
        <v>0</v>
      </c>
      <c r="Q161" s="212"/>
      <c r="R161" s="213">
        <f>SUM(R162:R164)</f>
        <v>0</v>
      </c>
      <c r="S161" s="212"/>
      <c r="T161" s="21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76</v>
      </c>
      <c r="AY161" s="215" t="s">
        <v>150</v>
      </c>
      <c r="BK161" s="217">
        <f>SUM(BK162:BK164)</f>
        <v>0</v>
      </c>
    </row>
    <row r="162" s="2" customFormat="1" ht="37.8" customHeight="1">
      <c r="A162" s="39"/>
      <c r="B162" s="40"/>
      <c r="C162" s="220" t="s">
        <v>322</v>
      </c>
      <c r="D162" s="220" t="s">
        <v>153</v>
      </c>
      <c r="E162" s="221" t="s">
        <v>1080</v>
      </c>
      <c r="F162" s="222" t="s">
        <v>1081</v>
      </c>
      <c r="G162" s="223" t="s">
        <v>251</v>
      </c>
      <c r="H162" s="224">
        <v>27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158</v>
      </c>
      <c r="AT162" s="231" t="s">
        <v>153</v>
      </c>
      <c r="AU162" s="231" t="s">
        <v>84</v>
      </c>
      <c r="AY162" s="18" t="s">
        <v>150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158</v>
      </c>
      <c r="BM162" s="231" t="s">
        <v>523</v>
      </c>
    </row>
    <row r="163" s="2" customFormat="1" ht="44.25" customHeight="1">
      <c r="A163" s="39"/>
      <c r="B163" s="40"/>
      <c r="C163" s="220" t="s">
        <v>326</v>
      </c>
      <c r="D163" s="220" t="s">
        <v>153</v>
      </c>
      <c r="E163" s="221" t="s">
        <v>1082</v>
      </c>
      <c r="F163" s="222" t="s">
        <v>1083</v>
      </c>
      <c r="G163" s="223" t="s">
        <v>251</v>
      </c>
      <c r="H163" s="224">
        <v>14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158</v>
      </c>
      <c r="AT163" s="231" t="s">
        <v>153</v>
      </c>
      <c r="AU163" s="231" t="s">
        <v>84</v>
      </c>
      <c r="AY163" s="18" t="s">
        <v>150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158</v>
      </c>
      <c r="BM163" s="231" t="s">
        <v>535</v>
      </c>
    </row>
    <row r="164" s="2" customFormat="1" ht="24.15" customHeight="1">
      <c r="A164" s="39"/>
      <c r="B164" s="40"/>
      <c r="C164" s="220" t="s">
        <v>332</v>
      </c>
      <c r="D164" s="220" t="s">
        <v>153</v>
      </c>
      <c r="E164" s="221" t="s">
        <v>1084</v>
      </c>
      <c r="F164" s="222" t="s">
        <v>1085</v>
      </c>
      <c r="G164" s="223" t="s">
        <v>251</v>
      </c>
      <c r="H164" s="224">
        <v>14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158</v>
      </c>
      <c r="AT164" s="231" t="s">
        <v>153</v>
      </c>
      <c r="AU164" s="231" t="s">
        <v>84</v>
      </c>
      <c r="AY164" s="18" t="s">
        <v>150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158</v>
      </c>
      <c r="BM164" s="231" t="s">
        <v>547</v>
      </c>
    </row>
    <row r="165" s="12" customFormat="1" ht="25.92" customHeight="1">
      <c r="A165" s="12"/>
      <c r="B165" s="204"/>
      <c r="C165" s="205"/>
      <c r="D165" s="206" t="s">
        <v>75</v>
      </c>
      <c r="E165" s="207" t="s">
        <v>901</v>
      </c>
      <c r="F165" s="207" t="s">
        <v>1086</v>
      </c>
      <c r="G165" s="205"/>
      <c r="H165" s="205"/>
      <c r="I165" s="208"/>
      <c r="J165" s="209">
        <f>BK165</f>
        <v>0</v>
      </c>
      <c r="K165" s="205"/>
      <c r="L165" s="210"/>
      <c r="M165" s="211"/>
      <c r="N165" s="212"/>
      <c r="O165" s="212"/>
      <c r="P165" s="213">
        <f>P166</f>
        <v>0</v>
      </c>
      <c r="Q165" s="212"/>
      <c r="R165" s="213">
        <f>R166</f>
        <v>0</v>
      </c>
      <c r="S165" s="212"/>
      <c r="T165" s="21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76</v>
      </c>
      <c r="AY165" s="215" t="s">
        <v>150</v>
      </c>
      <c r="BK165" s="217">
        <f>BK166</f>
        <v>0</v>
      </c>
    </row>
    <row r="166" s="2" customFormat="1" ht="16.5" customHeight="1">
      <c r="A166" s="39"/>
      <c r="B166" s="40"/>
      <c r="C166" s="220" t="s">
        <v>336</v>
      </c>
      <c r="D166" s="220" t="s">
        <v>153</v>
      </c>
      <c r="E166" s="221" t="s">
        <v>1087</v>
      </c>
      <c r="F166" s="222" t="s">
        <v>1088</v>
      </c>
      <c r="G166" s="223" t="s">
        <v>584</v>
      </c>
      <c r="H166" s="224">
        <v>4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158</v>
      </c>
      <c r="AT166" s="231" t="s">
        <v>153</v>
      </c>
      <c r="AU166" s="231" t="s">
        <v>84</v>
      </c>
      <c r="AY166" s="18" t="s">
        <v>150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158</v>
      </c>
      <c r="BM166" s="231" t="s">
        <v>557</v>
      </c>
    </row>
    <row r="167" s="12" customFormat="1" ht="25.92" customHeight="1">
      <c r="A167" s="12"/>
      <c r="B167" s="204"/>
      <c r="C167" s="205"/>
      <c r="D167" s="206" t="s">
        <v>75</v>
      </c>
      <c r="E167" s="207" t="s">
        <v>1089</v>
      </c>
      <c r="F167" s="207" t="s">
        <v>1090</v>
      </c>
      <c r="G167" s="205"/>
      <c r="H167" s="205"/>
      <c r="I167" s="208"/>
      <c r="J167" s="209">
        <f>BK167</f>
        <v>0</v>
      </c>
      <c r="K167" s="205"/>
      <c r="L167" s="210"/>
      <c r="M167" s="211"/>
      <c r="N167" s="212"/>
      <c r="O167" s="212"/>
      <c r="P167" s="213">
        <f>SUM(P168:P169)</f>
        <v>0</v>
      </c>
      <c r="Q167" s="212"/>
      <c r="R167" s="213">
        <f>SUM(R168:R169)</f>
        <v>0</v>
      </c>
      <c r="S167" s="212"/>
      <c r="T167" s="214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84</v>
      </c>
      <c r="AT167" s="216" t="s">
        <v>75</v>
      </c>
      <c r="AU167" s="216" t="s">
        <v>76</v>
      </c>
      <c r="AY167" s="215" t="s">
        <v>150</v>
      </c>
      <c r="BK167" s="217">
        <f>SUM(BK168:BK169)</f>
        <v>0</v>
      </c>
    </row>
    <row r="168" s="2" customFormat="1" ht="16.5" customHeight="1">
      <c r="A168" s="39"/>
      <c r="B168" s="40"/>
      <c r="C168" s="220" t="s">
        <v>341</v>
      </c>
      <c r="D168" s="220" t="s">
        <v>153</v>
      </c>
      <c r="E168" s="221" t="s">
        <v>1091</v>
      </c>
      <c r="F168" s="222" t="s">
        <v>1092</v>
      </c>
      <c r="G168" s="223" t="s">
        <v>584</v>
      </c>
      <c r="H168" s="224">
        <v>3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158</v>
      </c>
      <c r="AT168" s="231" t="s">
        <v>153</v>
      </c>
      <c r="AU168" s="231" t="s">
        <v>84</v>
      </c>
      <c r="AY168" s="18" t="s">
        <v>150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158</v>
      </c>
      <c r="BM168" s="231" t="s">
        <v>565</v>
      </c>
    </row>
    <row r="169" s="2" customFormat="1" ht="16.5" customHeight="1">
      <c r="A169" s="39"/>
      <c r="B169" s="40"/>
      <c r="C169" s="220" t="s">
        <v>345</v>
      </c>
      <c r="D169" s="220" t="s">
        <v>153</v>
      </c>
      <c r="E169" s="221" t="s">
        <v>1093</v>
      </c>
      <c r="F169" s="222" t="s">
        <v>1094</v>
      </c>
      <c r="G169" s="223" t="s">
        <v>584</v>
      </c>
      <c r="H169" s="224">
        <v>5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158</v>
      </c>
      <c r="AT169" s="231" t="s">
        <v>153</v>
      </c>
      <c r="AU169" s="231" t="s">
        <v>84</v>
      </c>
      <c r="AY169" s="18" t="s">
        <v>150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158</v>
      </c>
      <c r="BM169" s="231" t="s">
        <v>575</v>
      </c>
    </row>
    <row r="170" s="12" customFormat="1" ht="25.92" customHeight="1">
      <c r="A170" s="12"/>
      <c r="B170" s="204"/>
      <c r="C170" s="205"/>
      <c r="D170" s="206" t="s">
        <v>75</v>
      </c>
      <c r="E170" s="207" t="s">
        <v>1095</v>
      </c>
      <c r="F170" s="207" t="s">
        <v>1096</v>
      </c>
      <c r="G170" s="205"/>
      <c r="H170" s="205"/>
      <c r="I170" s="208"/>
      <c r="J170" s="209">
        <f>BK170</f>
        <v>0</v>
      </c>
      <c r="K170" s="205"/>
      <c r="L170" s="210"/>
      <c r="M170" s="211"/>
      <c r="N170" s="212"/>
      <c r="O170" s="212"/>
      <c r="P170" s="213">
        <f>SUM(P171:P184)</f>
        <v>0</v>
      </c>
      <c r="Q170" s="212"/>
      <c r="R170" s="213">
        <f>SUM(R171:R184)</f>
        <v>0</v>
      </c>
      <c r="S170" s="212"/>
      <c r="T170" s="214">
        <f>SUM(T171:T184)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84</v>
      </c>
      <c r="AT170" s="216" t="s">
        <v>75</v>
      </c>
      <c r="AU170" s="216" t="s">
        <v>76</v>
      </c>
      <c r="AY170" s="215" t="s">
        <v>150</v>
      </c>
      <c r="BK170" s="217">
        <f>SUM(BK171:BK184)</f>
        <v>0</v>
      </c>
    </row>
    <row r="171" s="2" customFormat="1" ht="24.15" customHeight="1">
      <c r="A171" s="39"/>
      <c r="B171" s="40"/>
      <c r="C171" s="220" t="s">
        <v>356</v>
      </c>
      <c r="D171" s="220" t="s">
        <v>153</v>
      </c>
      <c r="E171" s="221" t="s">
        <v>1097</v>
      </c>
      <c r="F171" s="222" t="s">
        <v>1098</v>
      </c>
      <c r="G171" s="223" t="s">
        <v>512</v>
      </c>
      <c r="H171" s="287"/>
      <c r="I171" s="225"/>
      <c r="J171" s="226">
        <f>ROUND(I171*H171,2)</f>
        <v>0</v>
      </c>
      <c r="K171" s="222" t="s">
        <v>1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158</v>
      </c>
      <c r="AT171" s="231" t="s">
        <v>153</v>
      </c>
      <c r="AU171" s="231" t="s">
        <v>84</v>
      </c>
      <c r="AY171" s="18" t="s">
        <v>150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158</v>
      </c>
      <c r="BM171" s="231" t="s">
        <v>586</v>
      </c>
    </row>
    <row r="172" s="2" customFormat="1" ht="16.5" customHeight="1">
      <c r="A172" s="39"/>
      <c r="B172" s="40"/>
      <c r="C172" s="220" t="s">
        <v>362</v>
      </c>
      <c r="D172" s="220" t="s">
        <v>153</v>
      </c>
      <c r="E172" s="221" t="s">
        <v>1099</v>
      </c>
      <c r="F172" s="222" t="s">
        <v>1100</v>
      </c>
      <c r="G172" s="223" t="s">
        <v>989</v>
      </c>
      <c r="H172" s="224">
        <v>8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158</v>
      </c>
      <c r="AT172" s="231" t="s">
        <v>153</v>
      </c>
      <c r="AU172" s="231" t="s">
        <v>84</v>
      </c>
      <c r="AY172" s="18" t="s">
        <v>150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158</v>
      </c>
      <c r="BM172" s="231" t="s">
        <v>595</v>
      </c>
    </row>
    <row r="173" s="2" customFormat="1" ht="16.5" customHeight="1">
      <c r="A173" s="39"/>
      <c r="B173" s="40"/>
      <c r="C173" s="220" t="s">
        <v>370</v>
      </c>
      <c r="D173" s="220" t="s">
        <v>153</v>
      </c>
      <c r="E173" s="221" t="s">
        <v>1101</v>
      </c>
      <c r="F173" s="222" t="s">
        <v>1102</v>
      </c>
      <c r="G173" s="223" t="s">
        <v>989</v>
      </c>
      <c r="H173" s="224">
        <v>16</v>
      </c>
      <c r="I173" s="225"/>
      <c r="J173" s="226">
        <f>ROUND(I173*H173,2)</f>
        <v>0</v>
      </c>
      <c r="K173" s="222" t="s">
        <v>1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158</v>
      </c>
      <c r="AT173" s="231" t="s">
        <v>153</v>
      </c>
      <c r="AU173" s="231" t="s">
        <v>84</v>
      </c>
      <c r="AY173" s="18" t="s">
        <v>150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158</v>
      </c>
      <c r="BM173" s="231" t="s">
        <v>604</v>
      </c>
    </row>
    <row r="174" s="2" customFormat="1" ht="16.5" customHeight="1">
      <c r="A174" s="39"/>
      <c r="B174" s="40"/>
      <c r="C174" s="220" t="s">
        <v>375</v>
      </c>
      <c r="D174" s="220" t="s">
        <v>153</v>
      </c>
      <c r="E174" s="221" t="s">
        <v>1103</v>
      </c>
      <c r="F174" s="222" t="s">
        <v>1104</v>
      </c>
      <c r="G174" s="223" t="s">
        <v>195</v>
      </c>
      <c r="H174" s="224">
        <v>0.10000000000000001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158</v>
      </c>
      <c r="AT174" s="231" t="s">
        <v>153</v>
      </c>
      <c r="AU174" s="231" t="s">
        <v>84</v>
      </c>
      <c r="AY174" s="18" t="s">
        <v>150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158</v>
      </c>
      <c r="BM174" s="231" t="s">
        <v>615</v>
      </c>
    </row>
    <row r="175" s="2" customFormat="1" ht="16.5" customHeight="1">
      <c r="A175" s="39"/>
      <c r="B175" s="40"/>
      <c r="C175" s="220" t="s">
        <v>380</v>
      </c>
      <c r="D175" s="220" t="s">
        <v>153</v>
      </c>
      <c r="E175" s="221" t="s">
        <v>1105</v>
      </c>
      <c r="F175" s="222" t="s">
        <v>1106</v>
      </c>
      <c r="G175" s="223" t="s">
        <v>584</v>
      </c>
      <c r="H175" s="224">
        <v>1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158</v>
      </c>
      <c r="AT175" s="231" t="s">
        <v>153</v>
      </c>
      <c r="AU175" s="231" t="s">
        <v>84</v>
      </c>
      <c r="AY175" s="18" t="s">
        <v>150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158</v>
      </c>
      <c r="BM175" s="231" t="s">
        <v>626</v>
      </c>
    </row>
    <row r="176" s="2" customFormat="1" ht="16.5" customHeight="1">
      <c r="A176" s="39"/>
      <c r="B176" s="40"/>
      <c r="C176" s="220" t="s">
        <v>388</v>
      </c>
      <c r="D176" s="220" t="s">
        <v>153</v>
      </c>
      <c r="E176" s="221" t="s">
        <v>1107</v>
      </c>
      <c r="F176" s="222" t="s">
        <v>1108</v>
      </c>
      <c r="G176" s="223" t="s">
        <v>584</v>
      </c>
      <c r="H176" s="224">
        <v>1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158</v>
      </c>
      <c r="AT176" s="231" t="s">
        <v>153</v>
      </c>
      <c r="AU176" s="231" t="s">
        <v>84</v>
      </c>
      <c r="AY176" s="18" t="s">
        <v>150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158</v>
      </c>
      <c r="BM176" s="231" t="s">
        <v>635</v>
      </c>
    </row>
    <row r="177" s="2" customFormat="1" ht="16.5" customHeight="1">
      <c r="A177" s="39"/>
      <c r="B177" s="40"/>
      <c r="C177" s="220" t="s">
        <v>394</v>
      </c>
      <c r="D177" s="220" t="s">
        <v>153</v>
      </c>
      <c r="E177" s="221" t="s">
        <v>1109</v>
      </c>
      <c r="F177" s="222" t="s">
        <v>1110</v>
      </c>
      <c r="G177" s="223" t="s">
        <v>584</v>
      </c>
      <c r="H177" s="224">
        <v>1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158</v>
      </c>
      <c r="AT177" s="231" t="s">
        <v>153</v>
      </c>
      <c r="AU177" s="231" t="s">
        <v>84</v>
      </c>
      <c r="AY177" s="18" t="s">
        <v>150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158</v>
      </c>
      <c r="BM177" s="231" t="s">
        <v>644</v>
      </c>
    </row>
    <row r="178" s="2" customFormat="1" ht="16.5" customHeight="1">
      <c r="A178" s="39"/>
      <c r="B178" s="40"/>
      <c r="C178" s="220" t="s">
        <v>399</v>
      </c>
      <c r="D178" s="220" t="s">
        <v>153</v>
      </c>
      <c r="E178" s="221" t="s">
        <v>1111</v>
      </c>
      <c r="F178" s="222" t="s">
        <v>1112</v>
      </c>
      <c r="G178" s="223" t="s">
        <v>989</v>
      </c>
      <c r="H178" s="224">
        <v>2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158</v>
      </c>
      <c r="AT178" s="231" t="s">
        <v>153</v>
      </c>
      <c r="AU178" s="231" t="s">
        <v>84</v>
      </c>
      <c r="AY178" s="18" t="s">
        <v>150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158</v>
      </c>
      <c r="BM178" s="231" t="s">
        <v>658</v>
      </c>
    </row>
    <row r="179" s="2" customFormat="1" ht="24.15" customHeight="1">
      <c r="A179" s="39"/>
      <c r="B179" s="40"/>
      <c r="C179" s="220" t="s">
        <v>406</v>
      </c>
      <c r="D179" s="220" t="s">
        <v>153</v>
      </c>
      <c r="E179" s="221" t="s">
        <v>1113</v>
      </c>
      <c r="F179" s="222" t="s">
        <v>1114</v>
      </c>
      <c r="G179" s="223" t="s">
        <v>989</v>
      </c>
      <c r="H179" s="224">
        <v>4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158</v>
      </c>
      <c r="AT179" s="231" t="s">
        <v>153</v>
      </c>
      <c r="AU179" s="231" t="s">
        <v>84</v>
      </c>
      <c r="AY179" s="18" t="s">
        <v>150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158</v>
      </c>
      <c r="BM179" s="231" t="s">
        <v>667</v>
      </c>
    </row>
    <row r="180" s="2" customFormat="1" ht="16.5" customHeight="1">
      <c r="A180" s="39"/>
      <c r="B180" s="40"/>
      <c r="C180" s="220" t="s">
        <v>411</v>
      </c>
      <c r="D180" s="220" t="s">
        <v>153</v>
      </c>
      <c r="E180" s="221" t="s">
        <v>1115</v>
      </c>
      <c r="F180" s="222" t="s">
        <v>1116</v>
      </c>
      <c r="G180" s="223" t="s">
        <v>989</v>
      </c>
      <c r="H180" s="224">
        <v>1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158</v>
      </c>
      <c r="AT180" s="231" t="s">
        <v>153</v>
      </c>
      <c r="AU180" s="231" t="s">
        <v>84</v>
      </c>
      <c r="AY180" s="18" t="s">
        <v>150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158</v>
      </c>
      <c r="BM180" s="231" t="s">
        <v>676</v>
      </c>
    </row>
    <row r="181" s="2" customFormat="1" ht="16.5" customHeight="1">
      <c r="A181" s="39"/>
      <c r="B181" s="40"/>
      <c r="C181" s="220" t="s">
        <v>416</v>
      </c>
      <c r="D181" s="220" t="s">
        <v>153</v>
      </c>
      <c r="E181" s="221" t="s">
        <v>1117</v>
      </c>
      <c r="F181" s="222" t="s">
        <v>766</v>
      </c>
      <c r="G181" s="223" t="s">
        <v>584</v>
      </c>
      <c r="H181" s="224">
        <v>1</v>
      </c>
      <c r="I181" s="225"/>
      <c r="J181" s="226">
        <f>ROUND(I181*H181,2)</f>
        <v>0</v>
      </c>
      <c r="K181" s="222" t="s">
        <v>1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158</v>
      </c>
      <c r="AT181" s="231" t="s">
        <v>153</v>
      </c>
      <c r="AU181" s="231" t="s">
        <v>84</v>
      </c>
      <c r="AY181" s="18" t="s">
        <v>150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158</v>
      </c>
      <c r="BM181" s="231" t="s">
        <v>686</v>
      </c>
    </row>
    <row r="182" s="2" customFormat="1" ht="24.15" customHeight="1">
      <c r="A182" s="39"/>
      <c r="B182" s="40"/>
      <c r="C182" s="220" t="s">
        <v>420</v>
      </c>
      <c r="D182" s="220" t="s">
        <v>153</v>
      </c>
      <c r="E182" s="221" t="s">
        <v>1118</v>
      </c>
      <c r="F182" s="222" t="s">
        <v>1119</v>
      </c>
      <c r="G182" s="223" t="s">
        <v>584</v>
      </c>
      <c r="H182" s="224">
        <v>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158</v>
      </c>
      <c r="AT182" s="231" t="s">
        <v>153</v>
      </c>
      <c r="AU182" s="231" t="s">
        <v>84</v>
      </c>
      <c r="AY182" s="18" t="s">
        <v>150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158</v>
      </c>
      <c r="BM182" s="231" t="s">
        <v>695</v>
      </c>
    </row>
    <row r="183" s="2" customFormat="1" ht="33" customHeight="1">
      <c r="A183" s="39"/>
      <c r="B183" s="40"/>
      <c r="C183" s="220" t="s">
        <v>425</v>
      </c>
      <c r="D183" s="220" t="s">
        <v>153</v>
      </c>
      <c r="E183" s="221" t="s">
        <v>1120</v>
      </c>
      <c r="F183" s="222" t="s">
        <v>1121</v>
      </c>
      <c r="G183" s="223" t="s">
        <v>512</v>
      </c>
      <c r="H183" s="287"/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158</v>
      </c>
      <c r="AT183" s="231" t="s">
        <v>153</v>
      </c>
      <c r="AU183" s="231" t="s">
        <v>84</v>
      </c>
      <c r="AY183" s="18" t="s">
        <v>150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158</v>
      </c>
      <c r="BM183" s="231" t="s">
        <v>730</v>
      </c>
    </row>
    <row r="184" s="2" customFormat="1" ht="24.15" customHeight="1">
      <c r="A184" s="39"/>
      <c r="B184" s="40"/>
      <c r="C184" s="220" t="s">
        <v>432</v>
      </c>
      <c r="D184" s="220" t="s">
        <v>153</v>
      </c>
      <c r="E184" s="221" t="s">
        <v>1122</v>
      </c>
      <c r="F184" s="222" t="s">
        <v>1123</v>
      </c>
      <c r="G184" s="223" t="s">
        <v>989</v>
      </c>
      <c r="H184" s="224">
        <v>12</v>
      </c>
      <c r="I184" s="225"/>
      <c r="J184" s="226">
        <f>ROUND(I184*H184,2)</f>
        <v>0</v>
      </c>
      <c r="K184" s="222" t="s">
        <v>1</v>
      </c>
      <c r="L184" s="45"/>
      <c r="M184" s="288" t="s">
        <v>1</v>
      </c>
      <c r="N184" s="289" t="s">
        <v>41</v>
      </c>
      <c r="O184" s="290"/>
      <c r="P184" s="291">
        <f>O184*H184</f>
        <v>0</v>
      </c>
      <c r="Q184" s="291">
        <v>0</v>
      </c>
      <c r="R184" s="291">
        <f>Q184*H184</f>
        <v>0</v>
      </c>
      <c r="S184" s="291">
        <v>0</v>
      </c>
      <c r="T184" s="29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158</v>
      </c>
      <c r="AT184" s="231" t="s">
        <v>153</v>
      </c>
      <c r="AU184" s="231" t="s">
        <v>84</v>
      </c>
      <c r="AY184" s="18" t="s">
        <v>150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158</v>
      </c>
      <c r="BM184" s="231" t="s">
        <v>747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9HXyxiQJKEXh0SdFT9zKjP1cHcipBKM70L/livaZQ6CxTZB23un67j4mcBgb7BUpMzgVZb+8+ZnZBTE7B+pwlQ==" hashValue="NTYOsEGsBe738Jg+MuOeqTyKST4CMADYKwUfBdiMUm5xDfgbxldRcWad0R6skIE37demNwxHq1jcdu0dPxshYA==" algorithmName="SHA-512" password="CC35"/>
  <autoFilter ref="C126:K18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106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Interna Nový Bydžov - Požárně bezpečnostní řešení - Úpravy objektu 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23. 4. 2024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>Martin Škrabal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ROUND((SUM(BE124:BE157)),  2)</f>
        <v>0</v>
      </c>
      <c r="G33" s="39"/>
      <c r="H33" s="39"/>
      <c r="I33" s="157">
        <v>0.20999999999999999</v>
      </c>
      <c r="J33" s="156">
        <f>ROUND(((SUM(BE124:BE157))*I33),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ROUND((SUM(BF124:BF157)),  2)</f>
        <v>0</v>
      </c>
      <c r="G34" s="39"/>
      <c r="H34" s="39"/>
      <c r="I34" s="157">
        <v>0.12</v>
      </c>
      <c r="J34" s="156">
        <f>ROUND(((SUM(BF124:BF157))*I34),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ROUND((SUM(BG124:BG157)),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ROUND((SUM(BH124:BH157)),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ROUND((SUM(BI124:BI157)),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Interna Nový Bydžov - Požárně bezpečnostní řešení - Úpravy objektu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ER - Evakuační rozhlas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Královéhradecký kraj</v>
      </c>
      <c r="G91" s="41"/>
      <c r="H91" s="41"/>
      <c r="I91" s="33" t="s">
        <v>30</v>
      </c>
      <c r="J91" s="37" t="str">
        <f>E21</f>
        <v>ATELIER H1 &amp; ATELIER HÁJEK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110</v>
      </c>
      <c r="D94" s="178"/>
      <c r="E94" s="178"/>
      <c r="F94" s="178"/>
      <c r="G94" s="178"/>
      <c r="H94" s="178"/>
      <c r="I94" s="178"/>
      <c r="J94" s="179" t="s">
        <v>111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112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113</v>
      </c>
    </row>
    <row r="97" s="9" customFormat="1" ht="24.96" customHeight="1">
      <c r="A97" s="9"/>
      <c r="B97" s="181"/>
      <c r="C97" s="182"/>
      <c r="D97" s="183" t="s">
        <v>1125</v>
      </c>
      <c r="E97" s="184"/>
      <c r="F97" s="184"/>
      <c r="G97" s="184"/>
      <c r="H97" s="184"/>
      <c r="I97" s="184"/>
      <c r="J97" s="185">
        <f>J125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1126</v>
      </c>
      <c r="E98" s="184"/>
      <c r="F98" s="184"/>
      <c r="G98" s="184"/>
      <c r="H98" s="184"/>
      <c r="I98" s="184"/>
      <c r="J98" s="185">
        <f>J127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1127</v>
      </c>
      <c r="E99" s="184"/>
      <c r="F99" s="184"/>
      <c r="G99" s="184"/>
      <c r="H99" s="184"/>
      <c r="I99" s="184"/>
      <c r="J99" s="185">
        <f>J131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1128</v>
      </c>
      <c r="E100" s="184"/>
      <c r="F100" s="184"/>
      <c r="G100" s="184"/>
      <c r="H100" s="184"/>
      <c r="I100" s="184"/>
      <c r="J100" s="185">
        <f>J134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1129</v>
      </c>
      <c r="E101" s="184"/>
      <c r="F101" s="184"/>
      <c r="G101" s="184"/>
      <c r="H101" s="184"/>
      <c r="I101" s="184"/>
      <c r="J101" s="185">
        <f>J135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1130</v>
      </c>
      <c r="E102" s="184"/>
      <c r="F102" s="184"/>
      <c r="G102" s="184"/>
      <c r="H102" s="184"/>
      <c r="I102" s="184"/>
      <c r="J102" s="185">
        <f>J139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1131</v>
      </c>
      <c r="E103" s="184"/>
      <c r="F103" s="184"/>
      <c r="G103" s="184"/>
      <c r="H103" s="184"/>
      <c r="I103" s="184"/>
      <c r="J103" s="185">
        <f>J141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1132</v>
      </c>
      <c r="E104" s="184"/>
      <c r="F104" s="184"/>
      <c r="G104" s="184"/>
      <c r="H104" s="184"/>
      <c r="I104" s="184"/>
      <c r="J104" s="185">
        <f>J143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6" t="str">
        <f>E7</f>
        <v>Interna Nový Bydžov - Požárně bezpečnostní řešení - Úpravy objektu II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ER - Evakuační rozhlas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23. 4. 2024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E15</f>
        <v>Královéhradecký kraj</v>
      </c>
      <c r="G120" s="41"/>
      <c r="H120" s="41"/>
      <c r="I120" s="33" t="s">
        <v>30</v>
      </c>
      <c r="J120" s="37" t="str">
        <f>E21</f>
        <v>ATELIER H1 &amp; ATELIER HÁJEK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Martin Škrabal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3"/>
      <c r="B123" s="194"/>
      <c r="C123" s="195" t="s">
        <v>136</v>
      </c>
      <c r="D123" s="196" t="s">
        <v>61</v>
      </c>
      <c r="E123" s="196" t="s">
        <v>57</v>
      </c>
      <c r="F123" s="196" t="s">
        <v>58</v>
      </c>
      <c r="G123" s="196" t="s">
        <v>137</v>
      </c>
      <c r="H123" s="196" t="s">
        <v>138</v>
      </c>
      <c r="I123" s="196" t="s">
        <v>139</v>
      </c>
      <c r="J123" s="196" t="s">
        <v>111</v>
      </c>
      <c r="K123" s="197" t="s">
        <v>140</v>
      </c>
      <c r="L123" s="198"/>
      <c r="M123" s="101" t="s">
        <v>1</v>
      </c>
      <c r="N123" s="102" t="s">
        <v>40</v>
      </c>
      <c r="O123" s="102" t="s">
        <v>141</v>
      </c>
      <c r="P123" s="102" t="s">
        <v>142</v>
      </c>
      <c r="Q123" s="102" t="s">
        <v>143</v>
      </c>
      <c r="R123" s="102" t="s">
        <v>144</v>
      </c>
      <c r="S123" s="102" t="s">
        <v>145</v>
      </c>
      <c r="T123" s="103" t="s">
        <v>146</v>
      </c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</row>
    <row r="124" s="2" customFormat="1" ht="22.8" customHeight="1">
      <c r="A124" s="39"/>
      <c r="B124" s="40"/>
      <c r="C124" s="108" t="s">
        <v>147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P125+P127+P131+P134+P135+P139+P141+P143</f>
        <v>0</v>
      </c>
      <c r="Q124" s="105"/>
      <c r="R124" s="201">
        <f>R125+R127+R131+R134+R135+R139+R141+R143</f>
        <v>0</v>
      </c>
      <c r="S124" s="105"/>
      <c r="T124" s="202">
        <f>T125+T127+T131+T134+T135+T139+T141+T143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113</v>
      </c>
      <c r="BK124" s="203">
        <f>BK125+BK127+BK131+BK134+BK135+BK139+BK141+BK143</f>
        <v>0</v>
      </c>
    </row>
    <row r="125" s="12" customFormat="1" ht="25.92" customHeight="1">
      <c r="A125" s="12"/>
      <c r="B125" s="204"/>
      <c r="C125" s="205"/>
      <c r="D125" s="206" t="s">
        <v>75</v>
      </c>
      <c r="E125" s="207" t="s">
        <v>820</v>
      </c>
      <c r="F125" s="207" t="s">
        <v>1133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76</v>
      </c>
      <c r="AY125" s="215" t="s">
        <v>150</v>
      </c>
      <c r="BK125" s="217">
        <f>BK126</f>
        <v>0</v>
      </c>
    </row>
    <row r="126" s="2" customFormat="1" ht="24.15" customHeight="1">
      <c r="A126" s="39"/>
      <c r="B126" s="40"/>
      <c r="C126" s="220" t="s">
        <v>84</v>
      </c>
      <c r="D126" s="220" t="s">
        <v>153</v>
      </c>
      <c r="E126" s="221" t="s">
        <v>1021</v>
      </c>
      <c r="F126" s="222" t="s">
        <v>1022</v>
      </c>
      <c r="G126" s="223" t="s">
        <v>251</v>
      </c>
      <c r="H126" s="224">
        <v>3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158</v>
      </c>
      <c r="AT126" s="231" t="s">
        <v>153</v>
      </c>
      <c r="AU126" s="231" t="s">
        <v>84</v>
      </c>
      <c r="AY126" s="18" t="s">
        <v>150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158</v>
      </c>
      <c r="BM126" s="231" t="s">
        <v>86</v>
      </c>
    </row>
    <row r="127" s="12" customFormat="1" ht="25.92" customHeight="1">
      <c r="A127" s="12"/>
      <c r="B127" s="204"/>
      <c r="C127" s="205"/>
      <c r="D127" s="206" t="s">
        <v>75</v>
      </c>
      <c r="E127" s="207" t="s">
        <v>847</v>
      </c>
      <c r="F127" s="207" t="s">
        <v>1134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SUM(P128:P130)</f>
        <v>0</v>
      </c>
      <c r="Q127" s="212"/>
      <c r="R127" s="213">
        <f>SUM(R128:R130)</f>
        <v>0</v>
      </c>
      <c r="S127" s="212"/>
      <c r="T127" s="214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76</v>
      </c>
      <c r="AY127" s="215" t="s">
        <v>150</v>
      </c>
      <c r="BK127" s="217">
        <f>SUM(BK128:BK130)</f>
        <v>0</v>
      </c>
    </row>
    <row r="128" s="2" customFormat="1" ht="76.35" customHeight="1">
      <c r="A128" s="39"/>
      <c r="B128" s="40"/>
      <c r="C128" s="220" t="s">
        <v>86</v>
      </c>
      <c r="D128" s="220" t="s">
        <v>153</v>
      </c>
      <c r="E128" s="221" t="s">
        <v>1135</v>
      </c>
      <c r="F128" s="222" t="s">
        <v>1136</v>
      </c>
      <c r="G128" s="223" t="s">
        <v>584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158</v>
      </c>
      <c r="AT128" s="231" t="s">
        <v>153</v>
      </c>
      <c r="AU128" s="231" t="s">
        <v>84</v>
      </c>
      <c r="AY128" s="18" t="s">
        <v>150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158</v>
      </c>
      <c r="BM128" s="231" t="s">
        <v>362</v>
      </c>
    </row>
    <row r="129" s="2" customFormat="1" ht="24.15" customHeight="1">
      <c r="A129" s="39"/>
      <c r="B129" s="40"/>
      <c r="C129" s="220" t="s">
        <v>151</v>
      </c>
      <c r="D129" s="220" t="s">
        <v>153</v>
      </c>
      <c r="E129" s="221" t="s">
        <v>1137</v>
      </c>
      <c r="F129" s="222" t="s">
        <v>1138</v>
      </c>
      <c r="G129" s="223" t="s">
        <v>584</v>
      </c>
      <c r="H129" s="224">
        <v>5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158</v>
      </c>
      <c r="AT129" s="231" t="s">
        <v>153</v>
      </c>
      <c r="AU129" s="231" t="s">
        <v>84</v>
      </c>
      <c r="AY129" s="18" t="s">
        <v>150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158</v>
      </c>
      <c r="BM129" s="231" t="s">
        <v>375</v>
      </c>
    </row>
    <row r="130" s="2" customFormat="1" ht="16.5" customHeight="1">
      <c r="A130" s="39"/>
      <c r="B130" s="40"/>
      <c r="C130" s="220" t="s">
        <v>158</v>
      </c>
      <c r="D130" s="220" t="s">
        <v>153</v>
      </c>
      <c r="E130" s="221" t="s">
        <v>1139</v>
      </c>
      <c r="F130" s="222" t="s">
        <v>1140</v>
      </c>
      <c r="G130" s="223" t="s">
        <v>584</v>
      </c>
      <c r="H130" s="224">
        <v>5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158</v>
      </c>
      <c r="AT130" s="231" t="s">
        <v>153</v>
      </c>
      <c r="AU130" s="231" t="s">
        <v>84</v>
      </c>
      <c r="AY130" s="18" t="s">
        <v>150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158</v>
      </c>
      <c r="BM130" s="231" t="s">
        <v>388</v>
      </c>
    </row>
    <row r="131" s="12" customFormat="1" ht="25.92" customHeight="1">
      <c r="A131" s="12"/>
      <c r="B131" s="204"/>
      <c r="C131" s="205"/>
      <c r="D131" s="206" t="s">
        <v>75</v>
      </c>
      <c r="E131" s="207" t="s">
        <v>850</v>
      </c>
      <c r="F131" s="207" t="s">
        <v>1064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SUM(P132:P133)</f>
        <v>0</v>
      </c>
      <c r="Q131" s="212"/>
      <c r="R131" s="213">
        <f>SUM(R132:R133)</f>
        <v>0</v>
      </c>
      <c r="S131" s="212"/>
      <c r="T131" s="214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76</v>
      </c>
      <c r="AY131" s="215" t="s">
        <v>150</v>
      </c>
      <c r="BK131" s="217">
        <f>SUM(BK132:BK133)</f>
        <v>0</v>
      </c>
    </row>
    <row r="132" s="2" customFormat="1" ht="33" customHeight="1">
      <c r="A132" s="39"/>
      <c r="B132" s="40"/>
      <c r="C132" s="220" t="s">
        <v>178</v>
      </c>
      <c r="D132" s="220" t="s">
        <v>153</v>
      </c>
      <c r="E132" s="221" t="s">
        <v>1141</v>
      </c>
      <c r="F132" s="222" t="s">
        <v>1142</v>
      </c>
      <c r="G132" s="223" t="s">
        <v>251</v>
      </c>
      <c r="H132" s="224">
        <v>19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158</v>
      </c>
      <c r="AT132" s="231" t="s">
        <v>153</v>
      </c>
      <c r="AU132" s="231" t="s">
        <v>84</v>
      </c>
      <c r="AY132" s="18" t="s">
        <v>150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158</v>
      </c>
      <c r="BM132" s="231" t="s">
        <v>399</v>
      </c>
    </row>
    <row r="133" s="2" customFormat="1" ht="16.5" customHeight="1">
      <c r="A133" s="39"/>
      <c r="B133" s="40"/>
      <c r="C133" s="220" t="s">
        <v>183</v>
      </c>
      <c r="D133" s="220" t="s">
        <v>153</v>
      </c>
      <c r="E133" s="221" t="s">
        <v>1143</v>
      </c>
      <c r="F133" s="222" t="s">
        <v>1144</v>
      </c>
      <c r="G133" s="223" t="s">
        <v>251</v>
      </c>
      <c r="H133" s="224">
        <v>10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158</v>
      </c>
      <c r="AT133" s="231" t="s">
        <v>153</v>
      </c>
      <c r="AU133" s="231" t="s">
        <v>84</v>
      </c>
      <c r="AY133" s="18" t="s">
        <v>150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158</v>
      </c>
      <c r="BM133" s="231" t="s">
        <v>411</v>
      </c>
    </row>
    <row r="134" s="12" customFormat="1" ht="25.92" customHeight="1">
      <c r="A134" s="12"/>
      <c r="B134" s="204"/>
      <c r="C134" s="205"/>
      <c r="D134" s="206" t="s">
        <v>75</v>
      </c>
      <c r="E134" s="207" t="s">
        <v>856</v>
      </c>
      <c r="F134" s="207" t="s">
        <v>1071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v>0</v>
      </c>
      <c r="Q134" s="212"/>
      <c r="R134" s="213">
        <v>0</v>
      </c>
      <c r="S134" s="212"/>
      <c r="T134" s="214"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84</v>
      </c>
      <c r="AT134" s="216" t="s">
        <v>75</v>
      </c>
      <c r="AU134" s="216" t="s">
        <v>76</v>
      </c>
      <c r="AY134" s="215" t="s">
        <v>150</v>
      </c>
      <c r="BK134" s="217">
        <v>0</v>
      </c>
    </row>
    <row r="135" s="12" customFormat="1" ht="25.92" customHeight="1">
      <c r="A135" s="12"/>
      <c r="B135" s="204"/>
      <c r="C135" s="205"/>
      <c r="D135" s="206" t="s">
        <v>75</v>
      </c>
      <c r="E135" s="207" t="s">
        <v>858</v>
      </c>
      <c r="F135" s="207" t="s">
        <v>1072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SUM(P136:P138)</f>
        <v>0</v>
      </c>
      <c r="Q135" s="212"/>
      <c r="R135" s="213">
        <f>SUM(R136:R138)</f>
        <v>0</v>
      </c>
      <c r="S135" s="212"/>
      <c r="T135" s="214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84</v>
      </c>
      <c r="AT135" s="216" t="s">
        <v>75</v>
      </c>
      <c r="AU135" s="216" t="s">
        <v>76</v>
      </c>
      <c r="AY135" s="215" t="s">
        <v>150</v>
      </c>
      <c r="BK135" s="217">
        <f>SUM(BK136:BK138)</f>
        <v>0</v>
      </c>
    </row>
    <row r="136" s="2" customFormat="1" ht="66.75" customHeight="1">
      <c r="A136" s="39"/>
      <c r="B136" s="40"/>
      <c r="C136" s="220" t="s">
        <v>188</v>
      </c>
      <c r="D136" s="220" t="s">
        <v>153</v>
      </c>
      <c r="E136" s="221" t="s">
        <v>1145</v>
      </c>
      <c r="F136" s="222" t="s">
        <v>1146</v>
      </c>
      <c r="G136" s="223" t="s">
        <v>584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158</v>
      </c>
      <c r="AT136" s="231" t="s">
        <v>153</v>
      </c>
      <c r="AU136" s="231" t="s">
        <v>84</v>
      </c>
      <c r="AY136" s="18" t="s">
        <v>150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158</v>
      </c>
      <c r="BM136" s="231" t="s">
        <v>420</v>
      </c>
    </row>
    <row r="137" s="2" customFormat="1" ht="49.05" customHeight="1">
      <c r="A137" s="39"/>
      <c r="B137" s="40"/>
      <c r="C137" s="220" t="s">
        <v>192</v>
      </c>
      <c r="D137" s="220" t="s">
        <v>153</v>
      </c>
      <c r="E137" s="221" t="s">
        <v>1073</v>
      </c>
      <c r="F137" s="222" t="s">
        <v>1074</v>
      </c>
      <c r="G137" s="223" t="s">
        <v>584</v>
      </c>
      <c r="H137" s="224">
        <v>34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158</v>
      </c>
      <c r="AT137" s="231" t="s">
        <v>153</v>
      </c>
      <c r="AU137" s="231" t="s">
        <v>84</v>
      </c>
      <c r="AY137" s="18" t="s">
        <v>150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158</v>
      </c>
      <c r="BM137" s="231" t="s">
        <v>432</v>
      </c>
    </row>
    <row r="138" s="2" customFormat="1" ht="16.5" customHeight="1">
      <c r="A138" s="39"/>
      <c r="B138" s="40"/>
      <c r="C138" s="220" t="s">
        <v>198</v>
      </c>
      <c r="D138" s="220" t="s">
        <v>153</v>
      </c>
      <c r="E138" s="221" t="s">
        <v>1077</v>
      </c>
      <c r="F138" s="222" t="s">
        <v>1078</v>
      </c>
      <c r="G138" s="223" t="s">
        <v>584</v>
      </c>
      <c r="H138" s="224">
        <v>1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158</v>
      </c>
      <c r="AT138" s="231" t="s">
        <v>153</v>
      </c>
      <c r="AU138" s="231" t="s">
        <v>84</v>
      </c>
      <c r="AY138" s="18" t="s">
        <v>150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158</v>
      </c>
      <c r="BM138" s="231" t="s">
        <v>449</v>
      </c>
    </row>
    <row r="139" s="12" customFormat="1" ht="25.92" customHeight="1">
      <c r="A139" s="12"/>
      <c r="B139" s="204"/>
      <c r="C139" s="205"/>
      <c r="D139" s="206" t="s">
        <v>75</v>
      </c>
      <c r="E139" s="207" t="s">
        <v>876</v>
      </c>
      <c r="F139" s="207" t="s">
        <v>1086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P140</f>
        <v>0</v>
      </c>
      <c r="Q139" s="212"/>
      <c r="R139" s="213">
        <f>R140</f>
        <v>0</v>
      </c>
      <c r="S139" s="212"/>
      <c r="T139" s="21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84</v>
      </c>
      <c r="AT139" s="216" t="s">
        <v>75</v>
      </c>
      <c r="AU139" s="216" t="s">
        <v>76</v>
      </c>
      <c r="AY139" s="215" t="s">
        <v>150</v>
      </c>
      <c r="BK139" s="217">
        <f>BK140</f>
        <v>0</v>
      </c>
    </row>
    <row r="140" s="2" customFormat="1" ht="16.5" customHeight="1">
      <c r="A140" s="39"/>
      <c r="B140" s="40"/>
      <c r="C140" s="220" t="s">
        <v>204</v>
      </c>
      <c r="D140" s="220" t="s">
        <v>153</v>
      </c>
      <c r="E140" s="221" t="s">
        <v>1087</v>
      </c>
      <c r="F140" s="222" t="s">
        <v>1088</v>
      </c>
      <c r="G140" s="223" t="s">
        <v>584</v>
      </c>
      <c r="H140" s="224">
        <v>4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158</v>
      </c>
      <c r="AT140" s="231" t="s">
        <v>153</v>
      </c>
      <c r="AU140" s="231" t="s">
        <v>84</v>
      </c>
      <c r="AY140" s="18" t="s">
        <v>150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158</v>
      </c>
      <c r="BM140" s="231" t="s">
        <v>458</v>
      </c>
    </row>
    <row r="141" s="12" customFormat="1" ht="25.92" customHeight="1">
      <c r="A141" s="12"/>
      <c r="B141" s="204"/>
      <c r="C141" s="205"/>
      <c r="D141" s="206" t="s">
        <v>75</v>
      </c>
      <c r="E141" s="207" t="s">
        <v>888</v>
      </c>
      <c r="F141" s="207" t="s">
        <v>1090</v>
      </c>
      <c r="G141" s="205"/>
      <c r="H141" s="205"/>
      <c r="I141" s="208"/>
      <c r="J141" s="209">
        <f>BK141</f>
        <v>0</v>
      </c>
      <c r="K141" s="205"/>
      <c r="L141" s="210"/>
      <c r="M141" s="211"/>
      <c r="N141" s="212"/>
      <c r="O141" s="212"/>
      <c r="P141" s="213">
        <f>P142</f>
        <v>0</v>
      </c>
      <c r="Q141" s="212"/>
      <c r="R141" s="213">
        <f>R142</f>
        <v>0</v>
      </c>
      <c r="S141" s="212"/>
      <c r="T141" s="21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84</v>
      </c>
      <c r="AT141" s="216" t="s">
        <v>75</v>
      </c>
      <c r="AU141" s="216" t="s">
        <v>76</v>
      </c>
      <c r="AY141" s="215" t="s">
        <v>150</v>
      </c>
      <c r="BK141" s="217">
        <f>BK142</f>
        <v>0</v>
      </c>
    </row>
    <row r="142" s="2" customFormat="1" ht="16.5" customHeight="1">
      <c r="A142" s="39"/>
      <c r="B142" s="40"/>
      <c r="C142" s="220" t="s">
        <v>210</v>
      </c>
      <c r="D142" s="220" t="s">
        <v>153</v>
      </c>
      <c r="E142" s="221" t="s">
        <v>1091</v>
      </c>
      <c r="F142" s="222" t="s">
        <v>1092</v>
      </c>
      <c r="G142" s="223" t="s">
        <v>584</v>
      </c>
      <c r="H142" s="224">
        <v>4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158</v>
      </c>
      <c r="AT142" s="231" t="s">
        <v>153</v>
      </c>
      <c r="AU142" s="231" t="s">
        <v>84</v>
      </c>
      <c r="AY142" s="18" t="s">
        <v>150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158</v>
      </c>
      <c r="BM142" s="231" t="s">
        <v>472</v>
      </c>
    </row>
    <row r="143" s="12" customFormat="1" ht="25.92" customHeight="1">
      <c r="A143" s="12"/>
      <c r="B143" s="204"/>
      <c r="C143" s="205"/>
      <c r="D143" s="206" t="s">
        <v>75</v>
      </c>
      <c r="E143" s="207" t="s">
        <v>901</v>
      </c>
      <c r="F143" s="207" t="s">
        <v>1096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SUM(P144:P157)</f>
        <v>0</v>
      </c>
      <c r="Q143" s="212"/>
      <c r="R143" s="213">
        <f>SUM(R144:R157)</f>
        <v>0</v>
      </c>
      <c r="S143" s="212"/>
      <c r="T143" s="214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84</v>
      </c>
      <c r="AT143" s="216" t="s">
        <v>75</v>
      </c>
      <c r="AU143" s="216" t="s">
        <v>76</v>
      </c>
      <c r="AY143" s="215" t="s">
        <v>150</v>
      </c>
      <c r="BK143" s="217">
        <f>SUM(BK144:BK157)</f>
        <v>0</v>
      </c>
    </row>
    <row r="144" s="2" customFormat="1" ht="24.15" customHeight="1">
      <c r="A144" s="39"/>
      <c r="B144" s="40"/>
      <c r="C144" s="220" t="s">
        <v>8</v>
      </c>
      <c r="D144" s="220" t="s">
        <v>153</v>
      </c>
      <c r="E144" s="221" t="s">
        <v>1147</v>
      </c>
      <c r="F144" s="222" t="s">
        <v>1148</v>
      </c>
      <c r="G144" s="223" t="s">
        <v>512</v>
      </c>
      <c r="H144" s="287"/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158</v>
      </c>
      <c r="AT144" s="231" t="s">
        <v>153</v>
      </c>
      <c r="AU144" s="231" t="s">
        <v>84</v>
      </c>
      <c r="AY144" s="18" t="s">
        <v>150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158</v>
      </c>
      <c r="BM144" s="231" t="s">
        <v>482</v>
      </c>
    </row>
    <row r="145" s="2" customFormat="1" ht="16.5" customHeight="1">
      <c r="A145" s="39"/>
      <c r="B145" s="40"/>
      <c r="C145" s="220" t="s">
        <v>221</v>
      </c>
      <c r="D145" s="220" t="s">
        <v>153</v>
      </c>
      <c r="E145" s="221" t="s">
        <v>1099</v>
      </c>
      <c r="F145" s="222" t="s">
        <v>1100</v>
      </c>
      <c r="G145" s="223" t="s">
        <v>989</v>
      </c>
      <c r="H145" s="224">
        <v>4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158</v>
      </c>
      <c r="AT145" s="231" t="s">
        <v>153</v>
      </c>
      <c r="AU145" s="231" t="s">
        <v>84</v>
      </c>
      <c r="AY145" s="18" t="s">
        <v>150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158</v>
      </c>
      <c r="BM145" s="231" t="s">
        <v>491</v>
      </c>
    </row>
    <row r="146" s="2" customFormat="1" ht="16.5" customHeight="1">
      <c r="A146" s="39"/>
      <c r="B146" s="40"/>
      <c r="C146" s="220" t="s">
        <v>228</v>
      </c>
      <c r="D146" s="220" t="s">
        <v>153</v>
      </c>
      <c r="E146" s="221" t="s">
        <v>1101</v>
      </c>
      <c r="F146" s="222" t="s">
        <v>1102</v>
      </c>
      <c r="G146" s="223" t="s">
        <v>989</v>
      </c>
      <c r="H146" s="224">
        <v>16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158</v>
      </c>
      <c r="AT146" s="231" t="s">
        <v>153</v>
      </c>
      <c r="AU146" s="231" t="s">
        <v>84</v>
      </c>
      <c r="AY146" s="18" t="s">
        <v>150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158</v>
      </c>
      <c r="BM146" s="231" t="s">
        <v>500</v>
      </c>
    </row>
    <row r="147" s="2" customFormat="1" ht="16.5" customHeight="1">
      <c r="A147" s="39"/>
      <c r="B147" s="40"/>
      <c r="C147" s="220" t="s">
        <v>233</v>
      </c>
      <c r="D147" s="220" t="s">
        <v>153</v>
      </c>
      <c r="E147" s="221" t="s">
        <v>1103</v>
      </c>
      <c r="F147" s="222" t="s">
        <v>1104</v>
      </c>
      <c r="G147" s="223" t="s">
        <v>195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158</v>
      </c>
      <c r="AT147" s="231" t="s">
        <v>153</v>
      </c>
      <c r="AU147" s="231" t="s">
        <v>84</v>
      </c>
      <c r="AY147" s="18" t="s">
        <v>150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158</v>
      </c>
      <c r="BM147" s="231" t="s">
        <v>509</v>
      </c>
    </row>
    <row r="148" s="2" customFormat="1" ht="76.35" customHeight="1">
      <c r="A148" s="39"/>
      <c r="B148" s="40"/>
      <c r="C148" s="220" t="s">
        <v>238</v>
      </c>
      <c r="D148" s="220" t="s">
        <v>153</v>
      </c>
      <c r="E148" s="221" t="s">
        <v>1149</v>
      </c>
      <c r="F148" s="222" t="s">
        <v>1150</v>
      </c>
      <c r="G148" s="223" t="s">
        <v>584</v>
      </c>
      <c r="H148" s="224">
        <v>1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158</v>
      </c>
      <c r="AT148" s="231" t="s">
        <v>153</v>
      </c>
      <c r="AU148" s="231" t="s">
        <v>84</v>
      </c>
      <c r="AY148" s="18" t="s">
        <v>150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158</v>
      </c>
      <c r="BM148" s="231" t="s">
        <v>523</v>
      </c>
    </row>
    <row r="149" s="2" customFormat="1" ht="76.35" customHeight="1">
      <c r="A149" s="39"/>
      <c r="B149" s="40"/>
      <c r="C149" s="220" t="s">
        <v>243</v>
      </c>
      <c r="D149" s="220" t="s">
        <v>153</v>
      </c>
      <c r="E149" s="221" t="s">
        <v>1151</v>
      </c>
      <c r="F149" s="222" t="s">
        <v>1152</v>
      </c>
      <c r="G149" s="223" t="s">
        <v>584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158</v>
      </c>
      <c r="AT149" s="231" t="s">
        <v>153</v>
      </c>
      <c r="AU149" s="231" t="s">
        <v>84</v>
      </c>
      <c r="AY149" s="18" t="s">
        <v>150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158</v>
      </c>
      <c r="BM149" s="231" t="s">
        <v>535</v>
      </c>
    </row>
    <row r="150" s="2" customFormat="1" ht="16.5" customHeight="1">
      <c r="A150" s="39"/>
      <c r="B150" s="40"/>
      <c r="C150" s="220" t="s">
        <v>276</v>
      </c>
      <c r="D150" s="220" t="s">
        <v>153</v>
      </c>
      <c r="E150" s="221" t="s">
        <v>1153</v>
      </c>
      <c r="F150" s="222" t="s">
        <v>1110</v>
      </c>
      <c r="G150" s="223" t="s">
        <v>584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158</v>
      </c>
      <c r="AT150" s="231" t="s">
        <v>153</v>
      </c>
      <c r="AU150" s="231" t="s">
        <v>84</v>
      </c>
      <c r="AY150" s="18" t="s">
        <v>150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158</v>
      </c>
      <c r="BM150" s="231" t="s">
        <v>547</v>
      </c>
    </row>
    <row r="151" s="2" customFormat="1" ht="16.5" customHeight="1">
      <c r="A151" s="39"/>
      <c r="B151" s="40"/>
      <c r="C151" s="220" t="s">
        <v>282</v>
      </c>
      <c r="D151" s="220" t="s">
        <v>153</v>
      </c>
      <c r="E151" s="221" t="s">
        <v>1111</v>
      </c>
      <c r="F151" s="222" t="s">
        <v>1112</v>
      </c>
      <c r="G151" s="223" t="s">
        <v>989</v>
      </c>
      <c r="H151" s="224">
        <v>2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158</v>
      </c>
      <c r="AT151" s="231" t="s">
        <v>153</v>
      </c>
      <c r="AU151" s="231" t="s">
        <v>84</v>
      </c>
      <c r="AY151" s="18" t="s">
        <v>150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158</v>
      </c>
      <c r="BM151" s="231" t="s">
        <v>557</v>
      </c>
    </row>
    <row r="152" s="2" customFormat="1" ht="24.15" customHeight="1">
      <c r="A152" s="39"/>
      <c r="B152" s="40"/>
      <c r="C152" s="220" t="s">
        <v>286</v>
      </c>
      <c r="D152" s="220" t="s">
        <v>153</v>
      </c>
      <c r="E152" s="221" t="s">
        <v>1113</v>
      </c>
      <c r="F152" s="222" t="s">
        <v>1114</v>
      </c>
      <c r="G152" s="223" t="s">
        <v>989</v>
      </c>
      <c r="H152" s="224">
        <v>4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158</v>
      </c>
      <c r="AT152" s="231" t="s">
        <v>153</v>
      </c>
      <c r="AU152" s="231" t="s">
        <v>84</v>
      </c>
      <c r="AY152" s="18" t="s">
        <v>150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158</v>
      </c>
      <c r="BM152" s="231" t="s">
        <v>565</v>
      </c>
    </row>
    <row r="153" s="2" customFormat="1" ht="16.5" customHeight="1">
      <c r="A153" s="39"/>
      <c r="B153" s="40"/>
      <c r="C153" s="220" t="s">
        <v>7</v>
      </c>
      <c r="D153" s="220" t="s">
        <v>153</v>
      </c>
      <c r="E153" s="221" t="s">
        <v>1115</v>
      </c>
      <c r="F153" s="222" t="s">
        <v>1116</v>
      </c>
      <c r="G153" s="223" t="s">
        <v>989</v>
      </c>
      <c r="H153" s="224">
        <v>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158</v>
      </c>
      <c r="AT153" s="231" t="s">
        <v>153</v>
      </c>
      <c r="AU153" s="231" t="s">
        <v>84</v>
      </c>
      <c r="AY153" s="18" t="s">
        <v>150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158</v>
      </c>
      <c r="BM153" s="231" t="s">
        <v>575</v>
      </c>
    </row>
    <row r="154" s="2" customFormat="1" ht="16.5" customHeight="1">
      <c r="A154" s="39"/>
      <c r="B154" s="40"/>
      <c r="C154" s="220" t="s">
        <v>294</v>
      </c>
      <c r="D154" s="220" t="s">
        <v>153</v>
      </c>
      <c r="E154" s="221" t="s">
        <v>1154</v>
      </c>
      <c r="F154" s="222" t="s">
        <v>766</v>
      </c>
      <c r="G154" s="223" t="s">
        <v>584</v>
      </c>
      <c r="H154" s="224">
        <v>1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158</v>
      </c>
      <c r="AT154" s="231" t="s">
        <v>153</v>
      </c>
      <c r="AU154" s="231" t="s">
        <v>84</v>
      </c>
      <c r="AY154" s="18" t="s">
        <v>150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158</v>
      </c>
      <c r="BM154" s="231" t="s">
        <v>586</v>
      </c>
    </row>
    <row r="155" s="2" customFormat="1" ht="24.15" customHeight="1">
      <c r="A155" s="39"/>
      <c r="B155" s="40"/>
      <c r="C155" s="220" t="s">
        <v>299</v>
      </c>
      <c r="D155" s="220" t="s">
        <v>153</v>
      </c>
      <c r="E155" s="221" t="s">
        <v>1155</v>
      </c>
      <c r="F155" s="222" t="s">
        <v>1119</v>
      </c>
      <c r="G155" s="223" t="s">
        <v>584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158</v>
      </c>
      <c r="AT155" s="231" t="s">
        <v>153</v>
      </c>
      <c r="AU155" s="231" t="s">
        <v>84</v>
      </c>
      <c r="AY155" s="18" t="s">
        <v>150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158</v>
      </c>
      <c r="BM155" s="231" t="s">
        <v>595</v>
      </c>
    </row>
    <row r="156" s="2" customFormat="1" ht="33" customHeight="1">
      <c r="A156" s="39"/>
      <c r="B156" s="40"/>
      <c r="C156" s="220" t="s">
        <v>304</v>
      </c>
      <c r="D156" s="220" t="s">
        <v>153</v>
      </c>
      <c r="E156" s="221" t="s">
        <v>1156</v>
      </c>
      <c r="F156" s="222" t="s">
        <v>1157</v>
      </c>
      <c r="G156" s="223" t="s">
        <v>512</v>
      </c>
      <c r="H156" s="287"/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158</v>
      </c>
      <c r="AT156" s="231" t="s">
        <v>153</v>
      </c>
      <c r="AU156" s="231" t="s">
        <v>84</v>
      </c>
      <c r="AY156" s="18" t="s">
        <v>150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158</v>
      </c>
      <c r="BM156" s="231" t="s">
        <v>604</v>
      </c>
    </row>
    <row r="157" s="2" customFormat="1" ht="24.15" customHeight="1">
      <c r="A157" s="39"/>
      <c r="B157" s="40"/>
      <c r="C157" s="220" t="s">
        <v>308</v>
      </c>
      <c r="D157" s="220" t="s">
        <v>153</v>
      </c>
      <c r="E157" s="221" t="s">
        <v>1122</v>
      </c>
      <c r="F157" s="222" t="s">
        <v>1123</v>
      </c>
      <c r="G157" s="223" t="s">
        <v>989</v>
      </c>
      <c r="H157" s="224">
        <v>4</v>
      </c>
      <c r="I157" s="225"/>
      <c r="J157" s="226">
        <f>ROUND(I157*H157,2)</f>
        <v>0</v>
      </c>
      <c r="K157" s="222" t="s">
        <v>1</v>
      </c>
      <c r="L157" s="45"/>
      <c r="M157" s="288" t="s">
        <v>1</v>
      </c>
      <c r="N157" s="289" t="s">
        <v>41</v>
      </c>
      <c r="O157" s="290"/>
      <c r="P157" s="291">
        <f>O157*H157</f>
        <v>0</v>
      </c>
      <c r="Q157" s="291">
        <v>0</v>
      </c>
      <c r="R157" s="291">
        <f>Q157*H157</f>
        <v>0</v>
      </c>
      <c r="S157" s="291">
        <v>0</v>
      </c>
      <c r="T157" s="29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158</v>
      </c>
      <c r="AT157" s="231" t="s">
        <v>153</v>
      </c>
      <c r="AU157" s="231" t="s">
        <v>84</v>
      </c>
      <c r="AY157" s="18" t="s">
        <v>150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158</v>
      </c>
      <c r="BM157" s="231" t="s">
        <v>615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3s7LboTZnUztkDZdh7CxkCvlh1991RB0zsa79cjYy4uF+Cnpt+xfuEBYtay2AxXYxUSDQLpkDJT+MoUclHRdIQ==" hashValue="IP2qjQjZKcSoKkoD35Zb3ln/B/S/VvhtnyPCracI/VZJPTqfP9q+9CAF+Fj5vRUqbkk3pO73rTsqo0hi3nWaWg==" algorithmName="SHA-512" password="CC35"/>
  <autoFilter ref="C123:K15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1158</v>
      </c>
      <c r="H4" s="21"/>
    </row>
    <row r="5" s="1" customFormat="1" ht="12" customHeight="1">
      <c r="B5" s="21"/>
      <c r="C5" s="293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4" t="s">
        <v>16</v>
      </c>
      <c r="D6" s="295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23. 4. 2024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6"/>
      <c r="C9" s="297" t="s">
        <v>57</v>
      </c>
      <c r="D9" s="298" t="s">
        <v>58</v>
      </c>
      <c r="E9" s="298" t="s">
        <v>137</v>
      </c>
      <c r="F9" s="299" t="s">
        <v>1159</v>
      </c>
      <c r="G9" s="193"/>
      <c r="H9" s="296"/>
    </row>
    <row r="10" s="2" customFormat="1" ht="26.4" customHeight="1">
      <c r="A10" s="39"/>
      <c r="B10" s="45"/>
      <c r="C10" s="300" t="s">
        <v>1160</v>
      </c>
      <c r="D10" s="300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1" t="s">
        <v>102</v>
      </c>
      <c r="D11" s="302" t="s">
        <v>1</v>
      </c>
      <c r="E11" s="303" t="s">
        <v>1</v>
      </c>
      <c r="F11" s="304">
        <v>423.80200000000002</v>
      </c>
      <c r="G11" s="39"/>
      <c r="H11" s="45"/>
    </row>
    <row r="12" s="2" customFormat="1">
      <c r="A12" s="39"/>
      <c r="B12" s="45"/>
      <c r="C12" s="305" t="s">
        <v>1</v>
      </c>
      <c r="D12" s="305" t="s">
        <v>734</v>
      </c>
      <c r="E12" s="18" t="s">
        <v>1</v>
      </c>
      <c r="F12" s="306">
        <v>59.616999999999997</v>
      </c>
      <c r="G12" s="39"/>
      <c r="H12" s="45"/>
    </row>
    <row r="13" s="2" customFormat="1" ht="16.8" customHeight="1">
      <c r="A13" s="39"/>
      <c r="B13" s="45"/>
      <c r="C13" s="305" t="s">
        <v>1</v>
      </c>
      <c r="D13" s="305" t="s">
        <v>735</v>
      </c>
      <c r="E13" s="18" t="s">
        <v>1</v>
      </c>
      <c r="F13" s="306">
        <v>56.390000000000001</v>
      </c>
      <c r="G13" s="39"/>
      <c r="H13" s="45"/>
    </row>
    <row r="14" s="2" customFormat="1" ht="16.8" customHeight="1">
      <c r="A14" s="39"/>
      <c r="B14" s="45"/>
      <c r="C14" s="305" t="s">
        <v>1</v>
      </c>
      <c r="D14" s="305" t="s">
        <v>736</v>
      </c>
      <c r="E14" s="18" t="s">
        <v>1</v>
      </c>
      <c r="F14" s="306">
        <v>6.4169999999999998</v>
      </c>
      <c r="G14" s="39"/>
      <c r="H14" s="45"/>
    </row>
    <row r="15" s="2" customFormat="1" ht="16.8" customHeight="1">
      <c r="A15" s="39"/>
      <c r="B15" s="45"/>
      <c r="C15" s="305" t="s">
        <v>1</v>
      </c>
      <c r="D15" s="305" t="s">
        <v>540</v>
      </c>
      <c r="E15" s="18" t="s">
        <v>1</v>
      </c>
      <c r="F15" s="306">
        <v>0.72999999999999998</v>
      </c>
      <c r="G15" s="39"/>
      <c r="H15" s="45"/>
    </row>
    <row r="16" s="2" customFormat="1" ht="16.8" customHeight="1">
      <c r="A16" s="39"/>
      <c r="B16" s="45"/>
      <c r="C16" s="305" t="s">
        <v>1</v>
      </c>
      <c r="D16" s="305" t="s">
        <v>539</v>
      </c>
      <c r="E16" s="18" t="s">
        <v>1</v>
      </c>
      <c r="F16" s="306">
        <v>3.9790000000000001</v>
      </c>
      <c r="G16" s="39"/>
      <c r="H16" s="45"/>
    </row>
    <row r="17" s="2" customFormat="1" ht="16.8" customHeight="1">
      <c r="A17" s="39"/>
      <c r="B17" s="45"/>
      <c r="C17" s="305" t="s">
        <v>1</v>
      </c>
      <c r="D17" s="305" t="s">
        <v>737</v>
      </c>
      <c r="E17" s="18" t="s">
        <v>1</v>
      </c>
      <c r="F17" s="306">
        <v>2.355</v>
      </c>
      <c r="G17" s="39"/>
      <c r="H17" s="45"/>
    </row>
    <row r="18" s="2" customFormat="1" ht="16.8" customHeight="1">
      <c r="A18" s="39"/>
      <c r="B18" s="45"/>
      <c r="C18" s="305" t="s">
        <v>1</v>
      </c>
      <c r="D18" s="305" t="s">
        <v>738</v>
      </c>
      <c r="E18" s="18" t="s">
        <v>1</v>
      </c>
      <c r="F18" s="306">
        <v>7.1100000000000003</v>
      </c>
      <c r="G18" s="39"/>
      <c r="H18" s="45"/>
    </row>
    <row r="19" s="2" customFormat="1" ht="16.8" customHeight="1">
      <c r="A19" s="39"/>
      <c r="B19" s="45"/>
      <c r="C19" s="305" t="s">
        <v>1</v>
      </c>
      <c r="D19" s="305" t="s">
        <v>739</v>
      </c>
      <c r="E19" s="18" t="s">
        <v>1</v>
      </c>
      <c r="F19" s="306">
        <v>116.49800000000001</v>
      </c>
      <c r="G19" s="39"/>
      <c r="H19" s="45"/>
    </row>
    <row r="20" s="2" customFormat="1" ht="16.8" customHeight="1">
      <c r="A20" s="39"/>
      <c r="B20" s="45"/>
      <c r="C20" s="305" t="s">
        <v>1</v>
      </c>
      <c r="D20" s="305" t="s">
        <v>740</v>
      </c>
      <c r="E20" s="18" t="s">
        <v>1</v>
      </c>
      <c r="F20" s="306">
        <v>56.856000000000002</v>
      </c>
      <c r="G20" s="39"/>
      <c r="H20" s="45"/>
    </row>
    <row r="21" s="2" customFormat="1" ht="16.8" customHeight="1">
      <c r="A21" s="39"/>
      <c r="B21" s="45"/>
      <c r="C21" s="305" t="s">
        <v>1</v>
      </c>
      <c r="D21" s="305" t="s">
        <v>741</v>
      </c>
      <c r="E21" s="18" t="s">
        <v>1</v>
      </c>
      <c r="F21" s="306">
        <v>54.549999999999997</v>
      </c>
      <c r="G21" s="39"/>
      <c r="H21" s="45"/>
    </row>
    <row r="22" s="2" customFormat="1" ht="16.8" customHeight="1">
      <c r="A22" s="39"/>
      <c r="B22" s="45"/>
      <c r="C22" s="305" t="s">
        <v>1</v>
      </c>
      <c r="D22" s="305" t="s">
        <v>742</v>
      </c>
      <c r="E22" s="18" t="s">
        <v>1</v>
      </c>
      <c r="F22" s="306">
        <v>59.299999999999997</v>
      </c>
      <c r="G22" s="39"/>
      <c r="H22" s="45"/>
    </row>
    <row r="23" s="2" customFormat="1" ht="16.8" customHeight="1">
      <c r="A23" s="39"/>
      <c r="B23" s="45"/>
      <c r="C23" s="305" t="s">
        <v>102</v>
      </c>
      <c r="D23" s="305" t="s">
        <v>163</v>
      </c>
      <c r="E23" s="18" t="s">
        <v>1</v>
      </c>
      <c r="F23" s="306">
        <v>423.80200000000002</v>
      </c>
      <c r="G23" s="39"/>
      <c r="H23" s="45"/>
    </row>
    <row r="24" s="2" customFormat="1" ht="16.8" customHeight="1">
      <c r="A24" s="39"/>
      <c r="B24" s="45"/>
      <c r="C24" s="307" t="s">
        <v>1161</v>
      </c>
      <c r="D24" s="39"/>
      <c r="E24" s="39"/>
      <c r="F24" s="39"/>
      <c r="G24" s="39"/>
      <c r="H24" s="45"/>
    </row>
    <row r="25" s="2" customFormat="1" ht="16.8" customHeight="1">
      <c r="A25" s="39"/>
      <c r="B25" s="45"/>
      <c r="C25" s="305" t="s">
        <v>731</v>
      </c>
      <c r="D25" s="305" t="s">
        <v>732</v>
      </c>
      <c r="E25" s="18" t="s">
        <v>166</v>
      </c>
      <c r="F25" s="306">
        <v>423.80200000000002</v>
      </c>
      <c r="G25" s="39"/>
      <c r="H25" s="45"/>
    </row>
    <row r="26" s="2" customFormat="1" ht="16.8" customHeight="1">
      <c r="A26" s="39"/>
      <c r="B26" s="45"/>
      <c r="C26" s="305" t="s">
        <v>744</v>
      </c>
      <c r="D26" s="305" t="s">
        <v>745</v>
      </c>
      <c r="E26" s="18" t="s">
        <v>166</v>
      </c>
      <c r="F26" s="306">
        <v>423.80200000000002</v>
      </c>
      <c r="G26" s="39"/>
      <c r="H26" s="45"/>
    </row>
    <row r="27" s="2" customFormat="1" ht="16.8" customHeight="1">
      <c r="A27" s="39"/>
      <c r="B27" s="45"/>
      <c r="C27" s="305" t="s">
        <v>748</v>
      </c>
      <c r="D27" s="305" t="s">
        <v>749</v>
      </c>
      <c r="E27" s="18" t="s">
        <v>166</v>
      </c>
      <c r="F27" s="306">
        <v>423.80200000000002</v>
      </c>
      <c r="G27" s="39"/>
      <c r="H27" s="45"/>
    </row>
    <row r="28" s="2" customFormat="1" ht="16.8" customHeight="1">
      <c r="A28" s="39"/>
      <c r="B28" s="45"/>
      <c r="C28" s="301" t="s">
        <v>104</v>
      </c>
      <c r="D28" s="302" t="s">
        <v>1</v>
      </c>
      <c r="E28" s="303" t="s">
        <v>1</v>
      </c>
      <c r="F28" s="304">
        <v>4.71</v>
      </c>
      <c r="G28" s="39"/>
      <c r="H28" s="45"/>
    </row>
    <row r="29" s="2" customFormat="1" ht="16.8" customHeight="1">
      <c r="A29" s="39"/>
      <c r="B29" s="45"/>
      <c r="C29" s="305" t="s">
        <v>1</v>
      </c>
      <c r="D29" s="305" t="s">
        <v>662</v>
      </c>
      <c r="E29" s="18" t="s">
        <v>1</v>
      </c>
      <c r="F29" s="306">
        <v>4.71</v>
      </c>
      <c r="G29" s="39"/>
      <c r="H29" s="45"/>
    </row>
    <row r="30" s="2" customFormat="1" ht="16.8" customHeight="1">
      <c r="A30" s="39"/>
      <c r="B30" s="45"/>
      <c r="C30" s="305" t="s">
        <v>104</v>
      </c>
      <c r="D30" s="305" t="s">
        <v>163</v>
      </c>
      <c r="E30" s="18" t="s">
        <v>1</v>
      </c>
      <c r="F30" s="306">
        <v>4.71</v>
      </c>
      <c r="G30" s="39"/>
      <c r="H30" s="45"/>
    </row>
    <row r="31" s="2" customFormat="1" ht="16.8" customHeight="1">
      <c r="A31" s="39"/>
      <c r="B31" s="45"/>
      <c r="C31" s="307" t="s">
        <v>1161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05" t="s">
        <v>659</v>
      </c>
      <c r="D32" s="305" t="s">
        <v>660</v>
      </c>
      <c r="E32" s="18" t="s">
        <v>166</v>
      </c>
      <c r="F32" s="306">
        <v>4.71</v>
      </c>
      <c r="G32" s="39"/>
      <c r="H32" s="45"/>
    </row>
    <row r="33" s="2" customFormat="1" ht="16.8" customHeight="1">
      <c r="A33" s="39"/>
      <c r="B33" s="45"/>
      <c r="C33" s="305" t="s">
        <v>664</v>
      </c>
      <c r="D33" s="305" t="s">
        <v>665</v>
      </c>
      <c r="E33" s="18" t="s">
        <v>166</v>
      </c>
      <c r="F33" s="306">
        <v>4.71</v>
      </c>
      <c r="G33" s="39"/>
      <c r="H33" s="45"/>
    </row>
    <row r="34" s="2" customFormat="1" ht="16.8" customHeight="1">
      <c r="A34" s="39"/>
      <c r="B34" s="45"/>
      <c r="C34" s="305" t="s">
        <v>668</v>
      </c>
      <c r="D34" s="305" t="s">
        <v>669</v>
      </c>
      <c r="E34" s="18" t="s">
        <v>166</v>
      </c>
      <c r="F34" s="306">
        <v>4.71</v>
      </c>
      <c r="G34" s="39"/>
      <c r="H34" s="45"/>
    </row>
    <row r="35" s="2" customFormat="1">
      <c r="A35" s="39"/>
      <c r="B35" s="45"/>
      <c r="C35" s="305" t="s">
        <v>677</v>
      </c>
      <c r="D35" s="305" t="s">
        <v>678</v>
      </c>
      <c r="E35" s="18" t="s">
        <v>166</v>
      </c>
      <c r="F35" s="306">
        <v>4.71</v>
      </c>
      <c r="G35" s="39"/>
      <c r="H35" s="45"/>
    </row>
    <row r="36" s="2" customFormat="1" ht="16.8" customHeight="1">
      <c r="A36" s="39"/>
      <c r="B36" s="45"/>
      <c r="C36" s="305" t="s">
        <v>696</v>
      </c>
      <c r="D36" s="305" t="s">
        <v>697</v>
      </c>
      <c r="E36" s="18" t="s">
        <v>166</v>
      </c>
      <c r="F36" s="306">
        <v>4.71</v>
      </c>
      <c r="G36" s="39"/>
      <c r="H36" s="45"/>
    </row>
    <row r="37" s="2" customFormat="1" ht="7.44" customHeight="1">
      <c r="A37" s="39"/>
      <c r="B37" s="172"/>
      <c r="C37" s="173"/>
      <c r="D37" s="173"/>
      <c r="E37" s="173"/>
      <c r="F37" s="173"/>
      <c r="G37" s="173"/>
      <c r="H37" s="45"/>
    </row>
    <row r="38" s="2" customFormat="1">
      <c r="A38" s="39"/>
      <c r="B38" s="39"/>
      <c r="C38" s="39"/>
      <c r="D38" s="39"/>
      <c r="E38" s="39"/>
      <c r="F38" s="39"/>
      <c r="G38" s="39"/>
      <c r="H38" s="39"/>
    </row>
  </sheetData>
  <sheetProtection sheet="1" formatColumns="0" formatRows="0" objects="1" scenarios="1" spinCount="100000" saltValue="d1BWOqhLPtzwgzJbcVUpiwTLPBJi/A9zyKwD0uTgLexQYPoRUZlYJpF3qkqB0Pl2JutGIxq3v56JW/Ir8nGgDA==" hashValue="/pKbdXmYI/1ni3v1RR6uuq3azbp0w+1mekIEXzmNic0IM3GpD89ig+T3nwG2wQhioVDJmlrsOAtm8T8rijcup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MARV-PC\Marv</dc:creator>
  <cp:lastModifiedBy>MARV-PC\Marv</cp:lastModifiedBy>
  <dcterms:created xsi:type="dcterms:W3CDTF">2024-04-24T11:49:38Z</dcterms:created>
  <dcterms:modified xsi:type="dcterms:W3CDTF">2024-04-24T11:49:49Z</dcterms:modified>
</cp:coreProperties>
</file>