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ABBD44FF-08F3-49D8-AC14-7054A6449D8A}" xr6:coauthVersionLast="47" xr6:coauthVersionMax="47" xr10:uidLastSave="{00000000-0000-0000-0000-000000000000}"/>
  <bookViews>
    <workbookView xWindow="225" yWindow="135" windowWidth="37485" windowHeight="20400" tabRatio="781" xr2:uid="{00000000-000D-0000-FFFF-FFFF00000000}"/>
  </bookViews>
  <sheets>
    <sheet name="KL" sheetId="28" r:id="rId1"/>
    <sheet name="VRN" sheetId="34" r:id="rId2"/>
    <sheet name="D.1.1.c.07 - VÝPIS OSTAT. VÝR." sheetId="24" r:id="rId3"/>
    <sheet name="D.1.5. VNITŘNÍ VYBAVENÍ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 localSheetId="1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VÝR.'!$A$1:$I$38</definedName>
    <definedName name="_xlnm.Print_Area" localSheetId="3">'D.1.5. VNITŘNÍ VYBAVENÍ'!$A$1:$K$97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4" l="1"/>
  <c r="G10" i="34"/>
  <c r="G9" i="34"/>
  <c r="C12" i="34" l="1"/>
  <c r="G8" i="34"/>
  <c r="G12" i="34" s="1"/>
  <c r="H33" i="28" s="1"/>
  <c r="F47" i="32"/>
  <c r="F83" i="32" l="1"/>
  <c r="F25" i="24"/>
  <c r="F78" i="32" l="1"/>
  <c r="F74" i="32"/>
  <c r="F69" i="32"/>
  <c r="F64" i="32"/>
  <c r="F55" i="32"/>
  <c r="F51" i="32"/>
  <c r="F35" i="32"/>
  <c r="F23" i="32"/>
  <c r="F10" i="32"/>
  <c r="J83" i="32" l="1"/>
  <c r="J82" i="32"/>
  <c r="I78" i="32"/>
  <c r="J74" i="32"/>
  <c r="J69" i="32"/>
  <c r="I64" i="32"/>
  <c r="I62" i="32"/>
  <c r="I61" i="32"/>
  <c r="I60" i="32"/>
  <c r="I59" i="32"/>
  <c r="I58" i="32"/>
  <c r="J51" i="32"/>
  <c r="J47" i="32"/>
  <c r="I43" i="32"/>
  <c r="I42" i="32"/>
  <c r="I41" i="32"/>
  <c r="I40" i="32"/>
  <c r="I39" i="32"/>
  <c r="I31" i="32"/>
  <c r="I30" i="32"/>
  <c r="I29" i="32"/>
  <c r="I28" i="32"/>
  <c r="I19" i="32"/>
  <c r="I18" i="32"/>
  <c r="I17" i="32"/>
  <c r="I16" i="32"/>
  <c r="I15" i="32"/>
  <c r="H20" i="24"/>
  <c r="H19" i="24"/>
  <c r="H18" i="24"/>
  <c r="J9" i="32" l="1"/>
  <c r="J8" i="32" s="1"/>
  <c r="J86" i="32" s="1"/>
  <c r="J89" i="32" s="1"/>
  <c r="H35" i="28" s="1"/>
  <c r="G35" i="32"/>
  <c r="I35" i="32" s="1"/>
  <c r="G10" i="32"/>
  <c r="I10" i="32" s="1"/>
  <c r="G23" i="32"/>
  <c r="I23" i="32" s="1"/>
  <c r="G55" i="32"/>
  <c r="I55" i="32" s="1"/>
  <c r="I9" i="32" l="1"/>
  <c r="I8" i="32" s="1"/>
  <c r="I86" i="32" s="1"/>
  <c r="I88" i="32" s="1"/>
  <c r="G35" i="28" s="1"/>
  <c r="I35" i="28" l="1"/>
  <c r="G36" i="28" l="1"/>
  <c r="J20" i="28" s="1"/>
  <c r="I36" i="28"/>
  <c r="J21" i="28" s="1"/>
  <c r="H24" i="24" l="1"/>
  <c r="H25" i="24"/>
  <c r="F15" i="24"/>
  <c r="F10" i="24"/>
  <c r="H10" i="24" s="1"/>
  <c r="G15" i="24" l="1"/>
  <c r="H15" i="24" s="1"/>
  <c r="H9" i="24" s="1"/>
  <c r="H8" i="24" l="1"/>
  <c r="H28" i="24" s="1"/>
  <c r="H30" i="24" s="1"/>
  <c r="H34" i="28" s="1"/>
  <c r="H36" i="28" l="1"/>
  <c r="J22" i="28" s="1"/>
  <c r="J24" i="28" s="1"/>
  <c r="J34" i="28"/>
  <c r="F3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<sst xmlns="http://schemas.openxmlformats.org/spreadsheetml/2006/main" count="413" uniqueCount="222">
  <si>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</si>
  <si>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</si>
  <si>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</si>
  <si>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</si>
  <si>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</si>
  <si>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</si>
  <si>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</si>
  <si>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</si>
  <si>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</si>
  <si>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</si>
  <si>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</si>
  <si>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</si>
  <si>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</si>
  <si>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</si>
  <si>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</si>
  <si>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</si>
  <si>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</si>
  <si>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</si>
  <si>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</si>
  <si>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</si>
  <si>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</si>
  <si>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</si>
  <si>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</si>
  <si>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</si>
  <si>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</si>
  <si>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</si>
  <si>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</si>
  <si>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</si>
  <si>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</si>
  <si>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</si>
  <si>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</si>
  <si>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</si>
  <si>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</si>
  <si>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</si>
  <si>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</si>
  <si>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</si>
  <si>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1. NP "</t>
  </si>
  <si>
    <t>" 3. NP "</t>
  </si>
  <si>
    <t>" 1. PP "</t>
  </si>
  <si>
    <t>Objekt:   D.1.1.c.07. VÝPIS OSTATNÍCH VÝROBKŮ</t>
  </si>
  <si>
    <t>" V ceně veškeré nutné příslušenství a vybavení dle PD. "</t>
  </si>
  <si>
    <t>D+M Stojan na dezinfekci - Specifikace dle PD - D.1.1.c.07. VÝPIS OSTATNÍCH VÝROBKŮ - DEZ</t>
  </si>
  <si>
    <t>D+M Dekontaminační přístroj - Specifikace dle PD - D.1.1.c.07. VÝPIS OSTATNÍCH VÝROBKŮ - DP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</si>
  <si>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</si>
  <si>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</si>
  <si>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</si>
  <si>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</si>
  <si>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</si>
  <si>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</si>
  <si>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</si>
  <si>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</si>
  <si>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</si>
  <si>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</si>
  <si>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</si>
  <si>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</si>
  <si>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</si>
  <si>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</si>
  <si>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</si>
  <si>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</si>
  <si>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</si>
  <si>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</si>
  <si>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</si>
  <si>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</si>
  <si>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</si>
  <si>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</si>
  <si>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</si>
  <si>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</si>
  <si>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</si>
  <si>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</si>
  <si>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</si>
  <si>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</si>
  <si>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</si>
  <si>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</si>
  <si>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</si>
  <si>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</si>
  <si>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</si>
  <si>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</si>
  <si>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</si>
  <si>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</si>
  <si>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</si>
  <si>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D.1.5. VNITŘNÍ VYBAVENÍ - ZDRAVOTNICKÉ VYBAVENÍ</t>
  </si>
  <si>
    <t>Dostavba Domova pro seniory ve Vrchlabí - PD
ZDRAVOTNICKÉ VYBAVENÍ</t>
  </si>
  <si>
    <t>Část:   ZDRAVOTNICKÉ VYBAVENÍ</t>
  </si>
  <si>
    <t>D.1.1.c.07. VÝPIS OSTATNÍCH VÝROBKŮ - ZDRAVOTNICKÉ VYBAVENÍ</t>
  </si>
  <si>
    <t>" Stojan na dezinfekci ocelové konstrukce jako příprava pro dávkovač dezinfekce.
Povrchová úprava: práškové lakování.
Barva: šedá.
Rozměr: 380×380×1175 mm. "</t>
  </si>
  <si>
    <t>" Součástí je bezdotykový dávkovač o objemu 1 l a odkapávač.
Barva: bílá. "</t>
  </si>
  <si>
    <t>" V ceně veškeré nutné příslušenství a vybavení dle PD vč. napojení na elektro, zdroj studené vody. "</t>
  </si>
  <si>
    <t>" Přístroj pro dekontaminaci zdravotnických odpadů (inkontinenčních pomůcek).
Použité pomůcky jsou ukládány do speciálního vícevrstvého pytle, ve kterém dochází k dekontaminaci vstřikem dezinfekčního roztoku. Následně je odčerpán vzduch a pytel je hermeticky uzavřen."</t>
  </si>
  <si>
    <r>
      <t xml:space="preserve">Cena jednotková 
</t>
    </r>
    <r>
      <rPr>
        <b/>
        <sz val="8"/>
        <color rgb="FF0000FF"/>
        <rFont val="Arial CYR"/>
        <charset val="238"/>
      </rPr>
      <t>pro DPH 12 %</t>
    </r>
  </si>
  <si>
    <r>
      <t xml:space="preserve">Cena jednotková 
</t>
    </r>
    <r>
      <rPr>
        <b/>
        <sz val="8"/>
        <color rgb="FF0000FF"/>
        <rFont val="Arial CYR"/>
        <charset val="238"/>
      </rPr>
      <t>pro DPH 21 %</t>
    </r>
  </si>
  <si>
    <r>
      <t xml:space="preserve">Cena celkem
</t>
    </r>
    <r>
      <rPr>
        <b/>
        <sz val="8"/>
        <color rgb="FF0000FF"/>
        <rFont val="Arial CYR"/>
        <charset val="238"/>
      </rPr>
      <t>pro DPH 12 %</t>
    </r>
  </si>
  <si>
    <r>
      <t xml:space="preserve">Cena celkem
</t>
    </r>
    <r>
      <rPr>
        <b/>
        <sz val="8"/>
        <color rgb="FF0000FF"/>
        <rFont val="Arial CYR"/>
        <charset val="238"/>
      </rPr>
      <t>pro DPH 21 %</t>
    </r>
  </si>
  <si>
    <t>7a</t>
  </si>
  <si>
    <t>8a</t>
  </si>
  <si>
    <t>790901101 SPC</t>
  </si>
  <si>
    <t>D+M Pečovatelské lůžko - Specifikace dle PD - D.1.5.c. - VÝPIS PRVKŮ VNITŘNÍHO VYBAVENÍ - 11a</t>
  </si>
  <si>
    <t>" Pečovatelské lůžko nakláněcí, hrazdou s rukojetí a veškerým dalším příslušenstvím. - roštem, matrací,, ovladačem … .
Nosnost min. 200 kg.
Rozměry: 1060×2080×250 - 800 mm. "</t>
  </si>
  <si>
    <t>" - Matrace "</t>
  </si>
  <si>
    <t>" - Hrazda lakovaná "</t>
  </si>
  <si>
    <t>" - Plastová rukojeť "</t>
  </si>
  <si>
    <t>" - Manuální mobilizační asistent jako podpora pro vstávání "</t>
  </si>
  <si>
    <t>" - Ovladač lůžka - ruční "</t>
  </si>
  <si>
    <t>Ovladač součástí ceny lůžka</t>
  </si>
  <si>
    <t>" - Bezdrátový systém - ovladač pro samostatnost a mobilizaci klienta "</t>
  </si>
  <si>
    <t>" V ceně veškeré vybavení, montáže a veškeré nutné příslušenství dle PD - např. postel vč. roštu, matrace, apod. "</t>
  </si>
  <si>
    <t>790901102 SPC</t>
  </si>
  <si>
    <t>D+M Pečovatelské lůžko - nakláněcí - Specifikace dle PD - D.1.5.c. - VÝPIS PRVKŮ VNITŘNÍHO VYBAVENÍ - 11b</t>
  </si>
  <si>
    <t>" Bariatrické pečovatelské lůžko nakláněcí, hrazdou s rukojetí a veškerým dalším příslušenstvím. - roštem, matrací,, ovladačem … .
Nosnost min. 200 kg.
Rozměry: 1025×2190×430 - 810 mm. "</t>
  </si>
  <si>
    <t>790901103 SPC</t>
  </si>
  <si>
    <t>D+M Bariatrické pečovatelské lůžko - Specifikace dle PD - D.1.5.c. - VÝPIS PRVKŮ VNITŘNÍHO VYBAVENÍ - 11c</t>
  </si>
  <si>
    <t>" Bariatrické pečovatelské lůžko s podvozkem, hrazdou s rukojetí a veškerým dalším příslušenstvím. - roštu, matrace, … .
Max. hmotnost klienta: 270 kg.
Maximální hmotnost lůžka: 150 kg.
Rozměry: 1280×2160×370 - 800 mm. "</t>
  </si>
  <si>
    <t>" - Bariatrické pečovatelské lůžko s roštem, hrazdou a madlem vč. veškerého příslušenství nutného pro postel požadovaných parametrů a níže nespecifikovaného. "</t>
  </si>
  <si>
    <t>790901104 SPC</t>
  </si>
  <si>
    <t>D+M Terapeutické lůžko - Specifikace dle PD - D.1.5.c. - VÝPIS PRVKŮ VNITŘNÍHO VYBAVENÍ - 11d</t>
  </si>
  <si>
    <t>D+M Terapeutické lehátko - Specifikace dle PD - D.1.5.c. - VÝPIS PRVKŮ VNITŘNÍHO VYBAVENÍ - 11e</t>
  </si>
  <si>
    <t>790901901 SPC</t>
  </si>
  <si>
    <t>D+M Zvedák - Specifikace dle PD - D.1.5.c. - VÝPIS PRVKŮ VNITŘNÍHO VYBAVENÍ - 19a</t>
  </si>
  <si>
    <t>" - Zvedák vč. příslušenství "</t>
  </si>
  <si>
    <t>" - Síťový vak s plastovými klipy - velikost XL "</t>
  </si>
  <si>
    <t>" - Síťový vak s plastovými klipy - velikost L "</t>
  </si>
  <si>
    <t>" - Látkový vak s plastovými klipy - velikost XL "</t>
  </si>
  <si>
    <t>" - Látkový vak s plastovými klipy - velikost L "</t>
  </si>
  <si>
    <t>790901902 SPC</t>
  </si>
  <si>
    <t>D+M Hygienická židle - Specifikace dle PD - D.1.5.c. - VÝPIS PRVKŮ VNITŘNÍHO VYBAVENÍ - 19b</t>
  </si>
  <si>
    <t>790901904 SPC</t>
  </si>
  <si>
    <t>D+M Mobilní sprchový systém - Specifikace dle PD - D.1.5.c. - VÝPIS PRVKŮ VNITŘNÍHO VYBAVENÍ - 19d</t>
  </si>
  <si>
    <t>" Mobilní sprchový systém pro péči o pacienta přímo na lůžku.
 - ocelová konstrukce - antikorozní úprava ;
 - aktivní odsávání použité vody;
 - nerezový zásobník na vodu - 23l;
 - nastavitelná teplota vody; 
 - automatická desinfekce vnitřního okruhu; 
 - funkce pro tepotní desinfekci sytému;
 - oddělené okruhy pro čistou a použitou vodu; 
 - 6ks koleček Ø100 mm, dvě kolečka s brzdou;
 - zásobník na desinfekci - 5 l;
Rozměr : 940x580x1006 mm "</t>
  </si>
  <si>
    <t>790902001 SPC</t>
  </si>
  <si>
    <t>D+M Motomed - Specifikace dle PD - D.1.5.c. - VÝPIS PRVKŮ VNITŘNÍHO VYBAVENÍ - 20a</t>
  </si>
  <si>
    <t>790902002 SPC</t>
  </si>
  <si>
    <t>D+M Mobilní chodítko - Specifikace dle PD - D.1.5.c. - VÝPIS PRVKŮ VNITŘNÍHO VYBAVENÍ - 20b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</si>
  <si>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</si>
  <si>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</si>
  <si>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2a</t>
  </si>
  <si>
    <t>2b</t>
  </si>
  <si>
    <t>2c</t>
  </si>
  <si>
    <t>" POZN: Součástí veškerých uvedených částí je jak dodávka, tak i montáž → veškeré nutné kotvící, spojovací prvky, apod. "</t>
  </si>
  <si>
    <t>" - Speciální vícevrstvé pytle pro dekontaminaci do dekontaminačního přístroje - uvažováno 2000 ks (10 kartonu po 200 ks) "</t>
  </si>
  <si>
    <t>" - Dekontaminační přístroj vč. příslušenství nespecifikovaného a zajištění napojení na elektro a zdroj studené vody. "</t>
  </si>
  <si>
    <t>" Součástí dodávky jsou také pytle pro dekontaminaci a dezinfekční prostředek pro dekontaminaci použitých pomůcek v pytlích. "</t>
  </si>
  <si>
    <t>" - Dezinfekční (dekontaminační) prostředek pro dekontaminační přístroj - uvažováno 10 nádob o hm. 5 kg "</t>
  </si>
  <si>
    <t>Objekt:   D.1.5. VNITŘNÍ VYBAVENÍ</t>
  </si>
  <si>
    <t>Část:  ZDRAVOTNICKÉ VYBAVENÍ</t>
  </si>
  <si>
    <t>Datum: 07/2024</t>
  </si>
  <si>
    <t>998790253 SPC</t>
  </si>
  <si>
    <t>Přesun hmot ruční pro ostatní výrobky v objektech v do 24 m</t>
  </si>
  <si>
    <t>D.1.5.1.c.01. VÝPIS PRVKŮ VNITŘNÍHO VYBAVENÍ - ZDRAVOTNICKÉ VYBAVENÍ - DPH 12 %</t>
  </si>
  <si>
    <t>D.1.5.1.c.01. VÝPIS PRVKŮ VNITŘNÍHO VYBAVENÍ - ZDRAVOTNICKÉ VYBAVENÍ - DPH 21 %</t>
  </si>
  <si>
    <t>1a</t>
  </si>
  <si>
    <t>1b</t>
  </si>
  <si>
    <t>1c</t>
  </si>
  <si>
    <t>1d</t>
  </si>
  <si>
    <t>1e</t>
  </si>
  <si>
    <t>1f</t>
  </si>
  <si>
    <t>2d</t>
  </si>
  <si>
    <t>3a</t>
  </si>
  <si>
    <t>3b</t>
  </si>
  <si>
    <t>3c</t>
  </si>
  <si>
    <t>3d</t>
  </si>
  <si>
    <t>3e</t>
  </si>
  <si>
    <t>3f</t>
  </si>
  <si>
    <t>6a</t>
  </si>
  <si>
    <t>6b</t>
  </si>
  <si>
    <t>6c</t>
  </si>
  <si>
    <t>6d</t>
  </si>
  <si>
    <t>6e</t>
  </si>
  <si>
    <t>" Mobilní chodítko vyrobené z lakované oceli s vyztuženým, výškově nastavitelným ramenem tvaru U.
Nosnost 130 kg. 
Rozměr: 620×700×900 - 1360 mm. "</t>
  </si>
  <si>
    <t>" Motomed z celokovové konstrukce pro posilování horních i dolních končetin.
Součástí je mj. bezpečnostní chodidlové podložky, 2° nastavení pedálů, držák rukou, nastavení stupňů zátěže s íly motoru, manžeta pro upevnění rukou, barevný doisplej, ... .
Rozměr: 590×105 - 117×610 - 870 mm. "</t>
  </si>
  <si>
    <t>" Hygioenická židle výškově nastavitelná pro transport pacienta z lůžka do vany.
součástí je mj. ruční ovladač, ergonomická rukojeť, vyklápěcí opěrka rukou i zad, dvojdílná sedačka, bezpečnostní pás, kolečka s brzdou, nabíječka baterie, ... .
Rozměr: 631×933×1130 - 1695 mm. "</t>
  </si>
  <si>
    <t>" Zvedák - elekrický dynamický polohovací systém s duálním ovládáním - dálkovým ovladačem či ovládáním na sloupu zvedáku, elektricky ovládaným podvozkem.
Součástí dodávky jsou také nosné vaky.
Rozsah zdvihu: min 1340 mm. "</t>
  </si>
  <si>
    <t>" Terapeutické lehátko s kvalitním výkonným motorem a dvoudílným polstrováním potaženým koženkou
Nosnost: 170 kg.
Rozměr: 700×1950 mm. "</t>
  </si>
  <si>
    <t xml:space="preserve">" Terapeutické lůžko s 6 úložnými zásuvkami se zpomalovači dojezdu
Nosnost: 150 kg.
Rozměr: 710×1950×750 mm. </t>
  </si>
  <si>
    <t>790920101 SPC</t>
  </si>
  <si>
    <t>790920201 SPC</t>
  </si>
  <si>
    <t>790920211 SPC</t>
  </si>
  <si>
    <t>790920213 SPC</t>
  </si>
  <si>
    <t>790920212 SPC</t>
  </si>
  <si>
    <t>790901111 SPC</t>
  </si>
  <si>
    <t>790901112 SPC</t>
  </si>
  <si>
    <t>790901113 SPC</t>
  </si>
  <si>
    <t>790901114 SPC</t>
  </si>
  <si>
    <t>790901115 SPC</t>
  </si>
  <si>
    <t>790901116 SPC</t>
  </si>
  <si>
    <t>790901121 SPC</t>
  </si>
  <si>
    <t>790901122 SPC</t>
  </si>
  <si>
    <t>790901123 SPC</t>
  </si>
  <si>
    <t>790901124 SPC</t>
  </si>
  <si>
    <t>790901131 SPC</t>
  </si>
  <si>
    <t>790901132 SPC</t>
  </si>
  <si>
    <t>790901133 SPC</t>
  </si>
  <si>
    <t>790901134 SPC</t>
  </si>
  <si>
    <t>790901135 SPC</t>
  </si>
  <si>
    <t>790901136 SPC</t>
  </si>
  <si>
    <t>790901911 SPC</t>
  </si>
  <si>
    <t>790901912 SPC</t>
  </si>
  <si>
    <t>790901913 SPC</t>
  </si>
  <si>
    <t>790901914 SPC</t>
  </si>
  <si>
    <t>790901915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</si>
  <si>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</si>
  <si>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</si>
  <si>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</si>
  <si>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</si>
  <si>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</si>
  <si>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</si>
  <si>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</si>
  <si>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</si>
  <si>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</si>
  <si>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</si>
  <si>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</si>
  <si>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</si>
  <si>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</si>
  <si>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</si>
  <si>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</si>
  <si>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</si>
  <si>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</si>
  <si>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</si>
  <si>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</si>
  <si>
    <t>POLOŽKA ZRUŠENA</t>
  </si>
  <si>
    <r>
      <t xml:space="preserve">Ovladač součástí ceny lůžka </t>
    </r>
    <r>
      <rPr>
        <sz val="8"/>
        <color rgb="FFFF0000"/>
        <rFont val="Arial CE"/>
        <family val="2"/>
        <charset val="238"/>
      </rPr>
      <t>- standardní dodávka</t>
    </r>
  </si>
  <si>
    <r>
      <t xml:space="preserve">" - Pečovatelské lůžko s roštem vč. veškerého příslušenství nutného pro postel požadovaných parametrů a níže nespecifikovaného </t>
    </r>
    <r>
      <rPr>
        <sz val="8"/>
        <color rgb="FFFF0000"/>
        <rFont val="Arial CE"/>
        <family val="2"/>
        <charset val="238"/>
      </rPr>
      <t>- např. mobilizačního madla</t>
    </r>
    <r>
      <rPr>
        <sz val="8"/>
        <color indexed="12"/>
        <rFont val="Arial CE"/>
        <family val="2"/>
        <charset val="238"/>
      </rPr>
      <t>. "</t>
    </r>
  </si>
  <si>
    <t>JIŽ SE NEVYRÁBÍ</t>
  </si>
  <si>
    <r>
      <t>" - Pečovatelské lůžko nakláněcí s roštem vč. veškerého příslušenství nutného pro postel požadovaných parametrů a níže nespecifikovaného</t>
    </r>
    <r>
      <rPr>
        <sz val="8"/>
        <color rgb="FFFF0000"/>
        <rFont val="Arial CE"/>
        <family val="2"/>
        <charset val="238"/>
      </rPr>
      <t xml:space="preserve"> - např. mobilizačního madla.</t>
    </r>
    <r>
      <rPr>
        <sz val="8"/>
        <color indexed="12"/>
        <rFont val="Arial CE"/>
        <family val="2"/>
        <charset val="238"/>
      </rPr>
      <t xml:space="preserve">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</si>
</sst>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8"/>
      <color rgb="FF0000FF"/>
      <name val="Arial CYR"/>
      <charset val="238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MS Sans Serif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FF0000"/>
      <name val="Arial CE"/>
      <family val="2"/>
    </font>
    <font>
      <sz val="8"/>
      <color rgb="FFFF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14" fillId="0" borderId="0"/>
    <xf numFmtId="0" fontId="13" fillId="0" borderId="0" applyAlignment="0">
      <alignment vertical="top" wrapText="1"/>
      <protection locked="0"/>
    </xf>
    <xf numFmtId="0" fontId="16" fillId="0" borderId="0" applyFill="0" applyBorder="0" applyProtection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9" fillId="0" borderId="0"/>
    <xf numFmtId="0" fontId="13" fillId="0" borderId="0" applyAlignment="0">
      <alignment vertical="top" wrapText="1"/>
      <protection locked="0"/>
    </xf>
    <xf numFmtId="0" fontId="18" fillId="0" borderId="0"/>
    <xf numFmtId="0" fontId="19" fillId="0" borderId="0" applyFont="0" applyFill="0" applyBorder="0" applyAlignment="0" applyProtection="0"/>
    <xf numFmtId="0" fontId="17" fillId="0" borderId="0"/>
    <xf numFmtId="0" fontId="20" fillId="0" borderId="0"/>
    <xf numFmtId="0" fontId="14" fillId="0" borderId="0"/>
    <xf numFmtId="0" fontId="14" fillId="0" borderId="0"/>
    <xf numFmtId="0" fontId="22" fillId="0" borderId="0" applyAlignment="0">
      <alignment vertical="top" wrapText="1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4" fillId="0" borderId="0" applyNumberFormat="0" applyFill="0" applyBorder="0" applyAlignment="0" applyProtection="0">
      <alignment vertical="top" wrapText="1"/>
      <protection locked="0"/>
    </xf>
    <xf numFmtId="0" fontId="5" fillId="0" borderId="0"/>
    <xf numFmtId="0" fontId="20" fillId="0" borderId="0"/>
    <xf numFmtId="0" fontId="4" fillId="0" borderId="0"/>
    <xf numFmtId="0" fontId="14" fillId="0" borderId="0"/>
    <xf numFmtId="0" fontId="30" fillId="0" borderId="0"/>
    <xf numFmtId="0" fontId="41" fillId="0" borderId="0" applyNumberFormat="0" applyFill="0" applyBorder="0" applyAlignment="0" applyProtection="0">
      <alignment vertical="top" wrapText="1"/>
      <protection locked="0"/>
    </xf>
    <xf numFmtId="0" fontId="30" fillId="0" borderId="0"/>
    <xf numFmtId="0" fontId="13" fillId="0" borderId="0" applyAlignment="0">
      <alignment vertical="top" wrapText="1"/>
      <protection locked="0"/>
    </xf>
    <xf numFmtId="0" fontId="3" fillId="0" borderId="0"/>
    <xf numFmtId="0" fontId="13" fillId="0" borderId="0" applyAlignment="0">
      <alignment vertical="top" wrapText="1"/>
      <protection locked="0"/>
    </xf>
    <xf numFmtId="0" fontId="14" fillId="0" borderId="0"/>
    <xf numFmtId="0" fontId="20" fillId="0" borderId="0"/>
    <xf numFmtId="0" fontId="45" fillId="0" borderId="0" applyNumberFormat="0" applyFill="0" applyBorder="0" applyAlignment="0" applyProtection="0"/>
    <xf numFmtId="0" fontId="17" fillId="0" borderId="0"/>
    <xf numFmtId="0" fontId="49" fillId="0" borderId="0" applyAlignment="0">
      <alignment vertical="top" wrapText="1"/>
      <protection locked="0"/>
    </xf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373">
    <xf numFmtId="0" fontId="0" fillId="0" borderId="0" xfId="0"/>
    <xf numFmtId="0" fontId="9" fillId="0" borderId="0" xfId="19" applyFont="1" applyAlignment="1" applyProtection="1">
      <alignment horizontal="left"/>
    </xf>
    <xf numFmtId="0" fontId="7" fillId="0" borderId="0" xfId="19" applyFont="1" applyAlignment="1" applyProtection="1">
      <alignment horizontal="left"/>
    </xf>
    <xf numFmtId="0" fontId="24" fillId="0" borderId="0" xfId="18" applyFill="1" applyBorder="1" applyAlignment="1" applyProtection="1"/>
    <xf numFmtId="0" fontId="24" fillId="0" borderId="0" xfId="18" applyFill="1" applyAlignment="1" applyProtection="1"/>
    <xf numFmtId="0" fontId="6" fillId="0" borderId="0" xfId="10" applyFont="1" applyAlignment="1" applyProtection="1">
      <alignment horizontal="left"/>
    </xf>
    <xf numFmtId="0" fontId="42" fillId="0" borderId="0" xfId="30" applyFont="1" applyFill="1" applyBorder="1" applyAlignment="1" applyProtection="1">
      <alignment horizontal="left" vertical="center"/>
    </xf>
    <xf numFmtId="0" fontId="17" fillId="0" borderId="0" xfId="15" applyFont="1"/>
    <xf numFmtId="0" fontId="47" fillId="0" borderId="0" xfId="15" applyFont="1" applyAlignment="1">
      <alignment horizontal="center"/>
    </xf>
    <xf numFmtId="0" fontId="17" fillId="0" borderId="0" xfId="15" applyFont="1" applyAlignment="1">
      <alignment horizontal="center"/>
    </xf>
    <xf numFmtId="0" fontId="17" fillId="0" borderId="0" xfId="15" applyFont="1" applyAlignment="1">
      <alignment vertical="center"/>
    </xf>
    <xf numFmtId="0" fontId="48" fillId="0" borderId="0" xfId="15" applyFont="1" applyAlignment="1">
      <alignment horizontal="left" vertical="center"/>
    </xf>
    <xf numFmtId="0" fontId="49" fillId="0" borderId="0" xfId="39" applyAlignment="1" applyProtection="1">
      <alignment horizontal="left" vertical="center" wrapText="1"/>
    </xf>
    <xf numFmtId="0" fontId="50" fillId="0" borderId="0" xfId="15" applyFont="1" applyAlignment="1">
      <alignment vertical="center"/>
    </xf>
    <xf numFmtId="0" fontId="52" fillId="0" borderId="0" xfId="15" applyFont="1" applyAlignment="1">
      <alignment horizontal="left"/>
    </xf>
    <xf numFmtId="0" fontId="48" fillId="0" borderId="0" xfId="15" applyFont="1" applyAlignment="1">
      <alignment horizontal="left" vertical="top" wrapText="1"/>
    </xf>
    <xf numFmtId="0" fontId="14" fillId="0" borderId="0" xfId="15" applyAlignment="1">
      <alignment vertical="top" wrapText="1"/>
    </xf>
    <xf numFmtId="0" fontId="50" fillId="0" borderId="0" xfId="15" applyFont="1"/>
    <xf numFmtId="0" fontId="50" fillId="0" borderId="0" xfId="15" applyFont="1" applyAlignment="1">
      <alignment horizontal="left" vertical="center"/>
    </xf>
    <xf numFmtId="0" fontId="17" fillId="0" borderId="0" xfId="15" applyFont="1" applyAlignment="1">
      <alignment horizontal="right"/>
    </xf>
    <xf numFmtId="0" fontId="17" fillId="0" borderId="0" xfId="15" applyFont="1" applyAlignment="1">
      <alignment horizontal="left"/>
    </xf>
    <xf numFmtId="0" fontId="53" fillId="3" borderId="7" xfId="15" applyFont="1" applyFill="1" applyBorder="1" applyAlignment="1">
      <alignment wrapText="1"/>
    </xf>
    <xf numFmtId="0" fontId="53" fillId="3" borderId="8" xfId="15" applyFont="1" applyFill="1" applyBorder="1" applyAlignment="1">
      <alignment wrapText="1"/>
    </xf>
    <xf numFmtId="0" fontId="53" fillId="3" borderId="9" xfId="15" applyFont="1" applyFill="1" applyBorder="1" applyAlignment="1">
      <alignment wrapText="1"/>
    </xf>
    <xf numFmtId="0" fontId="53" fillId="3" borderId="7" xfId="15" applyFont="1" applyFill="1" applyBorder="1" applyAlignment="1">
      <alignment horizontal="right" wrapText="1"/>
    </xf>
    <xf numFmtId="0" fontId="17" fillId="3" borderId="8" xfId="15" applyFont="1" applyFill="1" applyBorder="1"/>
    <xf numFmtId="0" fontId="53" fillId="3" borderId="8" xfId="15" applyFont="1" applyFill="1" applyBorder="1" applyAlignment="1">
      <alignment horizontal="right" wrapText="1"/>
    </xf>
    <xf numFmtId="0" fontId="50" fillId="3" borderId="9" xfId="15" applyFont="1" applyFill="1" applyBorder="1" applyAlignment="1">
      <alignment horizontal="right"/>
    </xf>
    <xf numFmtId="0" fontId="17" fillId="0" borderId="10" xfId="15" applyFont="1" applyBorder="1" applyAlignment="1">
      <alignment vertical="center"/>
    </xf>
    <xf numFmtId="1" fontId="17" fillId="0" borderId="0" xfId="15" applyNumberFormat="1" applyFont="1" applyAlignment="1">
      <alignment horizontal="right" vertical="center"/>
    </xf>
    <xf numFmtId="0" fontId="17" fillId="0" borderId="11" xfId="15" applyFont="1" applyBorder="1" applyAlignment="1">
      <alignment vertical="center"/>
    </xf>
    <xf numFmtId="4" fontId="17" fillId="0" borderId="12" xfId="15" applyNumberFormat="1" applyFont="1" applyBorder="1" applyAlignment="1">
      <alignment horizontal="right" vertical="center"/>
    </xf>
    <xf numFmtId="4" fontId="17" fillId="0" borderId="13" xfId="15" applyNumberFormat="1" applyFont="1" applyBorder="1" applyAlignment="1">
      <alignment horizontal="right" vertical="center"/>
    </xf>
    <xf numFmtId="4" fontId="17" fillId="0" borderId="14" xfId="15" applyNumberFormat="1" applyFont="1" applyBorder="1" applyAlignment="1">
      <alignment horizontal="right" vertical="center"/>
    </xf>
    <xf numFmtId="4" fontId="17" fillId="0" borderId="10" xfId="15" applyNumberFormat="1" applyFont="1" applyBorder="1" applyAlignment="1">
      <alignment horizontal="right" vertical="center"/>
    </xf>
    <xf numFmtId="4" fontId="17" fillId="0" borderId="0" xfId="15" applyNumberFormat="1" applyFont="1" applyAlignment="1">
      <alignment horizontal="right" vertical="center"/>
    </xf>
    <xf numFmtId="4" fontId="17" fillId="0" borderId="11" xfId="15" applyNumberFormat="1" applyFont="1" applyBorder="1" applyAlignment="1">
      <alignment horizontal="right" vertical="center"/>
    </xf>
    <xf numFmtId="4" fontId="50" fillId="0" borderId="10" xfId="15" applyNumberFormat="1" applyFont="1" applyBorder="1" applyAlignment="1">
      <alignment horizontal="right" vertical="center"/>
    </xf>
    <xf numFmtId="4" fontId="50" fillId="0" borderId="0" xfId="15" applyNumberFormat="1" applyFont="1" applyAlignment="1">
      <alignment horizontal="right" vertical="center"/>
    </xf>
    <xf numFmtId="4" fontId="17" fillId="0" borderId="15" xfId="15" applyNumberFormat="1" applyFont="1" applyBorder="1" applyAlignment="1">
      <alignment horizontal="right" vertical="center"/>
    </xf>
    <xf numFmtId="0" fontId="48" fillId="4" borderId="7" xfId="15" applyFont="1" applyFill="1" applyBorder="1" applyAlignment="1">
      <alignment vertical="center"/>
    </xf>
    <xf numFmtId="0" fontId="50" fillId="4" borderId="8" xfId="15" applyFont="1" applyFill="1" applyBorder="1" applyAlignment="1">
      <alignment vertical="center"/>
    </xf>
    <xf numFmtId="0" fontId="17" fillId="4" borderId="8" xfId="15" applyFont="1" applyFill="1" applyBorder="1" applyAlignment="1">
      <alignment vertical="center"/>
    </xf>
    <xf numFmtId="4" fontId="48" fillId="4" borderId="16" xfId="15" applyNumberFormat="1" applyFont="1" applyFill="1" applyBorder="1" applyAlignment="1">
      <alignment horizontal="right" vertical="center"/>
    </xf>
    <xf numFmtId="4" fontId="48" fillId="4" borderId="17" xfId="15" applyNumberFormat="1" applyFont="1" applyFill="1" applyBorder="1" applyAlignment="1">
      <alignment horizontal="right" vertical="center"/>
    </xf>
    <xf numFmtId="4" fontId="48" fillId="5" borderId="18" xfId="15" applyNumberFormat="1" applyFont="1" applyFill="1" applyBorder="1" applyAlignment="1">
      <alignment horizontal="right" vertical="center"/>
    </xf>
    <xf numFmtId="4" fontId="17" fillId="0" borderId="0" xfId="15" applyNumberFormat="1" applyFont="1"/>
    <xf numFmtId="0" fontId="48" fillId="0" borderId="0" xfId="15" applyFont="1" applyAlignment="1">
      <alignment horizontal="left"/>
    </xf>
    <xf numFmtId="4" fontId="47" fillId="0" borderId="0" xfId="15" applyNumberFormat="1" applyFont="1" applyAlignment="1">
      <alignment horizontal="center"/>
    </xf>
    <xf numFmtId="0" fontId="53" fillId="3" borderId="7" xfId="15" applyFont="1" applyFill="1" applyBorder="1" applyAlignment="1">
      <alignment vertical="center"/>
    </xf>
    <xf numFmtId="0" fontId="50" fillId="3" borderId="8" xfId="15" applyFont="1" applyFill="1" applyBorder="1" applyAlignment="1">
      <alignment vertical="center"/>
    </xf>
    <xf numFmtId="0" fontId="50" fillId="3" borderId="9" xfId="15" applyFont="1" applyFill="1" applyBorder="1" applyAlignment="1">
      <alignment vertical="center" wrapText="1"/>
    </xf>
    <xf numFmtId="4" fontId="50" fillId="3" borderId="19" xfId="15" applyNumberFormat="1" applyFont="1" applyFill="1" applyBorder="1" applyAlignment="1">
      <alignment horizontal="center" vertical="center" wrapText="1"/>
    </xf>
    <xf numFmtId="4" fontId="50" fillId="3" borderId="9" xfId="15" applyNumberFormat="1" applyFont="1" applyFill="1" applyBorder="1" applyAlignment="1">
      <alignment horizontal="center" vertical="center" wrapText="1"/>
    </xf>
    <xf numFmtId="49" fontId="51" fillId="0" borderId="10" xfId="15" applyNumberFormat="1" applyFont="1" applyBorder="1" applyAlignment="1">
      <alignment horizontal="left"/>
    </xf>
    <xf numFmtId="0" fontId="51" fillId="0" borderId="0" xfId="15" applyFont="1" applyAlignment="1">
      <alignment horizontal="left"/>
    </xf>
    <xf numFmtId="0" fontId="51" fillId="0" borderId="0" xfId="15" applyFont="1"/>
    <xf numFmtId="166" fontId="51" fillId="0" borderId="0" xfId="15" applyNumberFormat="1" applyFont="1"/>
    <xf numFmtId="4" fontId="53" fillId="0" borderId="20" xfId="15" applyNumberFormat="1" applyFont="1" applyBorder="1" applyAlignment="1">
      <alignment horizontal="right"/>
    </xf>
    <xf numFmtId="4" fontId="51" fillId="0" borderId="20" xfId="15" applyNumberFormat="1" applyFont="1" applyBorder="1" applyAlignment="1">
      <alignment horizontal="right"/>
    </xf>
    <xf numFmtId="4" fontId="51" fillId="0" borderId="21" xfId="15" applyNumberFormat="1" applyFont="1" applyBorder="1" applyAlignment="1">
      <alignment horizontal="right"/>
    </xf>
    <xf numFmtId="49" fontId="53" fillId="0" borderId="22" xfId="15" applyNumberFormat="1" applyFont="1" applyBorder="1" applyAlignment="1">
      <alignment horizontal="left"/>
    </xf>
    <xf numFmtId="4" fontId="53" fillId="0" borderId="23" xfId="15" applyNumberFormat="1" applyFont="1" applyBorder="1" applyAlignment="1">
      <alignment horizontal="right"/>
    </xf>
    <xf numFmtId="4" fontId="53" fillId="0" borderId="24" xfId="15" applyNumberFormat="1" applyFont="1" applyBorder="1" applyAlignment="1">
      <alignment horizontal="right"/>
    </xf>
    <xf numFmtId="0" fontId="53" fillId="4" borderId="7" xfId="15" applyFont="1" applyFill="1" applyBorder="1" applyAlignment="1">
      <alignment vertical="center"/>
    </xf>
    <xf numFmtId="49" fontId="53" fillId="4" borderId="8" xfId="15" applyNumberFormat="1" applyFont="1" applyFill="1" applyBorder="1" applyAlignment="1">
      <alignment horizontal="left" vertical="center"/>
    </xf>
    <xf numFmtId="0" fontId="53" fillId="4" borderId="8" xfId="15" applyFont="1" applyFill="1" applyBorder="1" applyAlignment="1">
      <alignment vertical="center"/>
    </xf>
    <xf numFmtId="166" fontId="51" fillId="4" borderId="9" xfId="15" applyNumberFormat="1" applyFont="1" applyFill="1" applyBorder="1"/>
    <xf numFmtId="4" fontId="53" fillId="4" borderId="19" xfId="15" applyNumberFormat="1" applyFont="1" applyFill="1" applyBorder="1" applyAlignment="1">
      <alignment horizontal="right" vertical="center"/>
    </xf>
    <xf numFmtId="0" fontId="17" fillId="0" borderId="0" xfId="15" applyFont="1" applyAlignment="1">
      <alignment horizontal="left" vertical="top" wrapText="1"/>
    </xf>
    <xf numFmtId="0" fontId="15" fillId="0" borderId="0" xfId="15" applyFont="1"/>
    <xf numFmtId="0" fontId="15" fillId="0" borderId="0" xfId="40" applyFont="1"/>
    <xf numFmtId="49" fontId="51" fillId="2" borderId="22" xfId="15" applyNumberFormat="1" applyFont="1" applyFill="1" applyBorder="1" applyAlignment="1">
      <alignment horizontal="left"/>
    </xf>
    <xf numFmtId="4" fontId="53" fillId="2" borderId="23" xfId="15" applyNumberFormat="1" applyFont="1" applyFill="1" applyBorder="1" applyAlignment="1">
      <alignment horizontal="right"/>
    </xf>
    <xf numFmtId="4" fontId="53" fillId="2" borderId="24" xfId="15" applyNumberFormat="1" applyFont="1" applyFill="1" applyBorder="1" applyAlignment="1">
      <alignment horizontal="right"/>
    </xf>
    <xf numFmtId="39" fontId="9" fillId="0" borderId="2" xfId="0" applyNumberFormat="1" applyFont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left"/>
    </xf>
    <xf numFmtId="0" fontId="9" fillId="0" borderId="2" xfId="2" applyFont="1" applyBorder="1" applyAlignment="1" applyProtection="1">
      <alignment horizontal="left" wrapText="1"/>
    </xf>
    <xf numFmtId="0" fontId="9" fillId="0" borderId="2" xfId="2" applyFont="1" applyBorder="1" applyAlignment="1" applyProtection="1">
      <alignment horizontal="left" shrinkToFit="1"/>
    </xf>
    <xf numFmtId="0" fontId="8" fillId="0" borderId="0" xfId="34" applyFont="1" applyAlignment="1" applyProtection="1"/>
    <xf numFmtId="39" fontId="11" fillId="8" borderId="2" xfId="0" applyNumberFormat="1" applyFont="1" applyFill="1" applyBorder="1" applyAlignment="1" applyProtection="1">
      <alignment horizontal="right"/>
      <protection locked="0"/>
    </xf>
    <xf numFmtId="0" fontId="47" fillId="0" borderId="0" xfId="15" applyFont="1"/>
    <xf numFmtId="14" fontId="51" fillId="0" borderId="0" xfId="15" applyNumberFormat="1" applyFont="1" applyAlignment="1">
      <alignment horizontal="left" vertical="center"/>
    </xf>
    <xf numFmtId="14" fontId="51" fillId="0" borderId="0" xfId="15" applyNumberFormat="1" applyFont="1" applyAlignment="1">
      <alignment horizontal="left"/>
    </xf>
    <xf numFmtId="0" fontId="53" fillId="0" borderId="0" xfId="15" applyFont="1" applyAlignment="1">
      <alignment horizontal="left"/>
    </xf>
    <xf numFmtId="4" fontId="17" fillId="0" borderId="0" xfId="15" applyNumberFormat="1" applyFont="1" applyAlignment="1">
      <alignment vertical="center"/>
    </xf>
    <xf numFmtId="4" fontId="50" fillId="0" borderId="0" xfId="15" applyNumberFormat="1" applyFont="1" applyAlignment="1">
      <alignment vertical="center"/>
    </xf>
    <xf numFmtId="3" fontId="54" fillId="0" borderId="0" xfId="15" applyNumberFormat="1" applyFont="1"/>
    <xf numFmtId="3" fontId="17" fillId="0" borderId="0" xfId="15" applyNumberFormat="1" applyFont="1"/>
    <xf numFmtId="0" fontId="17" fillId="0" borderId="0" xfId="15" applyFont="1" applyAlignment="1">
      <alignment horizontal="left" vertical="center"/>
    </xf>
    <xf numFmtId="3" fontId="17" fillId="0" borderId="0" xfId="15" applyNumberFormat="1" applyFont="1" applyAlignment="1">
      <alignment horizontal="center" vertical="center"/>
    </xf>
    <xf numFmtId="3" fontId="54" fillId="0" borderId="0" xfId="15" applyNumberFormat="1" applyFont="1" applyAlignment="1">
      <alignment horizontal="right"/>
    </xf>
    <xf numFmtId="4" fontId="15" fillId="0" borderId="0" xfId="40" applyNumberFormat="1" applyFont="1"/>
    <xf numFmtId="0" fontId="15" fillId="0" borderId="0" xfId="40" applyFont="1" applyAlignment="1">
      <alignment wrapText="1"/>
    </xf>
    <xf numFmtId="0" fontId="55" fillId="0" borderId="0" xfId="40" applyFont="1" applyAlignment="1">
      <alignment wrapText="1"/>
    </xf>
    <xf numFmtId="0" fontId="55" fillId="0" borderId="0" xfId="40" applyFont="1"/>
    <xf numFmtId="0" fontId="71" fillId="0" borderId="2" xfId="39" applyFont="1" applyBorder="1" applyAlignment="1" applyProtection="1">
      <alignment vertical="center" wrapText="1"/>
    </xf>
    <xf numFmtId="0" fontId="9" fillId="0" borderId="0" xfId="43" applyFont="1" applyAlignment="1">
      <alignment vertical="center"/>
    </xf>
    <xf numFmtId="0" fontId="74" fillId="0" borderId="0" xfId="43" applyFont="1" applyAlignment="1">
      <alignment horizontal="centerContinuous" vertical="center"/>
    </xf>
    <xf numFmtId="0" fontId="75" fillId="0" borderId="0" xfId="43" applyFont="1" applyAlignment="1">
      <alignment horizontal="centerContinuous" vertical="center"/>
    </xf>
    <xf numFmtId="0" fontId="75" fillId="0" borderId="0" xfId="43" applyFont="1" applyAlignment="1">
      <alignment horizontal="right" vertical="center"/>
    </xf>
    <xf numFmtId="0" fontId="14" fillId="0" borderId="0" xfId="43" applyAlignment="1">
      <alignment vertical="center"/>
    </xf>
    <xf numFmtId="0" fontId="17" fillId="0" borderId="0" xfId="44" applyFont="1"/>
    <xf numFmtId="4" fontId="51" fillId="0" borderId="0" xfId="44" applyNumberFormat="1" applyFont="1"/>
    <xf numFmtId="4" fontId="17" fillId="0" borderId="0" xfId="44" applyNumberFormat="1" applyFont="1"/>
    <xf numFmtId="0" fontId="17" fillId="0" borderId="0" xfId="44" applyFont="1" applyAlignment="1">
      <alignment horizontal="left" vertical="center"/>
    </xf>
    <xf numFmtId="0" fontId="28" fillId="0" borderId="19" xfId="43" applyFont="1" applyBorder="1" applyAlignment="1">
      <alignment horizontal="center" vertical="justify"/>
    </xf>
    <xf numFmtId="49" fontId="28" fillId="0" borderId="19" xfId="43" applyNumberFormat="1" applyFont="1" applyBorder="1" applyAlignment="1">
      <alignment horizontal="left" vertical="justify"/>
    </xf>
    <xf numFmtId="0" fontId="28" fillId="0" borderId="19" xfId="43" applyFont="1" applyBorder="1" applyAlignment="1">
      <alignment vertical="justify"/>
    </xf>
    <xf numFmtId="0" fontId="9" fillId="0" borderId="19" xfId="43" applyFont="1" applyBorder="1" applyAlignment="1">
      <alignment horizontal="center" vertical="center" wrapText="1"/>
    </xf>
    <xf numFmtId="0" fontId="28" fillId="0" borderId="19" xfId="43" applyFont="1" applyBorder="1" applyAlignment="1">
      <alignment horizontal="center" vertical="center" wrapText="1"/>
    </xf>
    <xf numFmtId="0" fontId="77" fillId="0" borderId="0" xfId="44" applyFont="1" applyAlignment="1">
      <alignment horizontal="left" vertical="center"/>
    </xf>
    <xf numFmtId="49" fontId="9" fillId="0" borderId="19" xfId="43" applyNumberFormat="1" applyFont="1" applyBorder="1" applyAlignment="1">
      <alignment vertical="center" wrapText="1"/>
    </xf>
    <xf numFmtId="0" fontId="9" fillId="0" borderId="19" xfId="43" applyFont="1" applyBorder="1" applyAlignment="1">
      <alignment vertical="center" wrapText="1"/>
    </xf>
    <xf numFmtId="49" fontId="9" fillId="0" borderId="19" xfId="43" applyNumberFormat="1" applyFont="1" applyBorder="1" applyAlignment="1">
      <alignment horizontal="center" vertical="center" wrapText="1" shrinkToFit="1"/>
    </xf>
    <xf numFmtId="165" fontId="9" fillId="0" borderId="19" xfId="43" applyNumberFormat="1" applyFont="1" applyBorder="1" applyAlignment="1">
      <alignment vertical="center" wrapText="1"/>
    </xf>
    <xf numFmtId="4" fontId="9" fillId="0" borderId="19" xfId="43" applyNumberFormat="1" applyFont="1" applyBorder="1" applyAlignment="1">
      <alignment vertical="center" wrapText="1"/>
    </xf>
    <xf numFmtId="39" fontId="9" fillId="0" borderId="19" xfId="5" applyNumberFormat="1" applyFont="1" applyBorder="1" applyAlignment="1">
      <alignment horizontal="center" vertical="center"/>
    </xf>
    <xf numFmtId="3" fontId="78" fillId="0" borderId="0" xfId="44" applyNumberFormat="1" applyFont="1" applyAlignment="1">
      <alignment horizontal="left" vertical="center"/>
    </xf>
    <xf numFmtId="0" fontId="50" fillId="0" borderId="0" xfId="44" applyFont="1"/>
    <xf numFmtId="0" fontId="14" fillId="9" borderId="19" xfId="43" applyFill="1" applyBorder="1" applyAlignment="1">
      <alignment horizontal="center" vertical="justify"/>
    </xf>
    <xf numFmtId="49" fontId="76" fillId="3" borderId="19" xfId="43" applyNumberFormat="1" applyFont="1" applyFill="1" applyBorder="1" applyAlignment="1">
      <alignment horizontal="left" vertical="justify"/>
    </xf>
    <xf numFmtId="0" fontId="76" fillId="3" borderId="7" xfId="43" applyFont="1" applyFill="1" applyBorder="1" applyAlignment="1">
      <alignment vertical="justify"/>
    </xf>
    <xf numFmtId="0" fontId="14" fillId="3" borderId="8" xfId="43" applyFill="1" applyBorder="1" applyAlignment="1">
      <alignment horizontal="center" vertical="justify"/>
    </xf>
    <xf numFmtId="4" fontId="14" fillId="3" borderId="8" xfId="43" applyNumberFormat="1" applyFill="1" applyBorder="1" applyAlignment="1">
      <alignment horizontal="right" vertical="justify"/>
    </xf>
    <xf numFmtId="4" fontId="14" fillId="3" borderId="9" xfId="43" applyNumberFormat="1" applyFill="1" applyBorder="1" applyAlignment="1">
      <alignment horizontal="right" vertical="justify"/>
    </xf>
    <xf numFmtId="4" fontId="28" fillId="3" borderId="19" xfId="43" applyNumberFormat="1" applyFont="1" applyFill="1" applyBorder="1" applyAlignment="1">
      <alignment vertical="justify"/>
    </xf>
    <xf numFmtId="3" fontId="17" fillId="0" borderId="0" xfId="44" applyNumberFormat="1" applyFont="1"/>
    <xf numFmtId="0" fontId="15" fillId="0" borderId="0" xfId="16" applyFont="1" applyAlignment="1">
      <alignment vertical="center"/>
    </xf>
    <xf numFmtId="49" fontId="15" fillId="0" borderId="0" xfId="16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30" fillId="0" borderId="0" xfId="29" applyAlignment="1">
      <alignment vertical="top"/>
    </xf>
    <xf numFmtId="0" fontId="46" fillId="0" borderId="0" xfId="29" applyFont="1" applyAlignment="1">
      <alignment horizontal="left" vertical="top"/>
    </xf>
    <xf numFmtId="0" fontId="30" fillId="0" borderId="0" xfId="29"/>
    <xf numFmtId="4" fontId="9" fillId="0" borderId="19" xfId="43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/>
    </xf>
    <xf numFmtId="0" fontId="56" fillId="0" borderId="0" xfId="0" applyFont="1"/>
    <xf numFmtId="0" fontId="22" fillId="0" borderId="0" xfId="19" applyAlignment="1" applyProtection="1">
      <alignment horizontal="left" wrapText="1"/>
    </xf>
    <xf numFmtId="0" fontId="13" fillId="0" borderId="0" xfId="19" applyFont="1" applyAlignment="1" applyProtection="1">
      <alignment horizontal="left" vertical="top"/>
    </xf>
    <xf numFmtId="0" fontId="25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29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/>
    </xf>
    <xf numFmtId="37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0" fontId="23" fillId="0" borderId="0" xfId="0" applyFont="1" applyAlignment="1">
      <alignment vertical="center"/>
    </xf>
    <xf numFmtId="37" fontId="8" fillId="0" borderId="2" xfId="32" applyNumberFormat="1" applyFont="1" applyBorder="1" applyAlignment="1" applyProtection="1">
      <alignment horizontal="right"/>
    </xf>
    <xf numFmtId="0" fontId="8" fillId="0" borderId="2" xfId="32" applyFont="1" applyBorder="1" applyAlignment="1" applyProtection="1">
      <alignment horizontal="left" wrapText="1"/>
    </xf>
    <xf numFmtId="4" fontId="8" fillId="0" borderId="2" xfId="32" applyNumberFormat="1" applyFont="1" applyBorder="1" applyAlignment="1" applyProtection="1">
      <alignment horizontal="right"/>
    </xf>
    <xf numFmtId="0" fontId="13" fillId="0" borderId="2" xfId="32" applyBorder="1" applyAlignment="1" applyProtection="1">
      <alignment vertical="top"/>
    </xf>
    <xf numFmtId="0" fontId="43" fillId="0" borderId="0" xfId="32" applyFont="1" applyAlignment="1" applyProtection="1">
      <alignment horizontal="left" vertical="center"/>
    </xf>
    <xf numFmtId="0" fontId="44" fillId="0" borderId="0" xfId="32" applyFont="1" applyAlignment="1" applyProtection="1">
      <alignment horizontal="left" vertical="center"/>
    </xf>
    <xf numFmtId="0" fontId="13" fillId="0" borderId="0" xfId="32" applyAlignment="1" applyProtection="1">
      <alignment horizontal="left" vertical="top"/>
    </xf>
    <xf numFmtId="37" fontId="35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165" fontId="9" fillId="0" borderId="2" xfId="0" applyNumberFormat="1" applyFont="1" applyBorder="1" applyAlignment="1">
      <alignment horizontal="right"/>
    </xf>
    <xf numFmtId="4" fontId="9" fillId="0" borderId="2" xfId="26" applyNumberFormat="1" applyFont="1" applyBorder="1" applyAlignment="1">
      <alignment horizontal="right"/>
    </xf>
    <xf numFmtId="39" fontId="9" fillId="0" borderId="2" xfId="2" applyNumberFormat="1" applyFont="1" applyBorder="1" applyAlignment="1" applyProtection="1">
      <alignment horizontal="center"/>
    </xf>
    <xf numFmtId="0" fontId="36" fillId="0" borderId="0" xfId="2" applyFont="1" applyAlignment="1" applyProtection="1">
      <alignment horizontal="left" vertical="center"/>
    </xf>
    <xf numFmtId="0" fontId="39" fillId="0" borderId="0" xfId="2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center"/>
    </xf>
    <xf numFmtId="0" fontId="37" fillId="0" borderId="0" xfId="2" applyFont="1" applyAlignment="1" applyProtection="1">
      <alignment horizontal="right" vertical="center"/>
    </xf>
    <xf numFmtId="0" fontId="13" fillId="0" borderId="0" xfId="2" applyAlignment="1" applyProtection="1">
      <alignment horizontal="left" vertical="center"/>
    </xf>
    <xf numFmtId="0" fontId="13" fillId="0" borderId="0" xfId="2" applyAlignment="1" applyProtection="1">
      <alignment horizontal="left" vertical="top"/>
    </xf>
    <xf numFmtId="49" fontId="9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3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wrapText="1"/>
    </xf>
    <xf numFmtId="4" fontId="11" fillId="0" borderId="2" xfId="0" applyNumberFormat="1" applyFont="1" applyBorder="1" applyAlignment="1">
      <alignment horizontal="right"/>
    </xf>
    <xf numFmtId="0" fontId="33" fillId="0" borderId="0" xfId="21" applyFont="1" applyAlignment="1" applyProtection="1">
      <alignment horizontal="right" vertical="center"/>
    </xf>
    <xf numFmtId="37" fontId="9" fillId="0" borderId="0" xfId="21" applyNumberFormat="1" applyFont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39" fontId="9" fillId="0" borderId="0" xfId="0" applyNumberFormat="1" applyFont="1" applyAlignment="1">
      <alignment horizontal="center"/>
    </xf>
    <xf numFmtId="0" fontId="33" fillId="0" borderId="0" xfId="21" applyFont="1" applyAlignment="1" applyProtection="1">
      <alignment horizontal="left" vertical="center"/>
    </xf>
    <xf numFmtId="4" fontId="9" fillId="0" borderId="2" xfId="31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24" fillId="0" borderId="0" xfId="18" applyFill="1" applyAlignment="1" applyProtection="1">
      <alignment horizontal="left" vertical="center"/>
    </xf>
    <xf numFmtId="0" fontId="45" fillId="0" borderId="0" xfId="37" applyFill="1" applyAlignment="1" applyProtection="1">
      <alignment horizontal="left" vertical="top"/>
    </xf>
    <xf numFmtId="37" fontId="11" fillId="0" borderId="2" xfId="0" applyNumberFormat="1" applyFont="1" applyBorder="1" applyAlignment="1">
      <alignment horizontal="right"/>
    </xf>
    <xf numFmtId="0" fontId="29" fillId="0" borderId="2" xfId="5" applyFont="1" applyBorder="1" applyAlignment="1">
      <alignment horizontal="left" wrapText="1"/>
    </xf>
    <xf numFmtId="4" fontId="11" fillId="0" borderId="2" xfId="20" applyNumberFormat="1" applyFont="1" applyBorder="1" applyAlignment="1" applyProtection="1">
      <alignment horizontal="right"/>
    </xf>
    <xf numFmtId="39" fontId="29" fillId="0" borderId="2" xfId="10" applyNumberFormat="1" applyFont="1" applyBorder="1" applyAlignment="1" applyProtection="1">
      <alignment horizontal="center"/>
    </xf>
    <xf numFmtId="0" fontId="56" fillId="0" borderId="0" xfId="0" applyFont="1" applyAlignment="1">
      <alignment horizontal="left" vertical="top"/>
    </xf>
    <xf numFmtId="0" fontId="39" fillId="0" borderId="0" xfId="0" applyFont="1" applyAlignment="1">
      <alignment horizontal="right"/>
    </xf>
    <xf numFmtId="0" fontId="24" fillId="0" borderId="0" xfId="18" applyFill="1" applyAlignment="1" applyProtection="1">
      <alignment horizontal="left" vertical="top"/>
    </xf>
    <xf numFmtId="0" fontId="13" fillId="0" borderId="0" xfId="0" applyFont="1" applyAlignment="1">
      <alignment horizontal="right"/>
    </xf>
    <xf numFmtId="0" fontId="70" fillId="0" borderId="0" xfId="37" applyFont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35" fillId="0" borderId="2" xfId="0" applyFont="1" applyBorder="1" applyAlignment="1">
      <alignment horizontal="left" wrapText="1"/>
    </xf>
    <xf numFmtId="165" fontId="35" fillId="0" borderId="2" xfId="0" applyNumberFormat="1" applyFont="1" applyBorder="1" applyAlignment="1">
      <alignment horizontal="right"/>
    </xf>
    <xf numFmtId="39" fontId="36" fillId="0" borderId="0" xfId="2" applyNumberFormat="1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top"/>
    </xf>
    <xf numFmtId="3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 wrapText="1"/>
    </xf>
    <xf numFmtId="164" fontId="21" fillId="0" borderId="0" xfId="0" applyNumberFormat="1" applyFont="1" applyAlignment="1">
      <alignment horizontal="right"/>
    </xf>
    <xf numFmtId="39" fontId="21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8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right"/>
    </xf>
    <xf numFmtId="39" fontId="12" fillId="0" borderId="4" xfId="0" applyNumberFormat="1" applyFont="1" applyBorder="1" applyAlignment="1">
      <alignment horizontal="right"/>
    </xf>
    <xf numFmtId="39" fontId="8" fillId="0" borderId="1" xfId="0" applyNumberFormat="1" applyFont="1" applyBorder="1" applyAlignment="1">
      <alignment horizontal="right"/>
    </xf>
    <xf numFmtId="37" fontId="24" fillId="0" borderId="0" xfId="18" applyNumberFormat="1" applyFill="1" applyBorder="1" applyAlignment="1" applyProtection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7" fillId="0" borderId="0" xfId="17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/>
    </xf>
    <xf numFmtId="0" fontId="15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37" fontId="28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39" fontId="9" fillId="0" borderId="0" xfId="0" applyNumberFormat="1" applyFont="1" applyAlignment="1">
      <alignment horizontal="right"/>
    </xf>
    <xf numFmtId="0" fontId="13" fillId="0" borderId="0" xfId="2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4" fontId="9" fillId="0" borderId="2" xfId="2" applyNumberFormat="1" applyFont="1" applyBorder="1" applyAlignment="1">
      <alignment horizontal="right"/>
      <protection locked="0"/>
    </xf>
    <xf numFmtId="0" fontId="25" fillId="0" borderId="0" xfId="0" applyFont="1" applyAlignment="1">
      <alignment vertical="center"/>
    </xf>
    <xf numFmtId="0" fontId="14" fillId="0" borderId="0" xfId="35"/>
    <xf numFmtId="0" fontId="22" fillId="0" borderId="0" xfId="36" applyFont="1" applyAlignment="1">
      <alignment horizontal="left" wrapText="1"/>
    </xf>
    <xf numFmtId="0" fontId="9" fillId="0" borderId="0" xfId="0" applyFont="1" applyAlignment="1">
      <alignment horizontal="left"/>
    </xf>
    <xf numFmtId="0" fontId="58" fillId="0" borderId="0" xfId="0" applyFont="1" applyAlignment="1">
      <alignment vertical="center"/>
    </xf>
    <xf numFmtId="0" fontId="59" fillId="0" borderId="0" xfId="0" applyFont="1"/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2" fontId="25" fillId="0" borderId="0" xfId="0" applyNumberFormat="1" applyFont="1"/>
    <xf numFmtId="39" fontId="0" fillId="0" borderId="0" xfId="0" applyNumberFormat="1"/>
    <xf numFmtId="37" fontId="8" fillId="2" borderId="0" xfId="2" applyNumberFormat="1" applyFont="1" applyFill="1" applyAlignment="1" applyProtection="1">
      <alignment horizontal="right"/>
    </xf>
    <xf numFmtId="0" fontId="8" fillId="2" borderId="0" xfId="2" applyFont="1" applyFill="1" applyAlignment="1" applyProtection="1">
      <alignment horizontal="left" wrapText="1"/>
    </xf>
    <xf numFmtId="164" fontId="8" fillId="2" borderId="0" xfId="2" applyNumberFormat="1" applyFont="1" applyFill="1" applyAlignment="1" applyProtection="1">
      <alignment horizontal="right"/>
    </xf>
    <xf numFmtId="39" fontId="8" fillId="2" borderId="0" xfId="2" applyNumberFormat="1" applyFont="1" applyFill="1" applyAlignment="1" applyProtection="1">
      <alignment horizontal="right"/>
    </xf>
    <xf numFmtId="39" fontId="8" fillId="6" borderId="0" xfId="2" applyNumberFormat="1" applyFont="1" applyFill="1" applyAlignment="1" applyProtection="1">
      <alignment horizontal="right"/>
    </xf>
    <xf numFmtId="39" fontId="8" fillId="7" borderId="0" xfId="2" applyNumberFormat="1" applyFont="1" applyFill="1" applyAlignment="1" applyProtection="1">
      <alignment horizontal="right"/>
    </xf>
    <xf numFmtId="0" fontId="13" fillId="2" borderId="0" xfId="2" applyFill="1" applyAlignment="1" applyProtection="1">
      <alignment horizontal="left" vertical="top"/>
    </xf>
    <xf numFmtId="0" fontId="61" fillId="0" borderId="0" xfId="2" applyFont="1" applyAlignment="1" applyProtection="1">
      <alignment horizontal="left" vertical="top"/>
    </xf>
    <xf numFmtId="37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/>
    </xf>
    <xf numFmtId="39" fontId="8" fillId="2" borderId="2" xfId="0" applyNumberFormat="1" applyFont="1" applyFill="1" applyBorder="1" applyAlignment="1">
      <alignment horizontal="right"/>
    </xf>
    <xf numFmtId="39" fontId="8" fillId="6" borderId="2" xfId="0" applyNumberFormat="1" applyFont="1" applyFill="1" applyBorder="1" applyAlignment="1">
      <alignment horizontal="right"/>
    </xf>
    <xf numFmtId="39" fontId="8" fillId="7" borderId="2" xfId="0" applyNumberFormat="1" applyFont="1" applyFill="1" applyBorder="1" applyAlignment="1">
      <alignment horizontal="right"/>
    </xf>
    <xf numFmtId="0" fontId="62" fillId="0" borderId="2" xfId="0" applyFont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top"/>
    </xf>
    <xf numFmtId="4" fontId="9" fillId="6" borderId="2" xfId="41" applyNumberFormat="1" applyFont="1" applyFill="1" applyBorder="1" applyAlignment="1">
      <alignment horizontal="right"/>
    </xf>
    <xf numFmtId="39" fontId="9" fillId="7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center"/>
    </xf>
    <xf numFmtId="167" fontId="68" fillId="0" borderId="0" xfId="2" applyNumberFormat="1" applyFont="1" applyAlignment="1" applyProtection="1">
      <alignment horizontal="left" vertical="center"/>
    </xf>
    <xf numFmtId="1" fontId="9" fillId="0" borderId="2" xfId="0" applyNumberFormat="1" applyFont="1" applyBorder="1" applyAlignment="1">
      <alignment horizontal="right"/>
    </xf>
    <xf numFmtId="0" fontId="2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/>
    </xf>
    <xf numFmtId="4" fontId="9" fillId="6" borderId="2" xfId="0" applyNumberFormat="1" applyFont="1" applyFill="1" applyBorder="1" applyAlignment="1">
      <alignment horizontal="right"/>
    </xf>
    <xf numFmtId="4" fontId="9" fillId="7" borderId="2" xfId="0" applyNumberFormat="1" applyFont="1" applyFill="1" applyBorder="1" applyAlignment="1">
      <alignment horizontal="right"/>
    </xf>
    <xf numFmtId="0" fontId="45" fillId="0" borderId="0" xfId="37" applyFill="1" applyAlignment="1" applyProtection="1">
      <alignment horizontal="left" vertical="center"/>
    </xf>
    <xf numFmtId="0" fontId="29" fillId="0" borderId="2" xfId="0" applyFont="1" applyBorder="1" applyAlignment="1">
      <alignment horizontal="left" wrapText="1"/>
    </xf>
    <xf numFmtId="0" fontId="5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" fontId="29" fillId="6" borderId="2" xfId="26" applyNumberFormat="1" applyFont="1" applyFill="1" applyBorder="1" applyAlignment="1">
      <alignment horizontal="right"/>
    </xf>
    <xf numFmtId="39" fontId="11" fillId="7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167" fontId="13" fillId="0" borderId="0" xfId="0" applyNumberFormat="1" applyFont="1" applyAlignment="1">
      <alignment horizontal="left"/>
    </xf>
    <xf numFmtId="0" fontId="69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167" fontId="2" fillId="0" borderId="0" xfId="0" applyNumberFormat="1" applyFont="1" applyAlignment="1">
      <alignment horizontal="left" vertical="center"/>
    </xf>
    <xf numFmtId="39" fontId="35" fillId="6" borderId="2" xfId="0" applyNumberFormat="1" applyFont="1" applyFill="1" applyBorder="1" applyAlignment="1">
      <alignment horizontal="right"/>
    </xf>
    <xf numFmtId="4" fontId="9" fillId="7" borderId="2" xfId="26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15" fillId="0" borderId="2" xfId="1" applyFont="1" applyBorder="1" applyAlignment="1">
      <alignment vertical="center"/>
    </xf>
    <xf numFmtId="0" fontId="8" fillId="0" borderId="2" xfId="0" applyFont="1" applyBorder="1" applyAlignment="1">
      <alignment horizontal="left" wrapText="1"/>
    </xf>
    <xf numFmtId="0" fontId="72" fillId="0" borderId="2" xfId="0" applyFont="1" applyBorder="1" applyAlignment="1">
      <alignment horizontal="left" wrapText="1"/>
    </xf>
    <xf numFmtId="165" fontId="72" fillId="0" borderId="2" xfId="0" applyNumberFormat="1" applyFont="1" applyBorder="1" applyAlignment="1">
      <alignment horizontal="left" wrapText="1"/>
    </xf>
    <xf numFmtId="167" fontId="9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/>
    </xf>
    <xf numFmtId="0" fontId="73" fillId="0" borderId="0" xfId="0" applyFont="1" applyAlignment="1">
      <alignment horizontal="left" vertical="top"/>
    </xf>
    <xf numFmtId="39" fontId="11" fillId="0" borderId="2" xfId="0" applyNumberFormat="1" applyFont="1" applyBorder="1" applyAlignment="1">
      <alignment horizontal="right"/>
    </xf>
    <xf numFmtId="0" fontId="67" fillId="0" borderId="0" xfId="0" applyFont="1" applyAlignment="1">
      <alignment horizontal="left" vertical="center"/>
    </xf>
    <xf numFmtId="4" fontId="65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left" vertical="top"/>
    </xf>
    <xf numFmtId="4" fontId="31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top"/>
    </xf>
    <xf numFmtId="2" fontId="11" fillId="0" borderId="2" xfId="0" applyNumberFormat="1" applyFont="1" applyBorder="1" applyAlignment="1">
      <alignment horizontal="right"/>
    </xf>
    <xf numFmtId="4" fontId="21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39" fontId="8" fillId="6" borderId="1" xfId="0" applyNumberFormat="1" applyFont="1" applyFill="1" applyBorder="1" applyAlignment="1">
      <alignment horizontal="right"/>
    </xf>
    <xf numFmtId="39" fontId="8" fillId="7" borderId="1" xfId="0" applyNumberFormat="1" applyFont="1" applyFill="1" applyBorder="1" applyAlignment="1">
      <alignment horizontal="right"/>
    </xf>
    <xf numFmtId="0" fontId="2" fillId="0" borderId="0" xfId="42"/>
    <xf numFmtId="0" fontId="2" fillId="0" borderId="0" xfId="42" applyAlignment="1">
      <alignment horizontal="left" vertical="top"/>
    </xf>
    <xf numFmtId="0" fontId="47" fillId="0" borderId="0" xfId="15" applyFont="1" applyAlignment="1">
      <alignment horizontal="center"/>
    </xf>
    <xf numFmtId="0" fontId="14" fillId="0" borderId="0" xfId="15" applyAlignment="1">
      <alignment horizontal="center"/>
    </xf>
    <xf numFmtId="0" fontId="17" fillId="0" borderId="0" xfId="15" applyFont="1" applyAlignment="1">
      <alignment horizontal="center"/>
    </xf>
    <xf numFmtId="0" fontId="48" fillId="0" borderId="0" xfId="15" applyFont="1" applyAlignment="1">
      <alignment horizontal="left" vertical="center" wrapText="1"/>
    </xf>
    <xf numFmtId="0" fontId="28" fillId="0" borderId="0" xfId="15" applyFont="1" applyAlignment="1">
      <alignment horizontal="left" vertical="center" wrapText="1"/>
    </xf>
    <xf numFmtId="0" fontId="49" fillId="0" borderId="0" xfId="39" applyAlignment="1" applyProtection="1">
      <alignment horizontal="left" vertical="center" wrapText="1"/>
    </xf>
    <xf numFmtId="0" fontId="17" fillId="0" borderId="0" xfId="15" applyFont="1" applyAlignment="1">
      <alignment horizontal="left" wrapText="1"/>
    </xf>
    <xf numFmtId="0" fontId="53" fillId="0" borderId="23" xfId="15" applyFont="1" applyBorder="1" applyAlignment="1">
      <alignment horizontal="left" wrapText="1"/>
    </xf>
    <xf numFmtId="0" fontId="28" fillId="0" borderId="23" xfId="15" applyFont="1" applyBorder="1" applyAlignment="1">
      <alignment wrapText="1"/>
    </xf>
    <xf numFmtId="0" fontId="17" fillId="0" borderId="0" xfId="15" applyFont="1" applyAlignment="1" applyProtection="1">
      <alignment horizontal="left" vertical="center"/>
      <protection locked="0"/>
    </xf>
    <xf numFmtId="0" fontId="15" fillId="0" borderId="0" xfId="15" applyFont="1" applyAlignment="1">
      <alignment wrapText="1"/>
    </xf>
    <xf numFmtId="0" fontId="9" fillId="0" borderId="0" xfId="15" applyFont="1" applyAlignment="1">
      <alignment wrapText="1"/>
    </xf>
    <xf numFmtId="0" fontId="9" fillId="0" borderId="0" xfId="15" applyFont="1"/>
    <xf numFmtId="0" fontId="15" fillId="0" borderId="0" xfId="15" applyFont="1" applyAlignment="1">
      <alignment horizontal="left" vertical="center" wrapText="1"/>
    </xf>
    <xf numFmtId="0" fontId="15" fillId="0" borderId="0" xfId="15" applyFont="1" applyAlignment="1">
      <alignment horizontal="justify" wrapText="1"/>
    </xf>
    <xf numFmtId="0" fontId="53" fillId="2" borderId="25" xfId="15" applyFont="1" applyFill="1" applyBorder="1" applyAlignment="1">
      <alignment horizontal="left"/>
    </xf>
    <xf numFmtId="0" fontId="28" fillId="2" borderId="26" xfId="15" applyFont="1" applyFill="1" applyBorder="1"/>
    <xf numFmtId="0" fontId="28" fillId="2" borderId="27" xfId="15" applyFont="1" applyFill="1" applyBorder="1"/>
    <xf numFmtId="0" fontId="14" fillId="0" borderId="0" xfId="15" applyAlignment="1">
      <alignment wrapText="1"/>
    </xf>
    <xf numFmtId="0" fontId="38" fillId="0" borderId="0" xfId="16" applyFont="1" applyAlignment="1">
      <alignment horizontal="left" vertical="center" wrapText="1"/>
    </xf>
    <xf numFmtId="0" fontId="15" fillId="0" borderId="0" xfId="16" applyFont="1" applyAlignment="1">
      <alignment vertical="center" wrapText="1"/>
    </xf>
    <xf numFmtId="0" fontId="13" fillId="0" borderId="0" xfId="5" applyFont="1" applyAlignment="1">
      <alignment vertical="center" wrapText="1"/>
    </xf>
    <xf numFmtId="0" fontId="14" fillId="0" borderId="0" xfId="5" applyAlignment="1">
      <alignment vertical="center" wrapText="1"/>
    </xf>
    <xf numFmtId="0" fontId="14" fillId="0" borderId="28" xfId="43" applyBorder="1" applyAlignment="1">
      <alignment horizontal="center" vertical="center"/>
    </xf>
    <xf numFmtId="0" fontId="14" fillId="0" borderId="29" xfId="43" applyBorder="1" applyAlignment="1">
      <alignment horizontal="center" vertical="center"/>
    </xf>
    <xf numFmtId="0" fontId="14" fillId="0" borderId="32" xfId="43" applyBorder="1" applyAlignment="1">
      <alignment horizontal="center" vertical="center"/>
    </xf>
    <xf numFmtId="0" fontId="14" fillId="0" borderId="11" xfId="43" applyBorder="1" applyAlignment="1">
      <alignment horizontal="center" vertical="center"/>
    </xf>
    <xf numFmtId="0" fontId="76" fillId="0" borderId="30" xfId="40" applyFont="1" applyBorder="1" applyAlignment="1">
      <alignment vertical="center" wrapText="1"/>
    </xf>
    <xf numFmtId="0" fontId="14" fillId="0" borderId="30" xfId="44" applyBorder="1" applyAlignment="1">
      <alignment vertical="center" wrapText="1"/>
    </xf>
    <xf numFmtId="0" fontId="14" fillId="0" borderId="31" xfId="44" applyBorder="1" applyAlignment="1">
      <alignment vertical="center" wrapText="1"/>
    </xf>
    <xf numFmtId="0" fontId="14" fillId="0" borderId="33" xfId="44" applyBorder="1" applyAlignment="1">
      <alignment vertical="center" wrapText="1"/>
    </xf>
    <xf numFmtId="0" fontId="14" fillId="0" borderId="34" xfId="44" applyBorder="1" applyAlignment="1">
      <alignment vertical="center" wrapText="1"/>
    </xf>
    <xf numFmtId="49" fontId="14" fillId="0" borderId="35" xfId="43" applyNumberFormat="1" applyBorder="1" applyAlignment="1">
      <alignment horizontal="center" vertical="center"/>
    </xf>
    <xf numFmtId="0" fontId="14" fillId="0" borderId="36" xfId="43" applyBorder="1" applyAlignment="1">
      <alignment horizontal="center" vertical="center"/>
    </xf>
    <xf numFmtId="0" fontId="76" fillId="0" borderId="36" xfId="43" applyFont="1" applyBorder="1" applyAlignment="1">
      <alignment vertical="center" wrapText="1"/>
    </xf>
    <xf numFmtId="0" fontId="14" fillId="0" borderId="36" xfId="44" applyBorder="1" applyAlignment="1">
      <alignment vertical="center" wrapText="1"/>
    </xf>
    <xf numFmtId="0" fontId="14" fillId="0" borderId="37" xfId="44" applyBorder="1" applyAlignment="1">
      <alignment vertical="center" wrapText="1"/>
    </xf>
    <xf numFmtId="0" fontId="9" fillId="0" borderId="19" xfId="43" applyFont="1" applyBorder="1" applyAlignment="1">
      <alignment horizontal="center" vertical="center" wrapText="1"/>
    </xf>
    <xf numFmtId="0" fontId="9" fillId="0" borderId="19" xfId="44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2" applyFont="1" applyAlignment="1" applyProtection="1">
      <alignment horizontal="left" wrapText="1"/>
    </xf>
    <xf numFmtId="0" fontId="22" fillId="0" borderId="0" xfId="19" applyAlignment="1" applyProtection="1">
      <alignment horizontal="left" wrapText="1"/>
    </xf>
    <xf numFmtId="37" fontId="8" fillId="0" borderId="3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3" fillId="0" borderId="0" xfId="2" applyAlignment="1" applyProtection="1">
      <alignment vertical="center" wrapText="1"/>
    </xf>
    <xf numFmtId="0" fontId="22" fillId="0" borderId="0" xfId="36" applyFont="1" applyAlignment="1">
      <alignment horizontal="left" wrapText="1"/>
    </xf>
    <xf numFmtId="39" fontId="11" fillId="0" borderId="2" xfId="0" applyNumberFormat="1" applyFont="1" applyBorder="1" applyAlignment="1">
      <alignment horizontal="center"/>
    </xf>
    <xf numFmtId="37" fontId="79" fillId="0" borderId="2" xfId="0" applyNumberFormat="1" applyFont="1" applyBorder="1" applyAlignment="1">
      <alignment horizontal="right"/>
    </xf>
    <xf numFmtId="165" fontId="80" fillId="0" borderId="2" xfId="0" applyNumberFormat="1" applyFont="1" applyBorder="1" applyAlignment="1">
      <alignment horizontal="right"/>
    </xf>
    <xf numFmtId="39" fontId="80" fillId="0" borderId="2" xfId="0" applyNumberFormat="1" applyFont="1" applyBorder="1" applyAlignment="1">
      <alignment horizontal="center"/>
    </xf>
    <xf numFmtId="37" fontId="80" fillId="0" borderId="2" xfId="0" applyNumberFormat="1" applyFont="1" applyBorder="1" applyAlignment="1">
      <alignment horizontal="right"/>
    </xf>
    <xf numFmtId="37" fontId="79" fillId="0" borderId="2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165" fontId="9" fillId="0" borderId="2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horizontal="left" wrapText="1"/>
    </xf>
    <xf numFmtId="37" fontId="80" fillId="0" borderId="2" xfId="0" applyNumberFormat="1" applyFont="1" applyFill="1" applyBorder="1" applyAlignment="1">
      <alignment horizontal="right"/>
    </xf>
    <xf numFmtId="0" fontId="29" fillId="0" borderId="2" xfId="5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37" fontId="11" fillId="0" borderId="2" xfId="0" applyNumberFormat="1" applyFont="1" applyFill="1" applyBorder="1" applyAlignment="1">
      <alignment horizontal="right"/>
    </xf>
    <xf numFmtId="165" fontId="80" fillId="0" borderId="2" xfId="0" applyNumberFormat="1" applyFont="1" applyFill="1" applyBorder="1" applyAlignment="1">
      <alignment horizontal="right"/>
    </xf>
  </cellXfs>
  <cellStyles count="45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EB93122F-FD8F-4EFF-B1B5-7BDE20C7C3F5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E86C28E4-C81D-435E-BCBC-4646C6A58FA3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4" xr:uid="{FCD44E15-A39D-480B-99BE-A1353581C6EC}"/>
    <cellStyle name="Normální 9" xfId="35" xr:uid="{ED849642-C23C-4E49-A270-3E20259BD61A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3" xr:uid="{3A7A28FE-C2C8-42D2-98AF-FF551F50B4A9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FFFFCC"/>
      <color rgb="FF66FF33"/>
      <color rgb="FFC0C0C0"/>
      <color rgb="FF00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7" hidden="1" customWidth="1"/>
    <col min="2" max="2" width="7.140625" style="7" customWidth="1"/>
    <col min="3" max="3" width="18.7109375" style="7" customWidth="1"/>
    <col min="4" max="4" width="19.7109375" style="7" customWidth="1"/>
    <col min="5" max="5" width="17.140625" style="7" customWidth="1"/>
    <col min="6" max="6" width="16.140625" style="7" customWidth="1"/>
    <col min="7" max="8" width="17.5703125" style="7" customWidth="1"/>
    <col min="9" max="10" width="18.85546875" style="7" customWidth="1"/>
    <col min="11" max="11" width="36.85546875" style="7" customWidth="1"/>
    <col min="12" max="12" width="17.85546875" style="7" customWidth="1"/>
    <col min="13" max="15" width="10.7109375" style="7" customWidth="1"/>
    <col min="16" max="16384" width="9.140625" style="7"/>
  </cols>
  <sheetData>
    <row r="1" spans="2:15" ht="12" customHeight="1"/>
    <row r="2" spans="2:15" ht="17.25" customHeight="1">
      <c r="B2" s="304" t="s">
        <v>215</v>
      </c>
      <c r="C2" s="305"/>
      <c r="D2" s="305"/>
      <c r="E2" s="305"/>
      <c r="F2" s="305"/>
      <c r="G2" s="305"/>
      <c r="H2" s="305"/>
      <c r="I2" s="305"/>
      <c r="J2" s="305"/>
      <c r="K2" s="81"/>
    </row>
    <row r="3" spans="2:15" ht="12.75" customHeight="1">
      <c r="B3" s="306" t="s">
        <v>143</v>
      </c>
      <c r="C3" s="305"/>
      <c r="D3" s="305"/>
      <c r="E3" s="305"/>
      <c r="F3" s="305"/>
      <c r="G3" s="305"/>
      <c r="H3" s="305"/>
      <c r="I3" s="305"/>
      <c r="J3" s="305"/>
    </row>
    <row r="4" spans="2:15" ht="12.75" customHeight="1"/>
    <row r="5" spans="2:15" s="10" customFormat="1" ht="31.5" customHeight="1">
      <c r="C5" s="11" t="s">
        <v>50</v>
      </c>
      <c r="D5" s="307" t="s">
        <v>81</v>
      </c>
      <c r="E5" s="308"/>
      <c r="F5" s="308"/>
      <c r="G5" s="308"/>
      <c r="H5" s="309"/>
      <c r="I5" s="12"/>
      <c r="J5" s="13"/>
      <c r="O5" s="82"/>
    </row>
    <row r="6" spans="2:15" ht="13.5" customHeight="1">
      <c r="C6" s="14"/>
      <c r="D6" s="15"/>
      <c r="E6" s="16"/>
      <c r="F6" s="16"/>
      <c r="G6" s="16"/>
      <c r="H6" s="17"/>
      <c r="I6" s="17"/>
      <c r="J6" s="17"/>
      <c r="O6" s="83"/>
    </row>
    <row r="7" spans="2:15" ht="12.75" customHeight="1">
      <c r="C7" s="18" t="s">
        <v>51</v>
      </c>
      <c r="D7" s="310" t="s">
        <v>52</v>
      </c>
      <c r="E7" s="310"/>
      <c r="F7" s="310"/>
      <c r="G7" s="310"/>
      <c r="H7" s="19"/>
      <c r="I7" s="19"/>
      <c r="K7" s="20"/>
    </row>
    <row r="8" spans="2:15">
      <c r="C8" s="20"/>
      <c r="D8" s="20"/>
      <c r="H8" s="19"/>
      <c r="I8" s="19"/>
      <c r="K8" s="20"/>
    </row>
    <row r="9" spans="2:15">
      <c r="C9" s="18" t="s">
        <v>53</v>
      </c>
      <c r="D9" s="20" t="s">
        <v>54</v>
      </c>
      <c r="H9" s="19"/>
      <c r="I9" s="19"/>
      <c r="K9" s="20"/>
    </row>
    <row r="10" spans="2:15">
      <c r="C10" s="17"/>
      <c r="D10" s="20"/>
      <c r="H10" s="19"/>
      <c r="I10" s="19"/>
    </row>
    <row r="11" spans="2:15">
      <c r="C11" s="18" t="s">
        <v>55</v>
      </c>
      <c r="D11" s="20" t="s">
        <v>56</v>
      </c>
      <c r="H11" s="19"/>
      <c r="I11" s="19"/>
    </row>
    <row r="12" spans="2:15">
      <c r="C12" s="18"/>
      <c r="D12" s="20"/>
      <c r="H12" s="19"/>
      <c r="I12" s="19"/>
    </row>
    <row r="13" spans="2:15" ht="24.75" customHeight="1">
      <c r="C13" s="18" t="s">
        <v>57</v>
      </c>
      <c r="D13" s="313"/>
      <c r="E13" s="313"/>
      <c r="F13" s="313"/>
      <c r="G13" s="313"/>
      <c r="H13" s="313"/>
      <c r="I13" s="313"/>
      <c r="J13" s="313"/>
    </row>
    <row r="14" spans="2:15">
      <c r="C14" s="18"/>
      <c r="D14" s="20"/>
      <c r="H14" s="19"/>
      <c r="I14" s="19"/>
    </row>
    <row r="15" spans="2:15" ht="24.75" customHeight="1">
      <c r="C15" s="9" t="s">
        <v>58</v>
      </c>
      <c r="D15" s="9"/>
      <c r="F15" s="9" t="s">
        <v>79</v>
      </c>
      <c r="H15" s="9"/>
      <c r="I15" s="9" t="s">
        <v>59</v>
      </c>
    </row>
    <row r="16" spans="2:15" ht="33.75" customHeight="1"/>
    <row r="17" spans="2:12" ht="28.5" customHeight="1">
      <c r="C17" s="9" t="s">
        <v>60</v>
      </c>
      <c r="D17" s="9"/>
      <c r="F17" s="9" t="s">
        <v>60</v>
      </c>
      <c r="H17" s="9"/>
      <c r="I17" s="9" t="s">
        <v>61</v>
      </c>
    </row>
    <row r="18" spans="2:12" ht="25.5" customHeight="1"/>
    <row r="19" spans="2:12" ht="13.5" customHeight="1">
      <c r="B19" s="21"/>
      <c r="C19" s="22"/>
      <c r="D19" s="22"/>
      <c r="E19" s="23"/>
      <c r="F19" s="24"/>
      <c r="G19" s="25"/>
      <c r="H19" s="26"/>
      <c r="I19" s="26"/>
      <c r="J19" s="27" t="s">
        <v>62</v>
      </c>
      <c r="K19" s="84"/>
    </row>
    <row r="20" spans="2:12" ht="15" customHeight="1">
      <c r="B20" s="28" t="s">
        <v>63</v>
      </c>
      <c r="C20" s="10"/>
      <c r="D20" s="29">
        <v>12</v>
      </c>
      <c r="E20" s="30" t="s">
        <v>25</v>
      </c>
      <c r="F20" s="31"/>
      <c r="G20" s="32"/>
      <c r="H20" s="32"/>
      <c r="I20" s="32"/>
      <c r="J20" s="33">
        <f>G36</f>
        <v>0</v>
      </c>
      <c r="K20" s="85"/>
    </row>
    <row r="21" spans="2:12">
      <c r="B21" s="28" t="s">
        <v>64</v>
      </c>
      <c r="C21" s="10"/>
      <c r="D21" s="29">
        <v>12</v>
      </c>
      <c r="E21" s="30" t="s">
        <v>25</v>
      </c>
      <c r="F21" s="34"/>
      <c r="G21" s="35"/>
      <c r="H21" s="35"/>
      <c r="I21" s="35"/>
      <c r="J21" s="36">
        <f>I36</f>
        <v>0</v>
      </c>
      <c r="K21" s="85"/>
    </row>
    <row r="22" spans="2:12">
      <c r="B22" s="28" t="s">
        <v>63</v>
      </c>
      <c r="C22" s="10"/>
      <c r="D22" s="29">
        <v>21</v>
      </c>
      <c r="E22" s="30" t="s">
        <v>25</v>
      </c>
      <c r="F22" s="37"/>
      <c r="G22" s="38"/>
      <c r="H22" s="38"/>
      <c r="I22" s="38"/>
      <c r="J22" s="36">
        <f>StavbaCelkem</f>
        <v>0</v>
      </c>
      <c r="K22" s="85"/>
    </row>
    <row r="23" spans="2:12" ht="13.5" thickBot="1">
      <c r="B23" s="28" t="s">
        <v>64</v>
      </c>
      <c r="C23" s="10"/>
      <c r="D23" s="29">
        <v>21</v>
      </c>
      <c r="E23" s="30" t="s">
        <v>25</v>
      </c>
      <c r="F23" s="34"/>
      <c r="G23" s="35"/>
      <c r="H23" s="35"/>
      <c r="I23" s="35"/>
      <c r="J23" s="39">
        <f>J36</f>
        <v>0</v>
      </c>
      <c r="K23" s="85"/>
    </row>
    <row r="24" spans="2:12" ht="16.5" thickBot="1">
      <c r="B24" s="40" t="s">
        <v>65</v>
      </c>
      <c r="C24" s="41"/>
      <c r="D24" s="41"/>
      <c r="E24" s="42"/>
      <c r="F24" s="43"/>
      <c r="G24" s="44"/>
      <c r="H24" s="44"/>
      <c r="I24" s="44"/>
      <c r="J24" s="45">
        <f>J22+J20</f>
        <v>0</v>
      </c>
      <c r="K24" s="86"/>
      <c r="L24" s="87"/>
    </row>
    <row r="25" spans="2:12" ht="16.5" thickBot="1">
      <c r="B25" s="40" t="s">
        <v>66</v>
      </c>
      <c r="C25" s="41"/>
      <c r="D25" s="41"/>
      <c r="E25" s="42"/>
      <c r="F25" s="43"/>
      <c r="G25" s="44"/>
      <c r="H25" s="44"/>
      <c r="I25" s="44"/>
      <c r="J25" s="45">
        <f>SUM(J20:J23)</f>
        <v>0</v>
      </c>
      <c r="K25" s="86"/>
      <c r="L25" s="87"/>
    </row>
    <row r="26" spans="2:12">
      <c r="F26" s="46"/>
      <c r="G26" s="46"/>
      <c r="H26" s="46"/>
      <c r="I26" s="46"/>
      <c r="J26" s="46"/>
    </row>
    <row r="27" spans="2:12">
      <c r="F27" s="46"/>
      <c r="G27" s="46"/>
      <c r="H27" s="46"/>
      <c r="I27" s="46"/>
      <c r="J27" s="46"/>
      <c r="L27" s="88"/>
    </row>
    <row r="28" spans="2:12" ht="1.5" customHeight="1">
      <c r="F28" s="46"/>
      <c r="G28" s="46"/>
      <c r="H28" s="46"/>
      <c r="I28" s="46"/>
      <c r="J28" s="46"/>
    </row>
    <row r="29" spans="2:12" ht="15.75" customHeight="1">
      <c r="B29" s="47" t="s">
        <v>67</v>
      </c>
      <c r="C29" s="8"/>
      <c r="D29" s="8"/>
      <c r="E29" s="8"/>
      <c r="F29" s="48"/>
      <c r="G29" s="48"/>
      <c r="H29" s="48"/>
      <c r="I29" s="48"/>
      <c r="J29" s="48"/>
      <c r="K29" s="8"/>
      <c r="L29" s="46"/>
    </row>
    <row r="30" spans="2:12" ht="5.25" customHeight="1">
      <c r="F30" s="46"/>
      <c r="G30" s="46"/>
      <c r="H30" s="46"/>
      <c r="I30" s="46"/>
      <c r="J30" s="46"/>
      <c r="L30" s="46"/>
    </row>
    <row r="31" spans="2:12" ht="32.1" customHeight="1">
      <c r="B31" s="49" t="s">
        <v>68</v>
      </c>
      <c r="C31" s="50"/>
      <c r="D31" s="50"/>
      <c r="E31" s="51"/>
      <c r="F31" s="52" t="s">
        <v>45</v>
      </c>
      <c r="G31" s="53" t="s">
        <v>69</v>
      </c>
      <c r="H31" s="52" t="s">
        <v>70</v>
      </c>
      <c r="I31" s="52" t="s">
        <v>77</v>
      </c>
      <c r="J31" s="52" t="s">
        <v>78</v>
      </c>
      <c r="K31" s="89"/>
      <c r="L31" s="13"/>
    </row>
    <row r="32" spans="2:12">
      <c r="B32" s="54" t="s">
        <v>17</v>
      </c>
      <c r="C32" s="55"/>
      <c r="D32" s="56"/>
      <c r="E32" s="57"/>
      <c r="F32" s="58"/>
      <c r="G32" s="59"/>
      <c r="H32" s="59"/>
      <c r="I32" s="59"/>
      <c r="J32" s="60"/>
      <c r="L32" s="90"/>
    </row>
    <row r="33" spans="1:16" ht="12.75" customHeight="1">
      <c r="B33" s="72"/>
      <c r="C33" s="319" t="s">
        <v>202</v>
      </c>
      <c r="D33" s="320"/>
      <c r="E33" s="321"/>
      <c r="F33" s="73">
        <f>H33+I33+G33+J33</f>
        <v>0</v>
      </c>
      <c r="G33" s="73"/>
      <c r="H33" s="73">
        <f>VRN!G12</f>
        <v>0</v>
      </c>
      <c r="I33" s="74"/>
      <c r="J33" s="74">
        <f>H33*0.21</f>
        <v>0</v>
      </c>
      <c r="K33" s="88"/>
    </row>
    <row r="34" spans="1:16" ht="12.75" customHeight="1">
      <c r="B34" s="72"/>
      <c r="C34" s="311" t="s">
        <v>83</v>
      </c>
      <c r="D34" s="312"/>
      <c r="E34" s="312"/>
      <c r="F34" s="62">
        <f>H34+J34+G34+I34</f>
        <v>0</v>
      </c>
      <c r="G34" s="62"/>
      <c r="H34" s="62">
        <f>'D.1.1.c.07 - VÝPIS OSTAT. VÝR.'!H30</f>
        <v>0</v>
      </c>
      <c r="I34" s="63"/>
      <c r="J34" s="63">
        <f>H34*0.21</f>
        <v>0</v>
      </c>
      <c r="K34" s="88"/>
    </row>
    <row r="35" spans="1:16" ht="13.5" customHeight="1">
      <c r="B35" s="61"/>
      <c r="C35" s="311" t="s">
        <v>80</v>
      </c>
      <c r="D35" s="312"/>
      <c r="E35" s="312"/>
      <c r="F35" s="62">
        <f>H35+J35+G35+I35</f>
        <v>0</v>
      </c>
      <c r="G35" s="62">
        <f>'D.1.5. VNITŘNÍ VYBAVENÍ'!I88</f>
        <v>0</v>
      </c>
      <c r="H35" s="62">
        <f>'D.1.5. VNITŘNÍ VYBAVENÍ'!J89</f>
        <v>0</v>
      </c>
      <c r="I35" s="63">
        <f>G35*0.12</f>
        <v>0</v>
      </c>
      <c r="J35" s="63">
        <f>H35*0.21</f>
        <v>0</v>
      </c>
      <c r="K35" s="91"/>
    </row>
    <row r="36" spans="1:16" ht="17.25" customHeight="1">
      <c r="B36" s="64" t="s">
        <v>71</v>
      </c>
      <c r="C36" s="65"/>
      <c r="D36" s="66"/>
      <c r="E36" s="67"/>
      <c r="F36" s="68">
        <f>SUM(F33:F35)</f>
        <v>0</v>
      </c>
      <c r="G36" s="68">
        <f>SUM(G35:G35)</f>
        <v>0</v>
      </c>
      <c r="H36" s="68">
        <f>SUM(H33:H35)</f>
        <v>0</v>
      </c>
      <c r="I36" s="68">
        <f>SUM(I35:I35)</f>
        <v>0</v>
      </c>
      <c r="J36" s="68">
        <f>SUM(J33:J35)</f>
        <v>0</v>
      </c>
      <c r="K36" s="88"/>
      <c r="L36" s="88"/>
      <c r="N36" s="88"/>
    </row>
    <row r="37" spans="1:16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47" t="s">
        <v>19</v>
      </c>
      <c r="C43" s="8"/>
      <c r="D43" s="8"/>
      <c r="E43" s="8"/>
      <c r="F43" s="8"/>
      <c r="G43" s="8"/>
      <c r="H43" s="8"/>
      <c r="I43" s="8"/>
      <c r="J43" s="8"/>
    </row>
    <row r="44" spans="1:16" s="70" customFormat="1" ht="27" customHeight="1">
      <c r="A44" s="314" t="s">
        <v>72</v>
      </c>
      <c r="B44" s="322"/>
      <c r="C44" s="322"/>
      <c r="D44" s="322"/>
      <c r="E44" s="322"/>
      <c r="F44" s="322"/>
      <c r="G44" s="322"/>
      <c r="H44" s="322"/>
      <c r="I44" s="322"/>
      <c r="J44" s="322"/>
    </row>
    <row r="45" spans="1:16" s="71" customFormat="1" ht="24.6" customHeight="1">
      <c r="A45" s="314" t="s">
        <v>73</v>
      </c>
      <c r="B45" s="315"/>
      <c r="C45" s="315"/>
      <c r="D45" s="315"/>
      <c r="E45" s="315"/>
      <c r="F45" s="315"/>
      <c r="G45" s="315"/>
      <c r="H45" s="316"/>
      <c r="I45" s="316"/>
      <c r="J45" s="316"/>
      <c r="K45" s="92"/>
      <c r="M45" s="93"/>
    </row>
    <row r="46" spans="1:16" s="70" customFormat="1" ht="24.6" customHeight="1">
      <c r="B46" s="317" t="s">
        <v>74</v>
      </c>
      <c r="C46" s="317"/>
      <c r="D46" s="317"/>
      <c r="E46" s="317"/>
      <c r="F46" s="317"/>
      <c r="G46" s="317"/>
      <c r="H46" s="317"/>
      <c r="I46" s="317"/>
      <c r="J46" s="317"/>
    </row>
    <row r="47" spans="1:16" s="71" customFormat="1" ht="24.6" customHeight="1">
      <c r="A47" s="318" t="s">
        <v>75</v>
      </c>
      <c r="B47" s="315"/>
      <c r="C47" s="315"/>
      <c r="D47" s="315"/>
      <c r="E47" s="315"/>
      <c r="F47" s="315"/>
      <c r="G47" s="315"/>
      <c r="H47" s="316"/>
      <c r="I47" s="316"/>
      <c r="J47" s="316"/>
      <c r="L47" s="92"/>
      <c r="N47" s="94"/>
      <c r="P47" s="95"/>
    </row>
    <row r="48" spans="1:16" s="71" customFormat="1" ht="24.6" customHeight="1">
      <c r="A48" s="318" t="s">
        <v>76</v>
      </c>
      <c r="B48" s="315"/>
      <c r="C48" s="315"/>
      <c r="D48" s="315"/>
      <c r="E48" s="315"/>
      <c r="F48" s="315"/>
      <c r="G48" s="315"/>
      <c r="H48" s="316"/>
      <c r="I48" s="316"/>
      <c r="J48" s="316"/>
      <c r="K48" s="92"/>
      <c r="M48" s="93"/>
    </row>
  </sheetData>
  <sheetProtection algorithmName="SHA-512" hashValue="mx1QKsaZFyJC28u8giyDi80ax2Jj0aHPf68Em+Ew+WzhZZDS8NNIr4UONJphyuAkg16AOEytprT8qqlURdEg+A==" saltValue="zpiiTXK6Sr8EVrifAUM+TQ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C34:E34"/>
    <mergeCell ref="B2:J2"/>
    <mergeCell ref="B3:J3"/>
    <mergeCell ref="D5:H5"/>
    <mergeCell ref="D7:G7"/>
    <mergeCell ref="C35:E35"/>
    <mergeCell ref="D13:J13"/>
  </mergeCells>
  <printOptions horizontalCentered="1"/>
  <pageMargins left="0.39370078740157483" right="0.39370078740157483" top="0.78740157480314965" bottom="0.39370078740157483" header="0" footer="0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EF99-795F-42B8-A301-2F7EF630335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02" customWidth="1"/>
    <col min="2" max="2" width="14.5703125" style="102"/>
    <col min="3" max="3" width="41.28515625" style="102" customWidth="1"/>
    <col min="4" max="4" width="11.140625" style="102" customWidth="1"/>
    <col min="5" max="5" width="11.28515625" style="102" customWidth="1"/>
    <col min="6" max="7" width="13.7109375" style="102" customWidth="1"/>
    <col min="8" max="8" width="17" style="102" customWidth="1"/>
    <col min="9" max="248" width="9.140625" style="102" customWidth="1"/>
    <col min="249" max="249" width="3.7109375" style="102" customWidth="1"/>
    <col min="250" max="256" width="14.5703125" style="102"/>
    <col min="257" max="257" width="3.7109375" style="102" customWidth="1"/>
    <col min="258" max="258" width="14.5703125" style="102"/>
    <col min="259" max="259" width="41.28515625" style="102" customWidth="1"/>
    <col min="260" max="260" width="11.140625" style="102" customWidth="1"/>
    <col min="261" max="261" width="11.28515625" style="102" customWidth="1"/>
    <col min="262" max="263" width="13.7109375" style="102" customWidth="1"/>
    <col min="264" max="264" width="17" style="102" customWidth="1"/>
    <col min="265" max="504" width="9.140625" style="102" customWidth="1"/>
    <col min="505" max="505" width="3.7109375" style="102" customWidth="1"/>
    <col min="506" max="512" width="14.5703125" style="102"/>
    <col min="513" max="513" width="3.7109375" style="102" customWidth="1"/>
    <col min="514" max="514" width="14.5703125" style="102"/>
    <col min="515" max="515" width="41.28515625" style="102" customWidth="1"/>
    <col min="516" max="516" width="11.140625" style="102" customWidth="1"/>
    <col min="517" max="517" width="11.28515625" style="102" customWidth="1"/>
    <col min="518" max="519" width="13.7109375" style="102" customWidth="1"/>
    <col min="520" max="520" width="17" style="102" customWidth="1"/>
    <col min="521" max="760" width="9.140625" style="102" customWidth="1"/>
    <col min="761" max="761" width="3.7109375" style="102" customWidth="1"/>
    <col min="762" max="768" width="14.5703125" style="102"/>
    <col min="769" max="769" width="3.7109375" style="102" customWidth="1"/>
    <col min="770" max="770" width="14.5703125" style="102"/>
    <col min="771" max="771" width="41.28515625" style="102" customWidth="1"/>
    <col min="772" max="772" width="11.140625" style="102" customWidth="1"/>
    <col min="773" max="773" width="11.28515625" style="102" customWidth="1"/>
    <col min="774" max="775" width="13.7109375" style="102" customWidth="1"/>
    <col min="776" max="776" width="17" style="102" customWidth="1"/>
    <col min="777" max="1016" width="9.140625" style="102" customWidth="1"/>
    <col min="1017" max="1017" width="3.7109375" style="102" customWidth="1"/>
    <col min="1018" max="1024" width="14.5703125" style="102"/>
    <col min="1025" max="1025" width="3.7109375" style="102" customWidth="1"/>
    <col min="1026" max="1026" width="14.5703125" style="102"/>
    <col min="1027" max="1027" width="41.28515625" style="102" customWidth="1"/>
    <col min="1028" max="1028" width="11.140625" style="102" customWidth="1"/>
    <col min="1029" max="1029" width="11.28515625" style="102" customWidth="1"/>
    <col min="1030" max="1031" width="13.7109375" style="102" customWidth="1"/>
    <col min="1032" max="1032" width="17" style="102" customWidth="1"/>
    <col min="1033" max="1272" width="9.140625" style="102" customWidth="1"/>
    <col min="1273" max="1273" width="3.7109375" style="102" customWidth="1"/>
    <col min="1274" max="1280" width="14.5703125" style="102"/>
    <col min="1281" max="1281" width="3.7109375" style="102" customWidth="1"/>
    <col min="1282" max="1282" width="14.5703125" style="102"/>
    <col min="1283" max="1283" width="41.28515625" style="102" customWidth="1"/>
    <col min="1284" max="1284" width="11.140625" style="102" customWidth="1"/>
    <col min="1285" max="1285" width="11.28515625" style="102" customWidth="1"/>
    <col min="1286" max="1287" width="13.7109375" style="102" customWidth="1"/>
    <col min="1288" max="1288" width="17" style="102" customWidth="1"/>
    <col min="1289" max="1528" width="9.140625" style="102" customWidth="1"/>
    <col min="1529" max="1529" width="3.7109375" style="102" customWidth="1"/>
    <col min="1530" max="1536" width="14.5703125" style="102"/>
    <col min="1537" max="1537" width="3.7109375" style="102" customWidth="1"/>
    <col min="1538" max="1538" width="14.5703125" style="102"/>
    <col min="1539" max="1539" width="41.28515625" style="102" customWidth="1"/>
    <col min="1540" max="1540" width="11.140625" style="102" customWidth="1"/>
    <col min="1541" max="1541" width="11.28515625" style="102" customWidth="1"/>
    <col min="1542" max="1543" width="13.7109375" style="102" customWidth="1"/>
    <col min="1544" max="1544" width="17" style="102" customWidth="1"/>
    <col min="1545" max="1784" width="9.140625" style="102" customWidth="1"/>
    <col min="1785" max="1785" width="3.7109375" style="102" customWidth="1"/>
    <col min="1786" max="1792" width="14.5703125" style="102"/>
    <col min="1793" max="1793" width="3.7109375" style="102" customWidth="1"/>
    <col min="1794" max="1794" width="14.5703125" style="102"/>
    <col min="1795" max="1795" width="41.28515625" style="102" customWidth="1"/>
    <col min="1796" max="1796" width="11.140625" style="102" customWidth="1"/>
    <col min="1797" max="1797" width="11.28515625" style="102" customWidth="1"/>
    <col min="1798" max="1799" width="13.7109375" style="102" customWidth="1"/>
    <col min="1800" max="1800" width="17" style="102" customWidth="1"/>
    <col min="1801" max="2040" width="9.140625" style="102" customWidth="1"/>
    <col min="2041" max="2041" width="3.7109375" style="102" customWidth="1"/>
    <col min="2042" max="2048" width="14.5703125" style="102"/>
    <col min="2049" max="2049" width="3.7109375" style="102" customWidth="1"/>
    <col min="2050" max="2050" width="14.5703125" style="102"/>
    <col min="2051" max="2051" width="41.28515625" style="102" customWidth="1"/>
    <col min="2052" max="2052" width="11.140625" style="102" customWidth="1"/>
    <col min="2053" max="2053" width="11.28515625" style="102" customWidth="1"/>
    <col min="2054" max="2055" width="13.7109375" style="102" customWidth="1"/>
    <col min="2056" max="2056" width="17" style="102" customWidth="1"/>
    <col min="2057" max="2296" width="9.140625" style="102" customWidth="1"/>
    <col min="2297" max="2297" width="3.7109375" style="102" customWidth="1"/>
    <col min="2298" max="2304" width="14.5703125" style="102"/>
    <col min="2305" max="2305" width="3.7109375" style="102" customWidth="1"/>
    <col min="2306" max="2306" width="14.5703125" style="102"/>
    <col min="2307" max="2307" width="41.28515625" style="102" customWidth="1"/>
    <col min="2308" max="2308" width="11.140625" style="102" customWidth="1"/>
    <col min="2309" max="2309" width="11.28515625" style="102" customWidth="1"/>
    <col min="2310" max="2311" width="13.7109375" style="102" customWidth="1"/>
    <col min="2312" max="2312" width="17" style="102" customWidth="1"/>
    <col min="2313" max="2552" width="9.140625" style="102" customWidth="1"/>
    <col min="2553" max="2553" width="3.7109375" style="102" customWidth="1"/>
    <col min="2554" max="2560" width="14.5703125" style="102"/>
    <col min="2561" max="2561" width="3.7109375" style="102" customWidth="1"/>
    <col min="2562" max="2562" width="14.5703125" style="102"/>
    <col min="2563" max="2563" width="41.28515625" style="102" customWidth="1"/>
    <col min="2564" max="2564" width="11.140625" style="102" customWidth="1"/>
    <col min="2565" max="2565" width="11.28515625" style="102" customWidth="1"/>
    <col min="2566" max="2567" width="13.7109375" style="102" customWidth="1"/>
    <col min="2568" max="2568" width="17" style="102" customWidth="1"/>
    <col min="2569" max="2808" width="9.140625" style="102" customWidth="1"/>
    <col min="2809" max="2809" width="3.7109375" style="102" customWidth="1"/>
    <col min="2810" max="2816" width="14.5703125" style="102"/>
    <col min="2817" max="2817" width="3.7109375" style="102" customWidth="1"/>
    <col min="2818" max="2818" width="14.5703125" style="102"/>
    <col min="2819" max="2819" width="41.28515625" style="102" customWidth="1"/>
    <col min="2820" max="2820" width="11.140625" style="102" customWidth="1"/>
    <col min="2821" max="2821" width="11.28515625" style="102" customWidth="1"/>
    <col min="2822" max="2823" width="13.7109375" style="102" customWidth="1"/>
    <col min="2824" max="2824" width="17" style="102" customWidth="1"/>
    <col min="2825" max="3064" width="9.140625" style="102" customWidth="1"/>
    <col min="3065" max="3065" width="3.7109375" style="102" customWidth="1"/>
    <col min="3066" max="3072" width="14.5703125" style="102"/>
    <col min="3073" max="3073" width="3.7109375" style="102" customWidth="1"/>
    <col min="3074" max="3074" width="14.5703125" style="102"/>
    <col min="3075" max="3075" width="41.28515625" style="102" customWidth="1"/>
    <col min="3076" max="3076" width="11.140625" style="102" customWidth="1"/>
    <col min="3077" max="3077" width="11.28515625" style="102" customWidth="1"/>
    <col min="3078" max="3079" width="13.7109375" style="102" customWidth="1"/>
    <col min="3080" max="3080" width="17" style="102" customWidth="1"/>
    <col min="3081" max="3320" width="9.140625" style="102" customWidth="1"/>
    <col min="3321" max="3321" width="3.7109375" style="102" customWidth="1"/>
    <col min="3322" max="3328" width="14.5703125" style="102"/>
    <col min="3329" max="3329" width="3.7109375" style="102" customWidth="1"/>
    <col min="3330" max="3330" width="14.5703125" style="102"/>
    <col min="3331" max="3331" width="41.28515625" style="102" customWidth="1"/>
    <col min="3332" max="3332" width="11.140625" style="102" customWidth="1"/>
    <col min="3333" max="3333" width="11.28515625" style="102" customWidth="1"/>
    <col min="3334" max="3335" width="13.7109375" style="102" customWidth="1"/>
    <col min="3336" max="3336" width="17" style="102" customWidth="1"/>
    <col min="3337" max="3576" width="9.140625" style="102" customWidth="1"/>
    <col min="3577" max="3577" width="3.7109375" style="102" customWidth="1"/>
    <col min="3578" max="3584" width="14.5703125" style="102"/>
    <col min="3585" max="3585" width="3.7109375" style="102" customWidth="1"/>
    <col min="3586" max="3586" width="14.5703125" style="102"/>
    <col min="3587" max="3587" width="41.28515625" style="102" customWidth="1"/>
    <col min="3588" max="3588" width="11.140625" style="102" customWidth="1"/>
    <col min="3589" max="3589" width="11.28515625" style="102" customWidth="1"/>
    <col min="3590" max="3591" width="13.7109375" style="102" customWidth="1"/>
    <col min="3592" max="3592" width="17" style="102" customWidth="1"/>
    <col min="3593" max="3832" width="9.140625" style="102" customWidth="1"/>
    <col min="3833" max="3833" width="3.7109375" style="102" customWidth="1"/>
    <col min="3834" max="3840" width="14.5703125" style="102"/>
    <col min="3841" max="3841" width="3.7109375" style="102" customWidth="1"/>
    <col min="3842" max="3842" width="14.5703125" style="102"/>
    <col min="3843" max="3843" width="41.28515625" style="102" customWidth="1"/>
    <col min="3844" max="3844" width="11.140625" style="102" customWidth="1"/>
    <col min="3845" max="3845" width="11.28515625" style="102" customWidth="1"/>
    <col min="3846" max="3847" width="13.7109375" style="102" customWidth="1"/>
    <col min="3848" max="3848" width="17" style="102" customWidth="1"/>
    <col min="3849" max="4088" width="9.140625" style="102" customWidth="1"/>
    <col min="4089" max="4089" width="3.7109375" style="102" customWidth="1"/>
    <col min="4090" max="4096" width="14.5703125" style="102"/>
    <col min="4097" max="4097" width="3.7109375" style="102" customWidth="1"/>
    <col min="4098" max="4098" width="14.5703125" style="102"/>
    <col min="4099" max="4099" width="41.28515625" style="102" customWidth="1"/>
    <col min="4100" max="4100" width="11.140625" style="102" customWidth="1"/>
    <col min="4101" max="4101" width="11.28515625" style="102" customWidth="1"/>
    <col min="4102" max="4103" width="13.7109375" style="102" customWidth="1"/>
    <col min="4104" max="4104" width="17" style="102" customWidth="1"/>
    <col min="4105" max="4344" width="9.140625" style="102" customWidth="1"/>
    <col min="4345" max="4345" width="3.7109375" style="102" customWidth="1"/>
    <col min="4346" max="4352" width="14.5703125" style="102"/>
    <col min="4353" max="4353" width="3.7109375" style="102" customWidth="1"/>
    <col min="4354" max="4354" width="14.5703125" style="102"/>
    <col min="4355" max="4355" width="41.28515625" style="102" customWidth="1"/>
    <col min="4356" max="4356" width="11.140625" style="102" customWidth="1"/>
    <col min="4357" max="4357" width="11.28515625" style="102" customWidth="1"/>
    <col min="4358" max="4359" width="13.7109375" style="102" customWidth="1"/>
    <col min="4360" max="4360" width="17" style="102" customWidth="1"/>
    <col min="4361" max="4600" width="9.140625" style="102" customWidth="1"/>
    <col min="4601" max="4601" width="3.7109375" style="102" customWidth="1"/>
    <col min="4602" max="4608" width="14.5703125" style="102"/>
    <col min="4609" max="4609" width="3.7109375" style="102" customWidth="1"/>
    <col min="4610" max="4610" width="14.5703125" style="102"/>
    <col min="4611" max="4611" width="41.28515625" style="102" customWidth="1"/>
    <col min="4612" max="4612" width="11.140625" style="102" customWidth="1"/>
    <col min="4613" max="4613" width="11.28515625" style="102" customWidth="1"/>
    <col min="4614" max="4615" width="13.7109375" style="102" customWidth="1"/>
    <col min="4616" max="4616" width="17" style="102" customWidth="1"/>
    <col min="4617" max="4856" width="9.140625" style="102" customWidth="1"/>
    <col min="4857" max="4857" width="3.7109375" style="102" customWidth="1"/>
    <col min="4858" max="4864" width="14.5703125" style="102"/>
    <col min="4865" max="4865" width="3.7109375" style="102" customWidth="1"/>
    <col min="4866" max="4866" width="14.5703125" style="102"/>
    <col min="4867" max="4867" width="41.28515625" style="102" customWidth="1"/>
    <col min="4868" max="4868" width="11.140625" style="102" customWidth="1"/>
    <col min="4869" max="4869" width="11.28515625" style="102" customWidth="1"/>
    <col min="4870" max="4871" width="13.7109375" style="102" customWidth="1"/>
    <col min="4872" max="4872" width="17" style="102" customWidth="1"/>
    <col min="4873" max="5112" width="9.140625" style="102" customWidth="1"/>
    <col min="5113" max="5113" width="3.7109375" style="102" customWidth="1"/>
    <col min="5114" max="5120" width="14.5703125" style="102"/>
    <col min="5121" max="5121" width="3.7109375" style="102" customWidth="1"/>
    <col min="5122" max="5122" width="14.5703125" style="102"/>
    <col min="5123" max="5123" width="41.28515625" style="102" customWidth="1"/>
    <col min="5124" max="5124" width="11.140625" style="102" customWidth="1"/>
    <col min="5125" max="5125" width="11.28515625" style="102" customWidth="1"/>
    <col min="5126" max="5127" width="13.7109375" style="102" customWidth="1"/>
    <col min="5128" max="5128" width="17" style="102" customWidth="1"/>
    <col min="5129" max="5368" width="9.140625" style="102" customWidth="1"/>
    <col min="5369" max="5369" width="3.7109375" style="102" customWidth="1"/>
    <col min="5370" max="5376" width="14.5703125" style="102"/>
    <col min="5377" max="5377" width="3.7109375" style="102" customWidth="1"/>
    <col min="5378" max="5378" width="14.5703125" style="102"/>
    <col min="5379" max="5379" width="41.28515625" style="102" customWidth="1"/>
    <col min="5380" max="5380" width="11.140625" style="102" customWidth="1"/>
    <col min="5381" max="5381" width="11.28515625" style="102" customWidth="1"/>
    <col min="5382" max="5383" width="13.7109375" style="102" customWidth="1"/>
    <col min="5384" max="5384" width="17" style="102" customWidth="1"/>
    <col min="5385" max="5624" width="9.140625" style="102" customWidth="1"/>
    <col min="5625" max="5625" width="3.7109375" style="102" customWidth="1"/>
    <col min="5626" max="5632" width="14.5703125" style="102"/>
    <col min="5633" max="5633" width="3.7109375" style="102" customWidth="1"/>
    <col min="5634" max="5634" width="14.5703125" style="102"/>
    <col min="5635" max="5635" width="41.28515625" style="102" customWidth="1"/>
    <col min="5636" max="5636" width="11.140625" style="102" customWidth="1"/>
    <col min="5637" max="5637" width="11.28515625" style="102" customWidth="1"/>
    <col min="5638" max="5639" width="13.7109375" style="102" customWidth="1"/>
    <col min="5640" max="5640" width="17" style="102" customWidth="1"/>
    <col min="5641" max="5880" width="9.140625" style="102" customWidth="1"/>
    <col min="5881" max="5881" width="3.7109375" style="102" customWidth="1"/>
    <col min="5882" max="5888" width="14.5703125" style="102"/>
    <col min="5889" max="5889" width="3.7109375" style="102" customWidth="1"/>
    <col min="5890" max="5890" width="14.5703125" style="102"/>
    <col min="5891" max="5891" width="41.28515625" style="102" customWidth="1"/>
    <col min="5892" max="5892" width="11.140625" style="102" customWidth="1"/>
    <col min="5893" max="5893" width="11.28515625" style="102" customWidth="1"/>
    <col min="5894" max="5895" width="13.7109375" style="102" customWidth="1"/>
    <col min="5896" max="5896" width="17" style="102" customWidth="1"/>
    <col min="5897" max="6136" width="9.140625" style="102" customWidth="1"/>
    <col min="6137" max="6137" width="3.7109375" style="102" customWidth="1"/>
    <col min="6138" max="6144" width="14.5703125" style="102"/>
    <col min="6145" max="6145" width="3.7109375" style="102" customWidth="1"/>
    <col min="6146" max="6146" width="14.5703125" style="102"/>
    <col min="6147" max="6147" width="41.28515625" style="102" customWidth="1"/>
    <col min="6148" max="6148" width="11.140625" style="102" customWidth="1"/>
    <col min="6149" max="6149" width="11.28515625" style="102" customWidth="1"/>
    <col min="6150" max="6151" width="13.7109375" style="102" customWidth="1"/>
    <col min="6152" max="6152" width="17" style="102" customWidth="1"/>
    <col min="6153" max="6392" width="9.140625" style="102" customWidth="1"/>
    <col min="6393" max="6393" width="3.7109375" style="102" customWidth="1"/>
    <col min="6394" max="6400" width="14.5703125" style="102"/>
    <col min="6401" max="6401" width="3.7109375" style="102" customWidth="1"/>
    <col min="6402" max="6402" width="14.5703125" style="102"/>
    <col min="6403" max="6403" width="41.28515625" style="102" customWidth="1"/>
    <col min="6404" max="6404" width="11.140625" style="102" customWidth="1"/>
    <col min="6405" max="6405" width="11.28515625" style="102" customWidth="1"/>
    <col min="6406" max="6407" width="13.7109375" style="102" customWidth="1"/>
    <col min="6408" max="6408" width="17" style="102" customWidth="1"/>
    <col min="6409" max="6648" width="9.140625" style="102" customWidth="1"/>
    <col min="6649" max="6649" width="3.7109375" style="102" customWidth="1"/>
    <col min="6650" max="6656" width="14.5703125" style="102"/>
    <col min="6657" max="6657" width="3.7109375" style="102" customWidth="1"/>
    <col min="6658" max="6658" width="14.5703125" style="102"/>
    <col min="6659" max="6659" width="41.28515625" style="102" customWidth="1"/>
    <col min="6660" max="6660" width="11.140625" style="102" customWidth="1"/>
    <col min="6661" max="6661" width="11.28515625" style="102" customWidth="1"/>
    <col min="6662" max="6663" width="13.7109375" style="102" customWidth="1"/>
    <col min="6664" max="6664" width="17" style="102" customWidth="1"/>
    <col min="6665" max="6904" width="9.140625" style="102" customWidth="1"/>
    <col min="6905" max="6905" width="3.7109375" style="102" customWidth="1"/>
    <col min="6906" max="6912" width="14.5703125" style="102"/>
    <col min="6913" max="6913" width="3.7109375" style="102" customWidth="1"/>
    <col min="6914" max="6914" width="14.5703125" style="102"/>
    <col min="6915" max="6915" width="41.28515625" style="102" customWidth="1"/>
    <col min="6916" max="6916" width="11.140625" style="102" customWidth="1"/>
    <col min="6917" max="6917" width="11.28515625" style="102" customWidth="1"/>
    <col min="6918" max="6919" width="13.7109375" style="102" customWidth="1"/>
    <col min="6920" max="6920" width="17" style="102" customWidth="1"/>
    <col min="6921" max="7160" width="9.140625" style="102" customWidth="1"/>
    <col min="7161" max="7161" width="3.7109375" style="102" customWidth="1"/>
    <col min="7162" max="7168" width="14.5703125" style="102"/>
    <col min="7169" max="7169" width="3.7109375" style="102" customWidth="1"/>
    <col min="7170" max="7170" width="14.5703125" style="102"/>
    <col min="7171" max="7171" width="41.28515625" style="102" customWidth="1"/>
    <col min="7172" max="7172" width="11.140625" style="102" customWidth="1"/>
    <col min="7173" max="7173" width="11.28515625" style="102" customWidth="1"/>
    <col min="7174" max="7175" width="13.7109375" style="102" customWidth="1"/>
    <col min="7176" max="7176" width="17" style="102" customWidth="1"/>
    <col min="7177" max="7416" width="9.140625" style="102" customWidth="1"/>
    <col min="7417" max="7417" width="3.7109375" style="102" customWidth="1"/>
    <col min="7418" max="7424" width="14.5703125" style="102"/>
    <col min="7425" max="7425" width="3.7109375" style="102" customWidth="1"/>
    <col min="7426" max="7426" width="14.5703125" style="102"/>
    <col min="7427" max="7427" width="41.28515625" style="102" customWidth="1"/>
    <col min="7428" max="7428" width="11.140625" style="102" customWidth="1"/>
    <col min="7429" max="7429" width="11.28515625" style="102" customWidth="1"/>
    <col min="7430" max="7431" width="13.7109375" style="102" customWidth="1"/>
    <col min="7432" max="7432" width="17" style="102" customWidth="1"/>
    <col min="7433" max="7672" width="9.140625" style="102" customWidth="1"/>
    <col min="7673" max="7673" width="3.7109375" style="102" customWidth="1"/>
    <col min="7674" max="7680" width="14.5703125" style="102"/>
    <col min="7681" max="7681" width="3.7109375" style="102" customWidth="1"/>
    <col min="7682" max="7682" width="14.5703125" style="102"/>
    <col min="7683" max="7683" width="41.28515625" style="102" customWidth="1"/>
    <col min="7684" max="7684" width="11.140625" style="102" customWidth="1"/>
    <col min="7685" max="7685" width="11.28515625" style="102" customWidth="1"/>
    <col min="7686" max="7687" width="13.7109375" style="102" customWidth="1"/>
    <col min="7688" max="7688" width="17" style="102" customWidth="1"/>
    <col min="7689" max="7928" width="9.140625" style="102" customWidth="1"/>
    <col min="7929" max="7929" width="3.7109375" style="102" customWidth="1"/>
    <col min="7930" max="7936" width="14.5703125" style="102"/>
    <col min="7937" max="7937" width="3.7109375" style="102" customWidth="1"/>
    <col min="7938" max="7938" width="14.5703125" style="102"/>
    <col min="7939" max="7939" width="41.28515625" style="102" customWidth="1"/>
    <col min="7940" max="7940" width="11.140625" style="102" customWidth="1"/>
    <col min="7941" max="7941" width="11.28515625" style="102" customWidth="1"/>
    <col min="7942" max="7943" width="13.7109375" style="102" customWidth="1"/>
    <col min="7944" max="7944" width="17" style="102" customWidth="1"/>
    <col min="7945" max="8184" width="9.140625" style="102" customWidth="1"/>
    <col min="8185" max="8185" width="3.7109375" style="102" customWidth="1"/>
    <col min="8186" max="8192" width="14.5703125" style="102"/>
    <col min="8193" max="8193" width="3.7109375" style="102" customWidth="1"/>
    <col min="8194" max="8194" width="14.5703125" style="102"/>
    <col min="8195" max="8195" width="41.28515625" style="102" customWidth="1"/>
    <col min="8196" max="8196" width="11.140625" style="102" customWidth="1"/>
    <col min="8197" max="8197" width="11.28515625" style="102" customWidth="1"/>
    <col min="8198" max="8199" width="13.7109375" style="102" customWidth="1"/>
    <col min="8200" max="8200" width="17" style="102" customWidth="1"/>
    <col min="8201" max="8440" width="9.140625" style="102" customWidth="1"/>
    <col min="8441" max="8441" width="3.7109375" style="102" customWidth="1"/>
    <col min="8442" max="8448" width="14.5703125" style="102"/>
    <col min="8449" max="8449" width="3.7109375" style="102" customWidth="1"/>
    <col min="8450" max="8450" width="14.5703125" style="102"/>
    <col min="8451" max="8451" width="41.28515625" style="102" customWidth="1"/>
    <col min="8452" max="8452" width="11.140625" style="102" customWidth="1"/>
    <col min="8453" max="8453" width="11.28515625" style="102" customWidth="1"/>
    <col min="8454" max="8455" width="13.7109375" style="102" customWidth="1"/>
    <col min="8456" max="8456" width="17" style="102" customWidth="1"/>
    <col min="8457" max="8696" width="9.140625" style="102" customWidth="1"/>
    <col min="8697" max="8697" width="3.7109375" style="102" customWidth="1"/>
    <col min="8698" max="8704" width="14.5703125" style="102"/>
    <col min="8705" max="8705" width="3.7109375" style="102" customWidth="1"/>
    <col min="8706" max="8706" width="14.5703125" style="102"/>
    <col min="8707" max="8707" width="41.28515625" style="102" customWidth="1"/>
    <col min="8708" max="8708" width="11.140625" style="102" customWidth="1"/>
    <col min="8709" max="8709" width="11.28515625" style="102" customWidth="1"/>
    <col min="8710" max="8711" width="13.7109375" style="102" customWidth="1"/>
    <col min="8712" max="8712" width="17" style="102" customWidth="1"/>
    <col min="8713" max="8952" width="9.140625" style="102" customWidth="1"/>
    <col min="8953" max="8953" width="3.7109375" style="102" customWidth="1"/>
    <col min="8954" max="8960" width="14.5703125" style="102"/>
    <col min="8961" max="8961" width="3.7109375" style="102" customWidth="1"/>
    <col min="8962" max="8962" width="14.5703125" style="102"/>
    <col min="8963" max="8963" width="41.28515625" style="102" customWidth="1"/>
    <col min="8964" max="8964" width="11.140625" style="102" customWidth="1"/>
    <col min="8965" max="8965" width="11.28515625" style="102" customWidth="1"/>
    <col min="8966" max="8967" width="13.7109375" style="102" customWidth="1"/>
    <col min="8968" max="8968" width="17" style="102" customWidth="1"/>
    <col min="8969" max="9208" width="9.140625" style="102" customWidth="1"/>
    <col min="9209" max="9209" width="3.7109375" style="102" customWidth="1"/>
    <col min="9210" max="9216" width="14.5703125" style="102"/>
    <col min="9217" max="9217" width="3.7109375" style="102" customWidth="1"/>
    <col min="9218" max="9218" width="14.5703125" style="102"/>
    <col min="9219" max="9219" width="41.28515625" style="102" customWidth="1"/>
    <col min="9220" max="9220" width="11.140625" style="102" customWidth="1"/>
    <col min="9221" max="9221" width="11.28515625" style="102" customWidth="1"/>
    <col min="9222" max="9223" width="13.7109375" style="102" customWidth="1"/>
    <col min="9224" max="9224" width="17" style="102" customWidth="1"/>
    <col min="9225" max="9464" width="9.140625" style="102" customWidth="1"/>
    <col min="9465" max="9465" width="3.7109375" style="102" customWidth="1"/>
    <col min="9466" max="9472" width="14.5703125" style="102"/>
    <col min="9473" max="9473" width="3.7109375" style="102" customWidth="1"/>
    <col min="9474" max="9474" width="14.5703125" style="102"/>
    <col min="9475" max="9475" width="41.28515625" style="102" customWidth="1"/>
    <col min="9476" max="9476" width="11.140625" style="102" customWidth="1"/>
    <col min="9477" max="9477" width="11.28515625" style="102" customWidth="1"/>
    <col min="9478" max="9479" width="13.7109375" style="102" customWidth="1"/>
    <col min="9480" max="9480" width="17" style="102" customWidth="1"/>
    <col min="9481" max="9720" width="9.140625" style="102" customWidth="1"/>
    <col min="9721" max="9721" width="3.7109375" style="102" customWidth="1"/>
    <col min="9722" max="9728" width="14.5703125" style="102"/>
    <col min="9729" max="9729" width="3.7109375" style="102" customWidth="1"/>
    <col min="9730" max="9730" width="14.5703125" style="102"/>
    <col min="9731" max="9731" width="41.28515625" style="102" customWidth="1"/>
    <col min="9732" max="9732" width="11.140625" style="102" customWidth="1"/>
    <col min="9733" max="9733" width="11.28515625" style="102" customWidth="1"/>
    <col min="9734" max="9735" width="13.7109375" style="102" customWidth="1"/>
    <col min="9736" max="9736" width="17" style="102" customWidth="1"/>
    <col min="9737" max="9976" width="9.140625" style="102" customWidth="1"/>
    <col min="9977" max="9977" width="3.7109375" style="102" customWidth="1"/>
    <col min="9978" max="9984" width="14.5703125" style="102"/>
    <col min="9985" max="9985" width="3.7109375" style="102" customWidth="1"/>
    <col min="9986" max="9986" width="14.5703125" style="102"/>
    <col min="9987" max="9987" width="41.28515625" style="102" customWidth="1"/>
    <col min="9988" max="9988" width="11.140625" style="102" customWidth="1"/>
    <col min="9989" max="9989" width="11.28515625" style="102" customWidth="1"/>
    <col min="9990" max="9991" width="13.7109375" style="102" customWidth="1"/>
    <col min="9992" max="9992" width="17" style="102" customWidth="1"/>
    <col min="9993" max="10232" width="9.140625" style="102" customWidth="1"/>
    <col min="10233" max="10233" width="3.7109375" style="102" customWidth="1"/>
    <col min="10234" max="10240" width="14.5703125" style="102"/>
    <col min="10241" max="10241" width="3.7109375" style="102" customWidth="1"/>
    <col min="10242" max="10242" width="14.5703125" style="102"/>
    <col min="10243" max="10243" width="41.28515625" style="102" customWidth="1"/>
    <col min="10244" max="10244" width="11.140625" style="102" customWidth="1"/>
    <col min="10245" max="10245" width="11.28515625" style="102" customWidth="1"/>
    <col min="10246" max="10247" width="13.7109375" style="102" customWidth="1"/>
    <col min="10248" max="10248" width="17" style="102" customWidth="1"/>
    <col min="10249" max="10488" width="9.140625" style="102" customWidth="1"/>
    <col min="10489" max="10489" width="3.7109375" style="102" customWidth="1"/>
    <col min="10490" max="10496" width="14.5703125" style="102"/>
    <col min="10497" max="10497" width="3.7109375" style="102" customWidth="1"/>
    <col min="10498" max="10498" width="14.5703125" style="102"/>
    <col min="10499" max="10499" width="41.28515625" style="102" customWidth="1"/>
    <col min="10500" max="10500" width="11.140625" style="102" customWidth="1"/>
    <col min="10501" max="10501" width="11.28515625" style="102" customWidth="1"/>
    <col min="10502" max="10503" width="13.7109375" style="102" customWidth="1"/>
    <col min="10504" max="10504" width="17" style="102" customWidth="1"/>
    <col min="10505" max="10744" width="9.140625" style="102" customWidth="1"/>
    <col min="10745" max="10745" width="3.7109375" style="102" customWidth="1"/>
    <col min="10746" max="10752" width="14.5703125" style="102"/>
    <col min="10753" max="10753" width="3.7109375" style="102" customWidth="1"/>
    <col min="10754" max="10754" width="14.5703125" style="102"/>
    <col min="10755" max="10755" width="41.28515625" style="102" customWidth="1"/>
    <col min="10756" max="10756" width="11.140625" style="102" customWidth="1"/>
    <col min="10757" max="10757" width="11.28515625" style="102" customWidth="1"/>
    <col min="10758" max="10759" width="13.7109375" style="102" customWidth="1"/>
    <col min="10760" max="10760" width="17" style="102" customWidth="1"/>
    <col min="10761" max="11000" width="9.140625" style="102" customWidth="1"/>
    <col min="11001" max="11001" width="3.7109375" style="102" customWidth="1"/>
    <col min="11002" max="11008" width="14.5703125" style="102"/>
    <col min="11009" max="11009" width="3.7109375" style="102" customWidth="1"/>
    <col min="11010" max="11010" width="14.5703125" style="102"/>
    <col min="11011" max="11011" width="41.28515625" style="102" customWidth="1"/>
    <col min="11012" max="11012" width="11.140625" style="102" customWidth="1"/>
    <col min="11013" max="11013" width="11.28515625" style="102" customWidth="1"/>
    <col min="11014" max="11015" width="13.7109375" style="102" customWidth="1"/>
    <col min="11016" max="11016" width="17" style="102" customWidth="1"/>
    <col min="11017" max="11256" width="9.140625" style="102" customWidth="1"/>
    <col min="11257" max="11257" width="3.7109375" style="102" customWidth="1"/>
    <col min="11258" max="11264" width="14.5703125" style="102"/>
    <col min="11265" max="11265" width="3.7109375" style="102" customWidth="1"/>
    <col min="11266" max="11266" width="14.5703125" style="102"/>
    <col min="11267" max="11267" width="41.28515625" style="102" customWidth="1"/>
    <col min="11268" max="11268" width="11.140625" style="102" customWidth="1"/>
    <col min="11269" max="11269" width="11.28515625" style="102" customWidth="1"/>
    <col min="11270" max="11271" width="13.7109375" style="102" customWidth="1"/>
    <col min="11272" max="11272" width="17" style="102" customWidth="1"/>
    <col min="11273" max="11512" width="9.140625" style="102" customWidth="1"/>
    <col min="11513" max="11513" width="3.7109375" style="102" customWidth="1"/>
    <col min="11514" max="11520" width="14.5703125" style="102"/>
    <col min="11521" max="11521" width="3.7109375" style="102" customWidth="1"/>
    <col min="11522" max="11522" width="14.5703125" style="102"/>
    <col min="11523" max="11523" width="41.28515625" style="102" customWidth="1"/>
    <col min="11524" max="11524" width="11.140625" style="102" customWidth="1"/>
    <col min="11525" max="11525" width="11.28515625" style="102" customWidth="1"/>
    <col min="11526" max="11527" width="13.7109375" style="102" customWidth="1"/>
    <col min="11528" max="11528" width="17" style="102" customWidth="1"/>
    <col min="11529" max="11768" width="9.140625" style="102" customWidth="1"/>
    <col min="11769" max="11769" width="3.7109375" style="102" customWidth="1"/>
    <col min="11770" max="11776" width="14.5703125" style="102"/>
    <col min="11777" max="11777" width="3.7109375" style="102" customWidth="1"/>
    <col min="11778" max="11778" width="14.5703125" style="102"/>
    <col min="11779" max="11779" width="41.28515625" style="102" customWidth="1"/>
    <col min="11780" max="11780" width="11.140625" style="102" customWidth="1"/>
    <col min="11781" max="11781" width="11.28515625" style="102" customWidth="1"/>
    <col min="11782" max="11783" width="13.7109375" style="102" customWidth="1"/>
    <col min="11784" max="11784" width="17" style="102" customWidth="1"/>
    <col min="11785" max="12024" width="9.140625" style="102" customWidth="1"/>
    <col min="12025" max="12025" width="3.7109375" style="102" customWidth="1"/>
    <col min="12026" max="12032" width="14.5703125" style="102"/>
    <col min="12033" max="12033" width="3.7109375" style="102" customWidth="1"/>
    <col min="12034" max="12034" width="14.5703125" style="102"/>
    <col min="12035" max="12035" width="41.28515625" style="102" customWidth="1"/>
    <col min="12036" max="12036" width="11.140625" style="102" customWidth="1"/>
    <col min="12037" max="12037" width="11.28515625" style="102" customWidth="1"/>
    <col min="12038" max="12039" width="13.7109375" style="102" customWidth="1"/>
    <col min="12040" max="12040" width="17" style="102" customWidth="1"/>
    <col min="12041" max="12280" width="9.140625" style="102" customWidth="1"/>
    <col min="12281" max="12281" width="3.7109375" style="102" customWidth="1"/>
    <col min="12282" max="12288" width="14.5703125" style="102"/>
    <col min="12289" max="12289" width="3.7109375" style="102" customWidth="1"/>
    <col min="12290" max="12290" width="14.5703125" style="102"/>
    <col min="12291" max="12291" width="41.28515625" style="102" customWidth="1"/>
    <col min="12292" max="12292" width="11.140625" style="102" customWidth="1"/>
    <col min="12293" max="12293" width="11.28515625" style="102" customWidth="1"/>
    <col min="12294" max="12295" width="13.7109375" style="102" customWidth="1"/>
    <col min="12296" max="12296" width="17" style="102" customWidth="1"/>
    <col min="12297" max="12536" width="9.140625" style="102" customWidth="1"/>
    <col min="12537" max="12537" width="3.7109375" style="102" customWidth="1"/>
    <col min="12538" max="12544" width="14.5703125" style="102"/>
    <col min="12545" max="12545" width="3.7109375" style="102" customWidth="1"/>
    <col min="12546" max="12546" width="14.5703125" style="102"/>
    <col min="12547" max="12547" width="41.28515625" style="102" customWidth="1"/>
    <col min="12548" max="12548" width="11.140625" style="102" customWidth="1"/>
    <col min="12549" max="12549" width="11.28515625" style="102" customWidth="1"/>
    <col min="12550" max="12551" width="13.7109375" style="102" customWidth="1"/>
    <col min="12552" max="12552" width="17" style="102" customWidth="1"/>
    <col min="12553" max="12792" width="9.140625" style="102" customWidth="1"/>
    <col min="12793" max="12793" width="3.7109375" style="102" customWidth="1"/>
    <col min="12794" max="12800" width="14.5703125" style="102"/>
    <col min="12801" max="12801" width="3.7109375" style="102" customWidth="1"/>
    <col min="12802" max="12802" width="14.5703125" style="102"/>
    <col min="12803" max="12803" width="41.28515625" style="102" customWidth="1"/>
    <col min="12804" max="12804" width="11.140625" style="102" customWidth="1"/>
    <col min="12805" max="12805" width="11.28515625" style="102" customWidth="1"/>
    <col min="12806" max="12807" width="13.7109375" style="102" customWidth="1"/>
    <col min="12808" max="12808" width="17" style="102" customWidth="1"/>
    <col min="12809" max="13048" width="9.140625" style="102" customWidth="1"/>
    <col min="13049" max="13049" width="3.7109375" style="102" customWidth="1"/>
    <col min="13050" max="13056" width="14.5703125" style="102"/>
    <col min="13057" max="13057" width="3.7109375" style="102" customWidth="1"/>
    <col min="13058" max="13058" width="14.5703125" style="102"/>
    <col min="13059" max="13059" width="41.28515625" style="102" customWidth="1"/>
    <col min="13060" max="13060" width="11.140625" style="102" customWidth="1"/>
    <col min="13061" max="13061" width="11.28515625" style="102" customWidth="1"/>
    <col min="13062" max="13063" width="13.7109375" style="102" customWidth="1"/>
    <col min="13064" max="13064" width="17" style="102" customWidth="1"/>
    <col min="13065" max="13304" width="9.140625" style="102" customWidth="1"/>
    <col min="13305" max="13305" width="3.7109375" style="102" customWidth="1"/>
    <col min="13306" max="13312" width="14.5703125" style="102"/>
    <col min="13313" max="13313" width="3.7109375" style="102" customWidth="1"/>
    <col min="13314" max="13314" width="14.5703125" style="102"/>
    <col min="13315" max="13315" width="41.28515625" style="102" customWidth="1"/>
    <col min="13316" max="13316" width="11.140625" style="102" customWidth="1"/>
    <col min="13317" max="13317" width="11.28515625" style="102" customWidth="1"/>
    <col min="13318" max="13319" width="13.7109375" style="102" customWidth="1"/>
    <col min="13320" max="13320" width="17" style="102" customWidth="1"/>
    <col min="13321" max="13560" width="9.140625" style="102" customWidth="1"/>
    <col min="13561" max="13561" width="3.7109375" style="102" customWidth="1"/>
    <col min="13562" max="13568" width="14.5703125" style="102"/>
    <col min="13569" max="13569" width="3.7109375" style="102" customWidth="1"/>
    <col min="13570" max="13570" width="14.5703125" style="102"/>
    <col min="13571" max="13571" width="41.28515625" style="102" customWidth="1"/>
    <col min="13572" max="13572" width="11.140625" style="102" customWidth="1"/>
    <col min="13573" max="13573" width="11.28515625" style="102" customWidth="1"/>
    <col min="13574" max="13575" width="13.7109375" style="102" customWidth="1"/>
    <col min="13576" max="13576" width="17" style="102" customWidth="1"/>
    <col min="13577" max="13816" width="9.140625" style="102" customWidth="1"/>
    <col min="13817" max="13817" width="3.7109375" style="102" customWidth="1"/>
    <col min="13818" max="13824" width="14.5703125" style="102"/>
    <col min="13825" max="13825" width="3.7109375" style="102" customWidth="1"/>
    <col min="13826" max="13826" width="14.5703125" style="102"/>
    <col min="13827" max="13827" width="41.28515625" style="102" customWidth="1"/>
    <col min="13828" max="13828" width="11.140625" style="102" customWidth="1"/>
    <col min="13829" max="13829" width="11.28515625" style="102" customWidth="1"/>
    <col min="13830" max="13831" width="13.7109375" style="102" customWidth="1"/>
    <col min="13832" max="13832" width="17" style="102" customWidth="1"/>
    <col min="13833" max="14072" width="9.140625" style="102" customWidth="1"/>
    <col min="14073" max="14073" width="3.7109375" style="102" customWidth="1"/>
    <col min="14074" max="14080" width="14.5703125" style="102"/>
    <col min="14081" max="14081" width="3.7109375" style="102" customWidth="1"/>
    <col min="14082" max="14082" width="14.5703125" style="102"/>
    <col min="14083" max="14083" width="41.28515625" style="102" customWidth="1"/>
    <col min="14084" max="14084" width="11.140625" style="102" customWidth="1"/>
    <col min="14085" max="14085" width="11.28515625" style="102" customWidth="1"/>
    <col min="14086" max="14087" width="13.7109375" style="102" customWidth="1"/>
    <col min="14088" max="14088" width="17" style="102" customWidth="1"/>
    <col min="14089" max="14328" width="9.140625" style="102" customWidth="1"/>
    <col min="14329" max="14329" width="3.7109375" style="102" customWidth="1"/>
    <col min="14330" max="14336" width="14.5703125" style="102"/>
    <col min="14337" max="14337" width="3.7109375" style="102" customWidth="1"/>
    <col min="14338" max="14338" width="14.5703125" style="102"/>
    <col min="14339" max="14339" width="41.28515625" style="102" customWidth="1"/>
    <col min="14340" max="14340" width="11.140625" style="102" customWidth="1"/>
    <col min="14341" max="14341" width="11.28515625" style="102" customWidth="1"/>
    <col min="14342" max="14343" width="13.7109375" style="102" customWidth="1"/>
    <col min="14344" max="14344" width="17" style="102" customWidth="1"/>
    <col min="14345" max="14584" width="9.140625" style="102" customWidth="1"/>
    <col min="14585" max="14585" width="3.7109375" style="102" customWidth="1"/>
    <col min="14586" max="14592" width="14.5703125" style="102"/>
    <col min="14593" max="14593" width="3.7109375" style="102" customWidth="1"/>
    <col min="14594" max="14594" width="14.5703125" style="102"/>
    <col min="14595" max="14595" width="41.28515625" style="102" customWidth="1"/>
    <col min="14596" max="14596" width="11.140625" style="102" customWidth="1"/>
    <col min="14597" max="14597" width="11.28515625" style="102" customWidth="1"/>
    <col min="14598" max="14599" width="13.7109375" style="102" customWidth="1"/>
    <col min="14600" max="14600" width="17" style="102" customWidth="1"/>
    <col min="14601" max="14840" width="9.140625" style="102" customWidth="1"/>
    <col min="14841" max="14841" width="3.7109375" style="102" customWidth="1"/>
    <col min="14842" max="14848" width="14.5703125" style="102"/>
    <col min="14849" max="14849" width="3.7109375" style="102" customWidth="1"/>
    <col min="14850" max="14850" width="14.5703125" style="102"/>
    <col min="14851" max="14851" width="41.28515625" style="102" customWidth="1"/>
    <col min="14852" max="14852" width="11.140625" style="102" customWidth="1"/>
    <col min="14853" max="14853" width="11.28515625" style="102" customWidth="1"/>
    <col min="14854" max="14855" width="13.7109375" style="102" customWidth="1"/>
    <col min="14856" max="14856" width="17" style="102" customWidth="1"/>
    <col min="14857" max="15096" width="9.140625" style="102" customWidth="1"/>
    <col min="15097" max="15097" width="3.7109375" style="102" customWidth="1"/>
    <col min="15098" max="15104" width="14.5703125" style="102"/>
    <col min="15105" max="15105" width="3.7109375" style="102" customWidth="1"/>
    <col min="15106" max="15106" width="14.5703125" style="102"/>
    <col min="15107" max="15107" width="41.28515625" style="102" customWidth="1"/>
    <col min="15108" max="15108" width="11.140625" style="102" customWidth="1"/>
    <col min="15109" max="15109" width="11.28515625" style="102" customWidth="1"/>
    <col min="15110" max="15111" width="13.7109375" style="102" customWidth="1"/>
    <col min="15112" max="15112" width="17" style="102" customWidth="1"/>
    <col min="15113" max="15352" width="9.140625" style="102" customWidth="1"/>
    <col min="15353" max="15353" width="3.7109375" style="102" customWidth="1"/>
    <col min="15354" max="15360" width="14.5703125" style="102"/>
    <col min="15361" max="15361" width="3.7109375" style="102" customWidth="1"/>
    <col min="15362" max="15362" width="14.5703125" style="102"/>
    <col min="15363" max="15363" width="41.28515625" style="102" customWidth="1"/>
    <col min="15364" max="15364" width="11.140625" style="102" customWidth="1"/>
    <col min="15365" max="15365" width="11.28515625" style="102" customWidth="1"/>
    <col min="15366" max="15367" width="13.7109375" style="102" customWidth="1"/>
    <col min="15368" max="15368" width="17" style="102" customWidth="1"/>
    <col min="15369" max="15608" width="9.140625" style="102" customWidth="1"/>
    <col min="15609" max="15609" width="3.7109375" style="102" customWidth="1"/>
    <col min="15610" max="15616" width="14.5703125" style="102"/>
    <col min="15617" max="15617" width="3.7109375" style="102" customWidth="1"/>
    <col min="15618" max="15618" width="14.5703125" style="102"/>
    <col min="15619" max="15619" width="41.28515625" style="102" customWidth="1"/>
    <col min="15620" max="15620" width="11.140625" style="102" customWidth="1"/>
    <col min="15621" max="15621" width="11.28515625" style="102" customWidth="1"/>
    <col min="15622" max="15623" width="13.7109375" style="102" customWidth="1"/>
    <col min="15624" max="15624" width="17" style="102" customWidth="1"/>
    <col min="15625" max="15864" width="9.140625" style="102" customWidth="1"/>
    <col min="15865" max="15865" width="3.7109375" style="102" customWidth="1"/>
    <col min="15866" max="15872" width="14.5703125" style="102"/>
    <col min="15873" max="15873" width="3.7109375" style="102" customWidth="1"/>
    <col min="15874" max="15874" width="14.5703125" style="102"/>
    <col min="15875" max="15875" width="41.28515625" style="102" customWidth="1"/>
    <col min="15876" max="15876" width="11.140625" style="102" customWidth="1"/>
    <col min="15877" max="15877" width="11.28515625" style="102" customWidth="1"/>
    <col min="15878" max="15879" width="13.7109375" style="102" customWidth="1"/>
    <col min="15880" max="15880" width="17" style="102" customWidth="1"/>
    <col min="15881" max="16120" width="9.140625" style="102" customWidth="1"/>
    <col min="16121" max="16121" width="3.7109375" style="102" customWidth="1"/>
    <col min="16122" max="16128" width="14.5703125" style="102"/>
    <col min="16129" max="16129" width="3.7109375" style="102" customWidth="1"/>
    <col min="16130" max="16130" width="14.5703125" style="102"/>
    <col min="16131" max="16131" width="41.28515625" style="102" customWidth="1"/>
    <col min="16132" max="16132" width="11.140625" style="102" customWidth="1"/>
    <col min="16133" max="16133" width="11.28515625" style="102" customWidth="1"/>
    <col min="16134" max="16135" width="13.7109375" style="102" customWidth="1"/>
    <col min="16136" max="16136" width="17" style="102" customWidth="1"/>
    <col min="16137" max="16376" width="9.140625" style="102" customWidth="1"/>
    <col min="16377" max="16377" width="3.7109375" style="102" customWidth="1"/>
    <col min="16378" max="16384" width="14.5703125" style="102"/>
  </cols>
  <sheetData>
    <row r="1" spans="1:250" ht="13.5" thickBot="1">
      <c r="A1" s="97"/>
      <c r="B1" s="98"/>
      <c r="C1" s="99"/>
      <c r="D1" s="99"/>
      <c r="E1" s="100"/>
      <c r="F1" s="99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</row>
    <row r="2" spans="1:250" ht="13.5" customHeight="1" thickTop="1">
      <c r="A2" s="327" t="s">
        <v>50</v>
      </c>
      <c r="B2" s="328"/>
      <c r="C2" s="331" t="s">
        <v>81</v>
      </c>
      <c r="D2" s="332"/>
      <c r="E2" s="332"/>
      <c r="F2" s="332"/>
      <c r="G2" s="33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</row>
    <row r="3" spans="1:250">
      <c r="A3" s="329"/>
      <c r="B3" s="330"/>
      <c r="C3" s="334"/>
      <c r="D3" s="334"/>
      <c r="E3" s="334"/>
      <c r="F3" s="334"/>
      <c r="G3" s="335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</row>
    <row r="4" spans="1:250" ht="13.5" thickBot="1">
      <c r="A4" s="336" t="s">
        <v>198</v>
      </c>
      <c r="B4" s="337"/>
      <c r="C4" s="338" t="s">
        <v>199</v>
      </c>
      <c r="D4" s="339"/>
      <c r="E4" s="339"/>
      <c r="F4" s="339"/>
      <c r="G4" s="34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</row>
    <row r="5" spans="1:250" ht="13.5" thickTop="1"/>
    <row r="6" spans="1:250">
      <c r="F6" s="103"/>
      <c r="G6" s="103"/>
      <c r="H6" s="104"/>
      <c r="J6" s="105"/>
    </row>
    <row r="7" spans="1:250" ht="25.5">
      <c r="A7" s="106" t="s">
        <v>200</v>
      </c>
      <c r="B7" s="107" t="s">
        <v>201</v>
      </c>
      <c r="C7" s="108" t="s">
        <v>202</v>
      </c>
      <c r="D7" s="341" t="s">
        <v>203</v>
      </c>
      <c r="E7" s="342"/>
      <c r="F7" s="342"/>
      <c r="G7" s="342"/>
      <c r="H7" s="110" t="s">
        <v>7</v>
      </c>
      <c r="I7" s="111"/>
      <c r="J7" s="105"/>
    </row>
    <row r="8" spans="1:250" ht="15.75">
      <c r="A8" s="109">
        <v>1</v>
      </c>
      <c r="B8" s="112" t="s">
        <v>204</v>
      </c>
      <c r="C8" s="113" t="s">
        <v>205</v>
      </c>
      <c r="D8" s="114" t="s">
        <v>30</v>
      </c>
      <c r="E8" s="115">
        <v>1</v>
      </c>
      <c r="F8" s="134"/>
      <c r="G8" s="116">
        <f>ROUND(E8*F8,2)</f>
        <v>0</v>
      </c>
      <c r="H8" s="117" t="s">
        <v>46</v>
      </c>
      <c r="J8" s="118"/>
    </row>
    <row r="9" spans="1:250" ht="22.5">
      <c r="A9" s="109">
        <v>2</v>
      </c>
      <c r="B9" s="112" t="s">
        <v>206</v>
      </c>
      <c r="C9" s="113" t="s">
        <v>207</v>
      </c>
      <c r="D9" s="114" t="s">
        <v>30</v>
      </c>
      <c r="E9" s="115">
        <v>1</v>
      </c>
      <c r="F9" s="134"/>
      <c r="G9" s="116">
        <f>ROUND(E9*F9,2)</f>
        <v>0</v>
      </c>
      <c r="H9" s="117" t="s">
        <v>46</v>
      </c>
      <c r="J9" s="118"/>
    </row>
    <row r="10" spans="1:250" ht="15.75">
      <c r="A10" s="109">
        <v>3</v>
      </c>
      <c r="B10" s="112" t="s">
        <v>208</v>
      </c>
      <c r="C10" s="113" t="s">
        <v>209</v>
      </c>
      <c r="D10" s="114" t="s">
        <v>30</v>
      </c>
      <c r="E10" s="115">
        <v>1</v>
      </c>
      <c r="F10" s="134"/>
      <c r="G10" s="116">
        <f>ROUND(E10*F10,2)</f>
        <v>0</v>
      </c>
      <c r="H10" s="117" t="s">
        <v>46</v>
      </c>
      <c r="J10" s="118"/>
    </row>
    <row r="11" spans="1:250" ht="15.75">
      <c r="A11" s="109">
        <v>4</v>
      </c>
      <c r="B11" s="112" t="s">
        <v>210</v>
      </c>
      <c r="C11" s="113" t="s">
        <v>211</v>
      </c>
      <c r="D11" s="114" t="s">
        <v>30</v>
      </c>
      <c r="E11" s="115">
        <v>1</v>
      </c>
      <c r="F11" s="134"/>
      <c r="G11" s="116">
        <f>ROUND(E11*F11,2)</f>
        <v>0</v>
      </c>
      <c r="H11" s="117" t="s">
        <v>46</v>
      </c>
      <c r="I11" s="119"/>
      <c r="J11" s="118"/>
    </row>
    <row r="12" spans="1:250">
      <c r="A12" s="120"/>
      <c r="B12" s="121" t="s">
        <v>212</v>
      </c>
      <c r="C12" s="122" t="str">
        <f>CONCATENATE(B7," ",C7)</f>
        <v>000 Vedlejší rozpočtové a ostatní náklady</v>
      </c>
      <c r="D12" s="123"/>
      <c r="E12" s="124"/>
      <c r="F12" s="125"/>
      <c r="G12" s="126">
        <f>SUM(G8:G11)</f>
        <v>0</v>
      </c>
      <c r="H12" s="104"/>
      <c r="I12" s="127"/>
    </row>
    <row r="13" spans="1:250">
      <c r="F13" s="103"/>
      <c r="G13" s="103"/>
      <c r="H13" s="104"/>
    </row>
    <row r="14" spans="1:250">
      <c r="A14" s="128" t="s">
        <v>19</v>
      </c>
      <c r="B14" s="129"/>
      <c r="C14" s="128"/>
      <c r="D14" s="128"/>
      <c r="E14" s="128"/>
      <c r="F14" s="128"/>
      <c r="G14" s="128"/>
      <c r="H14" s="104"/>
    </row>
    <row r="15" spans="1:250" ht="23.25" customHeight="1">
      <c r="A15" s="324" t="s">
        <v>213</v>
      </c>
      <c r="B15" s="326"/>
      <c r="C15" s="326"/>
      <c r="D15" s="326"/>
      <c r="E15" s="326"/>
      <c r="F15" s="326"/>
      <c r="G15" s="326"/>
      <c r="H15" s="104"/>
    </row>
    <row r="16" spans="1:250" ht="100.5" customHeight="1">
      <c r="A16" s="324" t="s">
        <v>214</v>
      </c>
      <c r="B16" s="324"/>
      <c r="C16" s="324"/>
      <c r="D16" s="324"/>
      <c r="E16" s="324"/>
      <c r="F16" s="324"/>
      <c r="G16" s="324"/>
      <c r="H16" s="104"/>
    </row>
    <row r="17" spans="1:9" ht="13.5" customHeight="1">
      <c r="A17" s="324" t="s">
        <v>20</v>
      </c>
      <c r="B17" s="325"/>
      <c r="C17" s="325"/>
      <c r="D17" s="325"/>
      <c r="E17" s="325"/>
      <c r="F17" s="325"/>
      <c r="G17" s="325"/>
      <c r="H17" s="104"/>
    </row>
    <row r="18" spans="1:9" ht="13.5" customHeight="1">
      <c r="A18" s="324" t="s">
        <v>21</v>
      </c>
      <c r="B18" s="325"/>
      <c r="C18" s="325"/>
      <c r="D18" s="325"/>
      <c r="E18" s="325"/>
      <c r="F18" s="325"/>
      <c r="G18" s="325"/>
      <c r="H18" s="104"/>
    </row>
    <row r="19" spans="1:9" customFormat="1" ht="40.5" customHeight="1">
      <c r="A19" s="323" t="s">
        <v>44</v>
      </c>
      <c r="B19" s="323"/>
      <c r="C19" s="323"/>
      <c r="D19" s="323"/>
      <c r="E19" s="323"/>
      <c r="F19" s="323"/>
      <c r="G19" s="323"/>
      <c r="I19" s="130"/>
    </row>
    <row r="20" spans="1:9" s="133" customFormat="1" ht="108" customHeight="1">
      <c r="A20" s="323" t="s">
        <v>49</v>
      </c>
      <c r="B20" s="323"/>
      <c r="C20" s="323"/>
      <c r="D20" s="323"/>
      <c r="E20" s="323"/>
      <c r="F20" s="323"/>
      <c r="G20" s="323"/>
      <c r="H20" s="131"/>
      <c r="I20" s="132"/>
    </row>
    <row r="21" spans="1:9">
      <c r="F21" s="103"/>
      <c r="G21" s="103"/>
      <c r="H21" s="104"/>
    </row>
    <row r="22" spans="1:9">
      <c r="F22" s="103"/>
      <c r="G22" s="103"/>
      <c r="H22" s="104"/>
    </row>
    <row r="23" spans="1:9">
      <c r="F23" s="103"/>
      <c r="G23" s="103"/>
      <c r="H23" s="104"/>
    </row>
    <row r="24" spans="1:9">
      <c r="F24" s="103"/>
      <c r="G24" s="103"/>
      <c r="H24" s="104"/>
    </row>
    <row r="25" spans="1:9">
      <c r="F25" s="103"/>
      <c r="G25" s="103"/>
      <c r="H25" s="104"/>
    </row>
    <row r="26" spans="1:9">
      <c r="F26" s="103"/>
      <c r="G26" s="103"/>
      <c r="H26" s="104"/>
    </row>
    <row r="27" spans="1:9">
      <c r="F27" s="103"/>
      <c r="G27" s="103"/>
      <c r="H27" s="104"/>
    </row>
    <row r="28" spans="1:9">
      <c r="F28" s="103"/>
      <c r="G28" s="103"/>
      <c r="H28" s="104"/>
    </row>
    <row r="29" spans="1:9">
      <c r="F29" s="103"/>
      <c r="G29" s="103"/>
      <c r="H29" s="104"/>
    </row>
  </sheetData>
  <sheetProtection algorithmName="SHA-512" hashValue="/S2XwbeKqUWxaHTySavIVvoi7TdWoqoIBGQnMU4Mk7EwUoiRYD6GfgT0NLZMZka2LFrGn3TR7EcUTLA9g9iweQ==" saltValue="BrzA83S5jtnLft6eswdTLg==" spinCount="100000" sheet="1" objects="1" scenarios="1"/>
  <mergeCells count="11">
    <mergeCell ref="A15:G15"/>
    <mergeCell ref="A2:B3"/>
    <mergeCell ref="C2:G3"/>
    <mergeCell ref="A4:B4"/>
    <mergeCell ref="C4:G4"/>
    <mergeCell ref="D7:G7"/>
    <mergeCell ref="A20:G20"/>
    <mergeCell ref="A16:G16"/>
    <mergeCell ref="A17:G17"/>
    <mergeCell ref="A18:G18"/>
    <mergeCell ref="A19:G19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41"/>
  <sheetViews>
    <sheetView zoomScaleNormal="100" workbookViewId="0"/>
  </sheetViews>
  <sheetFormatPr defaultRowHeight="15"/>
  <cols>
    <col min="1" max="1" width="4.140625" style="203" customWidth="1"/>
    <col min="2" max="2" width="4.28515625" style="204" customWidth="1"/>
    <col min="3" max="3" width="14.42578125" style="204" customWidth="1"/>
    <col min="4" max="4" width="61.140625" style="204" customWidth="1"/>
    <col min="5" max="5" width="6.7109375" style="204" customWidth="1"/>
    <col min="6" max="6" width="8.7109375" style="205" customWidth="1"/>
    <col min="7" max="7" width="11.7109375" style="206" customWidth="1"/>
    <col min="8" max="8" width="15.7109375" style="206" customWidth="1"/>
    <col min="9" max="9" width="17.28515625" style="130" customWidth="1"/>
    <col min="10" max="10" width="25.140625" customWidth="1"/>
    <col min="11" max="11" width="13.7109375" customWidth="1"/>
    <col min="15" max="15" width="15.140625" customWidth="1"/>
  </cols>
  <sheetData>
    <row r="1" spans="1:25" ht="18">
      <c r="A1" s="5" t="s">
        <v>216</v>
      </c>
      <c r="B1" s="135"/>
      <c r="C1" s="135"/>
      <c r="D1" s="135"/>
      <c r="E1" s="135"/>
      <c r="F1" s="135"/>
      <c r="G1" s="135"/>
      <c r="H1" s="135"/>
      <c r="K1" s="136"/>
    </row>
    <row r="2" spans="1:25" ht="15" customHeight="1">
      <c r="A2" s="345" t="s">
        <v>43</v>
      </c>
      <c r="B2" s="346"/>
      <c r="C2" s="346"/>
      <c r="D2" s="346"/>
      <c r="E2" s="346"/>
      <c r="F2" s="346"/>
      <c r="G2" s="346"/>
      <c r="H2" s="346"/>
      <c r="I2" s="346"/>
      <c r="K2" s="136"/>
    </row>
    <row r="3" spans="1:25" ht="13.5" customHeight="1">
      <c r="A3" s="347" t="s">
        <v>39</v>
      </c>
      <c r="B3" s="348"/>
      <c r="C3" s="348"/>
      <c r="D3" s="348"/>
      <c r="E3" s="1"/>
      <c r="F3" s="1"/>
      <c r="G3" s="2"/>
      <c r="H3" s="2"/>
      <c r="I3" s="138"/>
      <c r="K3" s="136"/>
    </row>
    <row r="4" spans="1:25" ht="13.5" customHeight="1">
      <c r="A4" s="76" t="s">
        <v>82</v>
      </c>
      <c r="B4" s="137"/>
      <c r="C4" s="137"/>
      <c r="D4" s="137"/>
      <c r="E4" s="1"/>
      <c r="F4" s="1"/>
      <c r="G4" s="2"/>
      <c r="H4" s="2"/>
      <c r="I4" s="138"/>
      <c r="K4" s="136"/>
    </row>
    <row r="5" spans="1:25" ht="15.75">
      <c r="A5" s="135"/>
      <c r="B5" s="135"/>
      <c r="C5" s="135"/>
      <c r="D5" s="135"/>
      <c r="E5" s="135"/>
      <c r="F5" s="135"/>
      <c r="G5" s="135"/>
      <c r="H5" s="135"/>
      <c r="J5" s="139"/>
      <c r="K5" s="139"/>
      <c r="L5" s="139"/>
      <c r="M5" s="139"/>
      <c r="N5" s="139"/>
    </row>
    <row r="6" spans="1:25" ht="33.200000000000003" customHeight="1">
      <c r="A6" s="140" t="s">
        <v>0</v>
      </c>
      <c r="B6" s="140" t="s">
        <v>1</v>
      </c>
      <c r="C6" s="140" t="s">
        <v>2</v>
      </c>
      <c r="D6" s="140" t="s">
        <v>3</v>
      </c>
      <c r="E6" s="140" t="s">
        <v>4</v>
      </c>
      <c r="F6" s="140" t="s">
        <v>5</v>
      </c>
      <c r="G6" s="140" t="s">
        <v>6</v>
      </c>
      <c r="H6" s="141" t="s">
        <v>45</v>
      </c>
      <c r="I6" s="140" t="s">
        <v>7</v>
      </c>
      <c r="J6" s="142"/>
      <c r="K6" s="6"/>
    </row>
    <row r="7" spans="1:25">
      <c r="A7" s="140" t="s">
        <v>8</v>
      </c>
      <c r="B7" s="140" t="s">
        <v>9</v>
      </c>
      <c r="C7" s="140" t="s">
        <v>10</v>
      </c>
      <c r="D7" s="140" t="s">
        <v>11</v>
      </c>
      <c r="E7" s="140" t="s">
        <v>12</v>
      </c>
      <c r="F7" s="140" t="s">
        <v>13</v>
      </c>
      <c r="G7" s="140" t="s">
        <v>14</v>
      </c>
      <c r="H7" s="140">
        <v>8</v>
      </c>
      <c r="I7" s="140">
        <v>9</v>
      </c>
    </row>
    <row r="8" spans="1:25" s="130" customFormat="1" ht="21" customHeight="1">
      <c r="A8" s="143"/>
      <c r="B8" s="144"/>
      <c r="C8" s="144" t="s">
        <v>15</v>
      </c>
      <c r="D8" s="144" t="s">
        <v>16</v>
      </c>
      <c r="E8" s="144"/>
      <c r="F8" s="145"/>
      <c r="G8" s="146"/>
      <c r="H8" s="146">
        <f>H9</f>
        <v>0</v>
      </c>
      <c r="J8" s="147"/>
    </row>
    <row r="9" spans="1:25" s="154" customFormat="1" ht="13.5" customHeight="1">
      <c r="A9" s="148"/>
      <c r="B9" s="149"/>
      <c r="C9" s="149">
        <v>790</v>
      </c>
      <c r="D9" s="149" t="s">
        <v>31</v>
      </c>
      <c r="E9" s="149"/>
      <c r="F9" s="150"/>
      <c r="G9" s="150"/>
      <c r="H9" s="150">
        <f>SUM(H10:H17,H21:H27)</f>
        <v>0</v>
      </c>
      <c r="I9" s="151"/>
      <c r="J9" s="152"/>
      <c r="K9" s="153"/>
    </row>
    <row r="10" spans="1:25" s="166" customFormat="1" ht="27" customHeight="1">
      <c r="A10" s="155">
        <v>1</v>
      </c>
      <c r="B10" s="156">
        <v>790</v>
      </c>
      <c r="C10" s="157" t="s">
        <v>172</v>
      </c>
      <c r="D10" s="77" t="s">
        <v>41</v>
      </c>
      <c r="E10" s="78" t="s">
        <v>30</v>
      </c>
      <c r="F10" s="158">
        <f>ROUND(SUM(F13),3)</f>
        <v>2</v>
      </c>
      <c r="G10" s="225"/>
      <c r="H10" s="159">
        <f>ROUND(F10*G10,2)</f>
        <v>0</v>
      </c>
      <c r="I10" s="160" t="s">
        <v>46</v>
      </c>
      <c r="J10" s="161"/>
      <c r="K10" s="162"/>
      <c r="L10" s="163"/>
      <c r="M10" s="164"/>
      <c r="N10" s="165"/>
      <c r="O10" s="162"/>
    </row>
    <row r="11" spans="1:25" s="130" customFormat="1" ht="54" customHeight="1">
      <c r="A11" s="167"/>
      <c r="B11" s="156"/>
      <c r="C11" s="157"/>
      <c r="D11" s="168" t="s">
        <v>84</v>
      </c>
      <c r="E11" s="157"/>
      <c r="F11" s="169"/>
      <c r="G11" s="170"/>
      <c r="H11" s="170"/>
      <c r="I11" s="171"/>
      <c r="J11" s="4"/>
      <c r="K11"/>
      <c r="L11"/>
      <c r="M11"/>
      <c r="N11"/>
      <c r="O11"/>
      <c r="P11"/>
      <c r="Q11"/>
      <c r="R11"/>
      <c r="S11"/>
    </row>
    <row r="12" spans="1:25" s="130" customFormat="1" ht="27" customHeight="1">
      <c r="A12" s="167"/>
      <c r="B12" s="156"/>
      <c r="C12" s="157"/>
      <c r="D12" s="172" t="s">
        <v>85</v>
      </c>
      <c r="E12" s="157"/>
      <c r="F12" s="173"/>
      <c r="G12" s="170"/>
      <c r="H12" s="170"/>
      <c r="I12" s="171"/>
      <c r="J12" s="174"/>
      <c r="K12" s="175"/>
      <c r="L12" s="176"/>
      <c r="M12" s="176"/>
      <c r="N12" s="176"/>
      <c r="O12" s="176"/>
      <c r="P12" s="176"/>
      <c r="Q12" s="176"/>
      <c r="R12" s="177"/>
      <c r="S12" s="178"/>
    </row>
    <row r="13" spans="1:25" s="130" customFormat="1" ht="13.5" customHeight="1">
      <c r="A13" s="167"/>
      <c r="B13" s="156"/>
      <c r="C13" s="157"/>
      <c r="D13" s="172" t="s">
        <v>36</v>
      </c>
      <c r="E13" s="157"/>
      <c r="F13" s="169">
        <v>2</v>
      </c>
      <c r="G13" s="170"/>
      <c r="H13" s="170"/>
      <c r="I13" s="171"/>
      <c r="J13" s="179"/>
      <c r="K13" s="175"/>
      <c r="L13" s="176"/>
      <c r="M13" s="176"/>
      <c r="N13" s="176"/>
      <c r="O13" s="176"/>
      <c r="P13" s="176"/>
      <c r="Q13" s="176"/>
      <c r="R13" s="177"/>
      <c r="S13" s="178"/>
    </row>
    <row r="14" spans="1:25" s="130" customFormat="1" ht="13.5" customHeight="1">
      <c r="A14" s="167"/>
      <c r="B14" s="156"/>
      <c r="C14" s="157"/>
      <c r="D14" s="172" t="s">
        <v>40</v>
      </c>
      <c r="E14" s="157"/>
      <c r="F14" s="173"/>
      <c r="G14" s="170"/>
      <c r="H14" s="170"/>
      <c r="I14" s="171"/>
      <c r="J14" s="174"/>
      <c r="K14" s="175"/>
      <c r="L14" s="176"/>
      <c r="M14" s="176"/>
      <c r="N14" s="176"/>
      <c r="O14" s="176"/>
      <c r="P14" s="176"/>
      <c r="Q14" s="176"/>
      <c r="R14" s="177"/>
      <c r="S14" s="178"/>
    </row>
    <row r="15" spans="1:25" s="166" customFormat="1" ht="27" customHeight="1">
      <c r="A15" s="155">
        <v>2</v>
      </c>
      <c r="B15" s="156">
        <v>790</v>
      </c>
      <c r="C15" s="157" t="s">
        <v>173</v>
      </c>
      <c r="D15" s="77" t="s">
        <v>42</v>
      </c>
      <c r="E15" s="78" t="s">
        <v>30</v>
      </c>
      <c r="F15" s="158">
        <f>ROUND(SUM(F21),3)</f>
        <v>1</v>
      </c>
      <c r="G15" s="180">
        <f>ROUND(SUM(H18:H20)/F15,2)</f>
        <v>0</v>
      </c>
      <c r="H15" s="159">
        <f>ROUND(F15*G15,2)</f>
        <v>0</v>
      </c>
      <c r="I15" s="160" t="s">
        <v>46</v>
      </c>
      <c r="J15" s="161"/>
      <c r="K15" s="162"/>
      <c r="L15" s="163"/>
      <c r="M15" s="164"/>
      <c r="N15" s="165"/>
      <c r="O15" s="162"/>
      <c r="P15" s="161"/>
      <c r="Q15" s="162"/>
      <c r="R15" s="163"/>
      <c r="S15" s="164"/>
      <c r="T15" s="165"/>
      <c r="U15" s="162"/>
    </row>
    <row r="16" spans="1:25" s="130" customFormat="1" ht="54" customHeight="1">
      <c r="A16" s="167"/>
      <c r="B16" s="156"/>
      <c r="C16" s="157"/>
      <c r="D16" s="168" t="s">
        <v>87</v>
      </c>
      <c r="E16" s="157"/>
      <c r="F16" s="169"/>
      <c r="G16" s="170"/>
      <c r="H16" s="170"/>
      <c r="I16" s="171"/>
      <c r="J16" s="4"/>
      <c r="K16"/>
      <c r="L16"/>
      <c r="M16"/>
      <c r="N16"/>
      <c r="O16"/>
      <c r="P16" s="181"/>
      <c r="Q16" s="182"/>
      <c r="W16" s="176"/>
      <c r="X16" s="177"/>
      <c r="Y16" s="178"/>
    </row>
    <row r="17" spans="1:62" s="130" customFormat="1" ht="27" customHeight="1">
      <c r="A17" s="167"/>
      <c r="B17" s="156"/>
      <c r="C17" s="157"/>
      <c r="D17" s="172" t="s">
        <v>139</v>
      </c>
      <c r="E17" s="157"/>
      <c r="F17" s="173"/>
      <c r="G17" s="170"/>
      <c r="H17" s="170"/>
      <c r="I17" s="171"/>
      <c r="J17" s="183"/>
      <c r="K17" s="175"/>
      <c r="L17" s="176"/>
      <c r="M17" s="176"/>
      <c r="N17" s="176"/>
      <c r="O17" s="176"/>
      <c r="P17" s="184"/>
      <c r="Q17" s="181"/>
      <c r="R17" s="181"/>
      <c r="S17" s="181"/>
      <c r="T17" s="181"/>
      <c r="U17" s="181"/>
      <c r="V17" s="181"/>
      <c r="W17" s="176"/>
      <c r="X17" s="177"/>
      <c r="Y17" s="178"/>
    </row>
    <row r="18" spans="1:62" s="130" customFormat="1" ht="27" customHeight="1">
      <c r="A18" s="185" t="s">
        <v>133</v>
      </c>
      <c r="B18" s="156"/>
      <c r="C18" s="186" t="s">
        <v>174</v>
      </c>
      <c r="D18" s="172" t="s">
        <v>138</v>
      </c>
      <c r="E18" s="172" t="s">
        <v>24</v>
      </c>
      <c r="F18" s="169">
        <v>1</v>
      </c>
      <c r="G18" s="80"/>
      <c r="H18" s="187">
        <f>ROUND(F18*G18,2)</f>
        <v>0</v>
      </c>
      <c r="I18" s="188" t="s">
        <v>47</v>
      </c>
      <c r="J18" s="181"/>
      <c r="K18" s="182"/>
      <c r="Q18" s="176"/>
      <c r="V18" s="189"/>
    </row>
    <row r="19" spans="1:62" s="130" customFormat="1" ht="27" customHeight="1">
      <c r="A19" s="185" t="s">
        <v>134</v>
      </c>
      <c r="B19" s="156"/>
      <c r="C19" s="186" t="s">
        <v>176</v>
      </c>
      <c r="D19" s="172" t="s">
        <v>140</v>
      </c>
      <c r="E19" s="172" t="s">
        <v>24</v>
      </c>
      <c r="F19" s="169">
        <v>10</v>
      </c>
      <c r="G19" s="80"/>
      <c r="H19" s="187">
        <f>ROUND(F19*G19,2)</f>
        <v>0</v>
      </c>
      <c r="I19" s="188" t="s">
        <v>47</v>
      </c>
      <c r="J19" s="183"/>
      <c r="K19" s="184"/>
      <c r="Q19" s="190"/>
      <c r="R19" s="190"/>
      <c r="V19" s="189"/>
      <c r="AB19" s="184"/>
    </row>
    <row r="20" spans="1:62" s="130" customFormat="1" ht="27" customHeight="1">
      <c r="A20" s="185" t="s">
        <v>135</v>
      </c>
      <c r="B20" s="156"/>
      <c r="C20" s="186" t="s">
        <v>175</v>
      </c>
      <c r="D20" s="172" t="s">
        <v>137</v>
      </c>
      <c r="E20" s="172" t="s">
        <v>24</v>
      </c>
      <c r="F20" s="169">
        <v>2000</v>
      </c>
      <c r="G20" s="80"/>
      <c r="H20" s="187">
        <f>ROUND(F20*G20,2)</f>
        <v>0</v>
      </c>
      <c r="I20" s="188" t="s">
        <v>47</v>
      </c>
      <c r="J20" s="191"/>
      <c r="K20" s="184"/>
      <c r="Q20" s="192"/>
      <c r="R20" s="190"/>
      <c r="V20" s="189"/>
      <c r="AB20" s="184"/>
    </row>
    <row r="21" spans="1:62" s="130" customFormat="1" ht="13.5" customHeight="1">
      <c r="A21" s="167"/>
      <c r="B21" s="156"/>
      <c r="C21" s="157"/>
      <c r="D21" s="172" t="s">
        <v>38</v>
      </c>
      <c r="E21" s="157"/>
      <c r="F21" s="169">
        <v>1</v>
      </c>
      <c r="G21" s="170"/>
      <c r="H21" s="170"/>
      <c r="I21" s="171"/>
      <c r="J21" s="193"/>
      <c r="K21" s="194"/>
      <c r="L21" s="194"/>
      <c r="M21" s="194"/>
      <c r="N21" s="194"/>
      <c r="O21" s="194"/>
      <c r="P21" s="194"/>
      <c r="Q21" s="176"/>
      <c r="R21" s="177"/>
      <c r="S21" s="178"/>
    </row>
    <row r="22" spans="1:62" s="130" customFormat="1" ht="27" customHeight="1">
      <c r="A22" s="167"/>
      <c r="B22" s="156"/>
      <c r="C22" s="157"/>
      <c r="D22" s="172" t="s">
        <v>86</v>
      </c>
      <c r="E22" s="157"/>
      <c r="F22" s="173"/>
      <c r="G22" s="170"/>
      <c r="H22" s="170"/>
      <c r="I22" s="171"/>
      <c r="J22" s="174"/>
      <c r="K22" s="175"/>
      <c r="L22" s="176"/>
      <c r="M22" s="176"/>
      <c r="N22" s="176"/>
      <c r="O22" s="176"/>
      <c r="P22" s="176"/>
      <c r="Q22" s="176"/>
      <c r="R22" s="177"/>
      <c r="S22" s="178"/>
    </row>
    <row r="23" spans="1:62" s="130" customFormat="1" ht="27" customHeight="1">
      <c r="A23" s="167"/>
      <c r="B23" s="156"/>
      <c r="C23" s="157"/>
      <c r="D23" s="172" t="s">
        <v>136</v>
      </c>
      <c r="E23" s="157"/>
      <c r="F23" s="173"/>
      <c r="G23" s="170"/>
      <c r="H23" s="170"/>
      <c r="I23" s="171"/>
      <c r="J23" s="174"/>
      <c r="K23" s="175"/>
      <c r="L23" s="176"/>
      <c r="M23" s="176"/>
      <c r="N23" s="176"/>
      <c r="O23" s="176"/>
      <c r="P23" s="176"/>
      <c r="Q23" s="176"/>
      <c r="R23" s="177"/>
      <c r="S23" s="178"/>
    </row>
    <row r="24" spans="1:62" s="166" customFormat="1" ht="13.5" customHeight="1">
      <c r="A24" s="155">
        <v>3</v>
      </c>
      <c r="B24" s="156" t="s">
        <v>32</v>
      </c>
      <c r="C24" s="157" t="s">
        <v>144</v>
      </c>
      <c r="D24" s="157" t="s">
        <v>145</v>
      </c>
      <c r="E24" s="195" t="s">
        <v>25</v>
      </c>
      <c r="F24" s="196">
        <v>1.7</v>
      </c>
      <c r="G24" s="225"/>
      <c r="H24" s="159">
        <f>ROUND(F24*G24,2)</f>
        <v>0</v>
      </c>
      <c r="I24" s="160" t="s">
        <v>46</v>
      </c>
      <c r="J24" s="197"/>
      <c r="L24" s="198"/>
      <c r="M24" s="164"/>
    </row>
    <row r="25" spans="1:62" s="166" customFormat="1" ht="13.5" customHeight="1">
      <c r="A25" s="155">
        <v>4</v>
      </c>
      <c r="B25" s="156" t="s">
        <v>28</v>
      </c>
      <c r="C25" s="157" t="s">
        <v>33</v>
      </c>
      <c r="D25" s="157" t="s">
        <v>34</v>
      </c>
      <c r="E25" s="195" t="s">
        <v>26</v>
      </c>
      <c r="F25" s="196">
        <f>ROUND(SUM(F26),3)</f>
        <v>2</v>
      </c>
      <c r="G25" s="225"/>
      <c r="H25" s="159">
        <f>ROUND(F25*G25,2)</f>
        <v>0</v>
      </c>
      <c r="I25" s="160" t="s">
        <v>48</v>
      </c>
      <c r="J25" s="197"/>
      <c r="L25" s="198"/>
      <c r="M25" s="164"/>
    </row>
    <row r="26" spans="1:62" s="130" customFormat="1" ht="13.5" customHeight="1">
      <c r="A26" s="167"/>
      <c r="B26" s="156"/>
      <c r="C26" s="157"/>
      <c r="D26" s="172" t="s">
        <v>35</v>
      </c>
      <c r="E26" s="157"/>
      <c r="F26" s="169">
        <v>2</v>
      </c>
      <c r="G26" s="170"/>
      <c r="H26" s="170"/>
      <c r="I26" s="171"/>
      <c r="J26" s="174"/>
      <c r="K26" s="175"/>
      <c r="L26" s="176"/>
      <c r="M26" s="176"/>
      <c r="N26" s="176"/>
      <c r="O26" s="176"/>
      <c r="P26" s="176"/>
      <c r="Q26" s="176"/>
      <c r="R26" s="177"/>
      <c r="S26" s="178"/>
    </row>
    <row r="27" spans="1:62" s="130" customFormat="1" ht="13.5" customHeight="1">
      <c r="A27" s="167"/>
      <c r="B27" s="156"/>
      <c r="C27" s="157"/>
      <c r="D27" s="172" t="s">
        <v>27</v>
      </c>
      <c r="E27" s="157"/>
      <c r="F27" s="169"/>
      <c r="G27" s="170"/>
      <c r="H27" s="170"/>
      <c r="I27" s="171"/>
      <c r="J27" s="174"/>
      <c r="K27" s="175"/>
      <c r="L27" s="176"/>
      <c r="M27" s="176"/>
      <c r="N27" s="176"/>
      <c r="O27" s="176"/>
      <c r="P27" s="176"/>
      <c r="Q27" s="176"/>
      <c r="R27" s="177"/>
      <c r="S27" s="178"/>
    </row>
    <row r="28" spans="1:62" s="130" customFormat="1" ht="21" customHeight="1">
      <c r="A28" s="199"/>
      <c r="B28" s="200"/>
      <c r="C28" s="200"/>
      <c r="D28" s="200" t="s">
        <v>17</v>
      </c>
      <c r="E28" s="200"/>
      <c r="F28" s="201"/>
      <c r="G28" s="202"/>
      <c r="H28" s="202">
        <f>H8</f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>
      <c r="J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</row>
    <row r="30" spans="1:62" ht="13.5" customHeight="1">
      <c r="A30" s="349" t="s">
        <v>18</v>
      </c>
      <c r="B30" s="350"/>
      <c r="C30" s="351"/>
      <c r="D30" s="207" t="s">
        <v>83</v>
      </c>
      <c r="E30" s="208"/>
      <c r="F30" s="209"/>
      <c r="G30" s="210"/>
      <c r="H30" s="211">
        <f>H28</f>
        <v>0</v>
      </c>
      <c r="J30" s="143"/>
    </row>
    <row r="31" spans="1:62">
      <c r="J31" s="212"/>
      <c r="L31" s="213"/>
      <c r="M31" s="214"/>
      <c r="N31" s="215"/>
      <c r="O31" s="216"/>
      <c r="P31" s="146"/>
      <c r="Q31" s="146"/>
      <c r="R31" s="130"/>
      <c r="S31" s="143"/>
      <c r="T31" s="144"/>
      <c r="U31" s="213"/>
      <c r="V31" s="214"/>
      <c r="W31" s="215"/>
      <c r="X31" s="216"/>
      <c r="Y31" s="146"/>
      <c r="Z31" s="146"/>
      <c r="AA31" s="130"/>
      <c r="AB31" s="143"/>
      <c r="AC31" s="144"/>
      <c r="AD31" s="213"/>
      <c r="AE31" s="214"/>
      <c r="AF31" s="215"/>
      <c r="AG31" s="216"/>
      <c r="AH31" s="146"/>
      <c r="AI31" s="146"/>
      <c r="AJ31" s="130"/>
      <c r="AK31" s="143"/>
      <c r="AL31" s="144"/>
      <c r="AM31" s="213"/>
      <c r="AN31" s="214"/>
      <c r="AO31" s="215"/>
      <c r="AP31" s="216"/>
      <c r="AQ31" s="146"/>
      <c r="AR31" s="146"/>
      <c r="AS31" s="130"/>
      <c r="AT31" s="143"/>
      <c r="AU31" s="144"/>
      <c r="AV31" s="213"/>
      <c r="AW31" s="214"/>
      <c r="AX31" s="215"/>
      <c r="AY31" s="216"/>
      <c r="AZ31" s="146"/>
      <c r="BA31" s="146"/>
      <c r="BB31" s="130"/>
      <c r="BC31" s="143"/>
      <c r="BD31" s="144"/>
      <c r="BE31" s="213"/>
      <c r="BF31" s="214"/>
      <c r="BG31" s="215"/>
      <c r="BH31" s="216"/>
      <c r="BI31" s="146"/>
      <c r="BJ31" s="146"/>
    </row>
    <row r="32" spans="1:62">
      <c r="A32" s="217" t="s">
        <v>19</v>
      </c>
      <c r="B32" s="218"/>
      <c r="C32" s="217"/>
      <c r="D32" s="217"/>
      <c r="E32" s="217"/>
      <c r="F32" s="217"/>
      <c r="G32" s="217"/>
      <c r="H32" s="217"/>
      <c r="I32" s="178"/>
      <c r="J32" s="219"/>
      <c r="L32" s="213"/>
      <c r="M32" s="214"/>
      <c r="N32" s="215"/>
      <c r="O32" s="216"/>
      <c r="P32" s="146"/>
      <c r="Q32" s="146"/>
      <c r="R32" s="130"/>
      <c r="S32" s="143"/>
      <c r="T32" s="144"/>
      <c r="U32" s="213"/>
      <c r="V32" s="214"/>
      <c r="W32" s="215"/>
      <c r="X32" s="216"/>
      <c r="Y32" s="146"/>
      <c r="Z32" s="146"/>
      <c r="AA32" s="130"/>
      <c r="AB32" s="143"/>
      <c r="AC32" s="144"/>
      <c r="AD32" s="213"/>
      <c r="AE32" s="214"/>
      <c r="AF32" s="215"/>
      <c r="AG32" s="216"/>
      <c r="AH32" s="146"/>
      <c r="AI32" s="146"/>
      <c r="AJ32" s="130"/>
      <c r="AK32" s="143"/>
      <c r="AL32" s="144"/>
      <c r="AM32" s="213"/>
      <c r="AN32" s="214"/>
      <c r="AO32" s="215"/>
      <c r="AP32" s="216"/>
      <c r="AQ32" s="146"/>
      <c r="AR32" s="146"/>
      <c r="AS32" s="130"/>
      <c r="AT32" s="143"/>
      <c r="AU32" s="144"/>
      <c r="AV32" s="213"/>
      <c r="AW32" s="214"/>
      <c r="AX32" s="215"/>
      <c r="AY32" s="216"/>
      <c r="AZ32" s="146"/>
      <c r="BA32" s="146"/>
      <c r="BB32" s="130"/>
      <c r="BC32" s="143"/>
      <c r="BD32" s="144"/>
      <c r="BE32" s="213"/>
      <c r="BF32" s="214"/>
      <c r="BG32" s="215"/>
      <c r="BH32" s="216"/>
      <c r="BI32" s="146"/>
      <c r="BJ32" s="146"/>
    </row>
    <row r="33" spans="1:62" ht="27" customHeight="1">
      <c r="A33" s="324" t="s">
        <v>22</v>
      </c>
      <c r="B33" s="352"/>
      <c r="C33" s="352"/>
      <c r="D33" s="352"/>
      <c r="E33" s="352"/>
      <c r="F33" s="352"/>
      <c r="G33" s="352"/>
      <c r="H33" s="217"/>
      <c r="I33" s="221"/>
      <c r="J33" s="3"/>
      <c r="L33" s="213"/>
      <c r="M33" s="214"/>
      <c r="N33" s="215"/>
      <c r="O33" s="216"/>
      <c r="P33" s="146"/>
      <c r="Q33" s="146"/>
      <c r="R33" s="130"/>
      <c r="S33" s="143"/>
      <c r="T33" s="144"/>
      <c r="U33" s="213"/>
      <c r="V33" s="214"/>
      <c r="W33" s="215"/>
      <c r="X33" s="216"/>
      <c r="Y33" s="146"/>
      <c r="Z33" s="146"/>
      <c r="AA33" s="130"/>
      <c r="AB33" s="143"/>
      <c r="AC33" s="144"/>
      <c r="AD33" s="213"/>
      <c r="AE33" s="214"/>
      <c r="AF33" s="215"/>
      <c r="AG33" s="216"/>
      <c r="AH33" s="146"/>
      <c r="AI33" s="146"/>
      <c r="AJ33" s="130"/>
      <c r="AK33" s="143"/>
      <c r="AL33" s="144"/>
      <c r="AM33" s="213"/>
      <c r="AN33" s="214"/>
      <c r="AO33" s="215"/>
      <c r="AP33" s="216"/>
      <c r="AQ33" s="146"/>
      <c r="AR33" s="146"/>
      <c r="AS33" s="130"/>
      <c r="AT33" s="143"/>
      <c r="AU33" s="144"/>
      <c r="AV33" s="213"/>
      <c r="AW33" s="214"/>
      <c r="AX33" s="215"/>
      <c r="AY33" s="216"/>
      <c r="AZ33" s="146"/>
      <c r="BA33" s="146"/>
      <c r="BB33" s="130"/>
      <c r="BC33" s="143"/>
      <c r="BD33" s="144"/>
      <c r="BE33" s="213"/>
      <c r="BF33" s="214"/>
      <c r="BG33" s="215"/>
      <c r="BH33" s="216"/>
      <c r="BI33" s="146"/>
      <c r="BJ33" s="146"/>
    </row>
    <row r="34" spans="1:62" ht="90" customHeight="1">
      <c r="A34" s="343" t="s">
        <v>23</v>
      </c>
      <c r="B34" s="353"/>
      <c r="C34" s="353"/>
      <c r="D34" s="353"/>
      <c r="E34" s="353"/>
      <c r="F34" s="353"/>
      <c r="G34" s="353"/>
      <c r="H34" s="217"/>
      <c r="I34" s="217"/>
      <c r="J34" s="143"/>
      <c r="L34" s="213"/>
      <c r="M34" s="214"/>
      <c r="N34" s="215"/>
      <c r="O34" s="216"/>
      <c r="P34" s="146"/>
      <c r="Q34" s="146"/>
      <c r="R34" s="130"/>
      <c r="S34" s="143"/>
      <c r="T34" s="144"/>
      <c r="U34" s="213"/>
      <c r="V34" s="214"/>
      <c r="W34" s="215"/>
      <c r="X34" s="216"/>
      <c r="Y34" s="146"/>
      <c r="Z34" s="146"/>
      <c r="AA34" s="130"/>
      <c r="AB34" s="143"/>
      <c r="AC34" s="144"/>
      <c r="AD34" s="213"/>
      <c r="AE34" s="214"/>
      <c r="AF34" s="215"/>
      <c r="AG34" s="216"/>
      <c r="AH34" s="146"/>
      <c r="AI34" s="146"/>
      <c r="AJ34" s="130"/>
      <c r="AK34" s="143"/>
      <c r="AL34" s="144"/>
      <c r="AM34" s="213"/>
      <c r="AN34" s="214"/>
      <c r="AO34" s="215"/>
      <c r="AP34" s="216"/>
      <c r="AQ34" s="146"/>
      <c r="AR34" s="146"/>
      <c r="AS34" s="130"/>
      <c r="AT34" s="143"/>
      <c r="AU34" s="144"/>
      <c r="AV34" s="213"/>
      <c r="AW34" s="214"/>
      <c r="AX34" s="215"/>
      <c r="AY34" s="216"/>
      <c r="AZ34" s="146"/>
      <c r="BA34" s="146"/>
      <c r="BB34" s="130"/>
      <c r="BC34" s="143"/>
      <c r="BD34" s="144"/>
      <c r="BE34" s="213"/>
      <c r="BF34" s="214"/>
      <c r="BG34" s="215"/>
      <c r="BH34" s="216"/>
      <c r="BI34" s="146"/>
      <c r="BJ34" s="146"/>
    </row>
    <row r="35" spans="1:62">
      <c r="A35" s="343" t="s">
        <v>20</v>
      </c>
      <c r="B35" s="344"/>
      <c r="C35" s="344"/>
      <c r="D35" s="344"/>
      <c r="E35" s="344"/>
      <c r="F35" s="344"/>
      <c r="G35" s="344"/>
      <c r="H35" s="224"/>
      <c r="I35" s="224"/>
      <c r="J35" s="143"/>
      <c r="L35" s="213"/>
      <c r="M35" s="214"/>
      <c r="N35" s="215"/>
      <c r="O35" s="216"/>
      <c r="P35" s="146"/>
      <c r="Q35" s="146"/>
      <c r="R35" s="130"/>
      <c r="S35" s="143"/>
      <c r="T35" s="144"/>
      <c r="U35" s="213"/>
      <c r="V35" s="214"/>
      <c r="W35" s="215"/>
      <c r="X35" s="216"/>
      <c r="Y35" s="146"/>
      <c r="Z35" s="146"/>
      <c r="AA35" s="130"/>
      <c r="AB35" s="143"/>
      <c r="AC35" s="144"/>
      <c r="AD35" s="213"/>
      <c r="AE35" s="214"/>
      <c r="AF35" s="215"/>
      <c r="AG35" s="216"/>
      <c r="AH35" s="146"/>
      <c r="AI35" s="146"/>
      <c r="AJ35" s="130"/>
      <c r="AK35" s="143"/>
      <c r="AL35" s="144"/>
      <c r="AM35" s="213"/>
      <c r="AN35" s="214"/>
      <c r="AO35" s="215"/>
      <c r="AP35" s="216"/>
      <c r="AQ35" s="146"/>
      <c r="AR35" s="146"/>
      <c r="AS35" s="130"/>
      <c r="AT35" s="143"/>
      <c r="AU35" s="144"/>
      <c r="AV35" s="213"/>
      <c r="AW35" s="214"/>
      <c r="AX35" s="215"/>
      <c r="AY35" s="216"/>
      <c r="AZ35" s="146"/>
      <c r="BA35" s="146"/>
      <c r="BB35" s="130"/>
      <c r="BC35" s="143"/>
      <c r="BD35" s="144"/>
      <c r="BE35" s="213"/>
      <c r="BF35" s="214"/>
      <c r="BG35" s="215"/>
      <c r="BH35" s="216"/>
      <c r="BI35" s="146"/>
      <c r="BJ35" s="146"/>
    </row>
    <row r="36" spans="1:62">
      <c r="A36" s="343" t="s">
        <v>21</v>
      </c>
      <c r="B36" s="344"/>
      <c r="C36" s="344"/>
      <c r="D36" s="344"/>
      <c r="E36" s="344"/>
      <c r="F36" s="344"/>
      <c r="G36" s="344"/>
      <c r="H36" s="224"/>
      <c r="I36" s="224"/>
      <c r="J36" s="130"/>
      <c r="L36" s="213"/>
      <c r="M36" s="214"/>
      <c r="N36" s="215"/>
      <c r="O36" s="216"/>
      <c r="P36" s="146"/>
      <c r="Q36" s="146"/>
      <c r="R36" s="130"/>
      <c r="S36" s="143"/>
      <c r="T36" s="144"/>
      <c r="U36" s="213"/>
      <c r="V36" s="214"/>
      <c r="W36" s="215"/>
      <c r="X36" s="216"/>
      <c r="Y36" s="146"/>
      <c r="Z36" s="146"/>
      <c r="AA36" s="130"/>
      <c r="AB36" s="143"/>
      <c r="AC36" s="144"/>
      <c r="AD36" s="213"/>
      <c r="AE36" s="214"/>
      <c r="AF36" s="215"/>
      <c r="AG36" s="216"/>
      <c r="AH36" s="146"/>
      <c r="AI36" s="146"/>
      <c r="AJ36" s="130"/>
      <c r="AK36" s="143"/>
      <c r="AL36" s="144"/>
      <c r="AM36" s="213"/>
      <c r="AN36" s="214"/>
      <c r="AO36" s="215"/>
      <c r="AP36" s="216"/>
      <c r="AQ36" s="146"/>
      <c r="AR36" s="146"/>
      <c r="AS36" s="130"/>
      <c r="AT36" s="143"/>
      <c r="AU36" s="144"/>
      <c r="AV36" s="213"/>
      <c r="AW36" s="214"/>
      <c r="AX36" s="215"/>
      <c r="AY36" s="216"/>
      <c r="AZ36" s="146"/>
      <c r="BA36" s="146"/>
      <c r="BB36" s="130"/>
      <c r="BC36" s="143"/>
      <c r="BD36" s="144"/>
      <c r="BE36" s="213"/>
      <c r="BF36" s="214"/>
      <c r="BG36" s="215"/>
      <c r="BH36" s="216"/>
      <c r="BI36" s="146"/>
      <c r="BJ36" s="146"/>
    </row>
    <row r="37" spans="1:62" ht="40.5" customHeight="1">
      <c r="A37" s="323" t="s">
        <v>44</v>
      </c>
      <c r="B37" s="323"/>
      <c r="C37" s="323"/>
      <c r="D37" s="323"/>
      <c r="E37" s="323"/>
      <c r="F37" s="323"/>
      <c r="G37" s="323"/>
      <c r="H37"/>
    </row>
    <row r="38" spans="1:62" s="133" customFormat="1" ht="108" customHeight="1">
      <c r="A38" s="323" t="s">
        <v>49</v>
      </c>
      <c r="B38" s="323"/>
      <c r="C38" s="323"/>
      <c r="D38" s="323"/>
      <c r="E38" s="323"/>
      <c r="F38" s="323"/>
      <c r="G38" s="323"/>
      <c r="H38" s="131"/>
      <c r="I38" s="132"/>
    </row>
    <row r="39" spans="1:62">
      <c r="J39" s="143"/>
      <c r="L39" s="213"/>
      <c r="M39" s="214"/>
      <c r="N39" s="215"/>
      <c r="O39" s="216"/>
      <c r="P39" s="146"/>
      <c r="Q39" s="146"/>
      <c r="R39" s="130"/>
      <c r="S39" s="143"/>
      <c r="T39" s="144"/>
      <c r="U39" s="213"/>
      <c r="V39" s="214"/>
      <c r="W39" s="215"/>
      <c r="X39" s="216"/>
      <c r="Y39" s="146"/>
      <c r="Z39" s="146"/>
      <c r="AA39" s="130"/>
      <c r="AB39" s="143"/>
      <c r="AC39" s="144"/>
      <c r="AD39" s="213"/>
      <c r="AE39" s="214"/>
      <c r="AF39" s="215"/>
      <c r="AG39" s="216"/>
      <c r="AH39" s="146"/>
      <c r="AI39" s="146"/>
      <c r="AJ39" s="130"/>
      <c r="AK39" s="143"/>
      <c r="AL39" s="144"/>
      <c r="AM39" s="213"/>
      <c r="AN39" s="214"/>
      <c r="AO39" s="215"/>
      <c r="AP39" s="216"/>
      <c r="AQ39" s="146"/>
      <c r="AR39" s="146"/>
      <c r="AS39" s="130"/>
      <c r="AT39" s="143"/>
      <c r="AU39" s="144"/>
      <c r="AV39" s="213"/>
      <c r="AW39" s="214"/>
      <c r="AX39" s="215"/>
      <c r="AY39" s="216"/>
      <c r="AZ39" s="146"/>
      <c r="BA39" s="146"/>
      <c r="BB39" s="130"/>
      <c r="BC39" s="143"/>
      <c r="BD39" s="144"/>
      <c r="BE39" s="213"/>
      <c r="BF39" s="214"/>
      <c r="BG39" s="215"/>
      <c r="BH39" s="216"/>
      <c r="BI39" s="146"/>
      <c r="BJ39" s="146"/>
    </row>
    <row r="40" spans="1:62">
      <c r="J40" s="143"/>
      <c r="L40" s="213"/>
      <c r="M40" s="214"/>
      <c r="N40" s="215"/>
      <c r="O40" s="216"/>
      <c r="P40" s="146"/>
      <c r="Q40" s="146"/>
      <c r="R40" s="130"/>
      <c r="S40" s="143"/>
      <c r="T40" s="144"/>
      <c r="U40" s="213"/>
      <c r="V40" s="214"/>
      <c r="W40" s="215"/>
      <c r="X40" s="216"/>
      <c r="Y40" s="146"/>
      <c r="Z40" s="146"/>
      <c r="AA40" s="130"/>
      <c r="AB40" s="143"/>
      <c r="AC40" s="144"/>
      <c r="AD40" s="213"/>
      <c r="AE40" s="214"/>
      <c r="AF40" s="215"/>
      <c r="AG40" s="216"/>
      <c r="AH40" s="146"/>
      <c r="AI40" s="146"/>
      <c r="AJ40" s="130"/>
      <c r="AK40" s="143"/>
      <c r="AL40" s="144"/>
      <c r="AM40" s="213"/>
      <c r="AN40" s="214"/>
      <c r="AO40" s="215"/>
      <c r="AP40" s="216"/>
      <c r="AQ40" s="146"/>
      <c r="AR40" s="146"/>
      <c r="AS40" s="130"/>
      <c r="AT40" s="143"/>
      <c r="AU40" s="144"/>
      <c r="AV40" s="213"/>
      <c r="AW40" s="214"/>
      <c r="AX40" s="215"/>
      <c r="AY40" s="216"/>
      <c r="AZ40" s="146"/>
      <c r="BA40" s="146"/>
      <c r="BB40" s="130"/>
      <c r="BC40" s="143"/>
      <c r="BD40" s="144"/>
      <c r="BE40" s="213"/>
      <c r="BF40" s="214"/>
      <c r="BG40" s="215"/>
      <c r="BH40" s="216"/>
      <c r="BI40" s="146"/>
      <c r="BJ40" s="146"/>
    </row>
    <row r="41" spans="1:62">
      <c r="J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</row>
  </sheetData>
  <sheetProtection algorithmName="SHA-512" hashValue="aIWEUiS2e8/oEmBHSq5uvvm7McS21iHwnSFdNRW9Te1Wv7OAUPZVWepbDM8QzV7k368W25i0sGBjctgxHbUONg==" saltValue="tt8nIEHCQloooyNc3wS07Q==" spinCount="100000" sheet="1" objects="1" scenarios="1"/>
  <mergeCells count="9">
    <mergeCell ref="A36:G36"/>
    <mergeCell ref="A37:G37"/>
    <mergeCell ref="A38:G38"/>
    <mergeCell ref="A2:I2"/>
    <mergeCell ref="A3:D3"/>
    <mergeCell ref="A30:C30"/>
    <mergeCell ref="A33:G33"/>
    <mergeCell ref="A34:G34"/>
    <mergeCell ref="A35:G3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2689-95DC-4A02-8837-73FE05C753E1}">
  <sheetPr>
    <pageSetUpPr fitToPage="1"/>
  </sheetPr>
  <dimension ref="A1:AD97"/>
  <sheetViews>
    <sheetView zoomScaleNormal="100" workbookViewId="0"/>
  </sheetViews>
  <sheetFormatPr defaultRowHeight="15"/>
  <cols>
    <col min="1" max="1" width="4.140625" style="203" customWidth="1"/>
    <col min="2" max="2" width="4.28515625" style="204" customWidth="1"/>
    <col min="3" max="3" width="14.42578125" style="204" customWidth="1"/>
    <col min="4" max="4" width="61.140625" style="204" customWidth="1"/>
    <col min="5" max="5" width="6.7109375" style="204" customWidth="1"/>
    <col min="6" max="6" width="8.7109375" style="205" customWidth="1"/>
    <col min="7" max="8" width="13.85546875" style="206" customWidth="1"/>
    <col min="9" max="9" width="15.42578125" style="206" customWidth="1"/>
    <col min="10" max="10" width="15.7109375" style="206" customWidth="1"/>
    <col min="11" max="11" width="17.28515625" style="130" customWidth="1"/>
    <col min="12" max="12" width="17.5703125" customWidth="1"/>
    <col min="13" max="13" width="11.5703125" customWidth="1"/>
    <col min="14" max="14" width="12.7109375" customWidth="1"/>
    <col min="15" max="15" width="10.7109375" customWidth="1"/>
    <col min="21" max="21" width="11.7109375" customWidth="1"/>
  </cols>
  <sheetData>
    <row r="1" spans="1:24" ht="18">
      <c r="A1" s="5" t="s">
        <v>216</v>
      </c>
      <c r="B1" s="135"/>
      <c r="C1" s="135"/>
      <c r="D1" s="135"/>
      <c r="E1" s="135"/>
      <c r="F1" s="135"/>
      <c r="G1" s="135"/>
      <c r="H1" s="135"/>
      <c r="I1" s="135"/>
      <c r="J1" s="135"/>
      <c r="M1" s="136"/>
      <c r="Q1" s="226"/>
    </row>
    <row r="2" spans="1:24" ht="13.5" customHeight="1">
      <c r="A2" s="79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M2" s="136"/>
      <c r="Q2" s="226"/>
    </row>
    <row r="3" spans="1:24" ht="13.5" customHeight="1">
      <c r="A3" s="347" t="s">
        <v>141</v>
      </c>
      <c r="B3" s="354"/>
      <c r="C3" s="354"/>
      <c r="D3" s="354"/>
      <c r="E3" s="229"/>
      <c r="F3" s="135"/>
      <c r="G3" s="135"/>
      <c r="H3" s="135"/>
      <c r="I3" s="130"/>
      <c r="J3" s="130"/>
      <c r="M3" s="136"/>
      <c r="Q3" s="226"/>
      <c r="T3" s="230"/>
    </row>
    <row r="4" spans="1:24" ht="13.5" customHeight="1">
      <c r="A4" s="76" t="s">
        <v>142</v>
      </c>
      <c r="B4" s="228"/>
      <c r="C4" s="228"/>
      <c r="D4" s="228"/>
      <c r="E4" s="229"/>
      <c r="F4" s="135"/>
      <c r="G4" s="135"/>
      <c r="H4" s="135"/>
      <c r="I4" s="130"/>
      <c r="J4" s="130"/>
      <c r="M4" s="136"/>
      <c r="Q4" s="226"/>
    </row>
    <row r="5" spans="1:24" ht="15.75">
      <c r="A5" s="135"/>
      <c r="B5" s="135"/>
      <c r="C5" s="135"/>
      <c r="D5" s="135"/>
      <c r="E5" s="135"/>
      <c r="F5" s="135"/>
      <c r="G5" s="135"/>
      <c r="H5" s="135"/>
      <c r="I5" s="135"/>
      <c r="J5" s="135"/>
      <c r="L5" s="231"/>
    </row>
    <row r="6" spans="1:24" ht="22.5">
      <c r="A6" s="140" t="s">
        <v>0</v>
      </c>
      <c r="B6" s="140" t="s">
        <v>1</v>
      </c>
      <c r="C6" s="140" t="s">
        <v>2</v>
      </c>
      <c r="D6" s="140" t="s">
        <v>3</v>
      </c>
      <c r="E6" s="140" t="s">
        <v>4</v>
      </c>
      <c r="F6" s="140" t="s">
        <v>5</v>
      </c>
      <c r="G6" s="140" t="s">
        <v>88</v>
      </c>
      <c r="H6" s="140" t="s">
        <v>89</v>
      </c>
      <c r="I6" s="232" t="s">
        <v>90</v>
      </c>
      <c r="J6" s="233" t="s">
        <v>91</v>
      </c>
      <c r="K6" s="140" t="s">
        <v>7</v>
      </c>
      <c r="L6" s="234"/>
    </row>
    <row r="7" spans="1:24">
      <c r="A7" s="140" t="s">
        <v>8</v>
      </c>
      <c r="B7" s="140" t="s">
        <v>9</v>
      </c>
      <c r="C7" s="140" t="s">
        <v>10</v>
      </c>
      <c r="D7" s="140" t="s">
        <v>11</v>
      </c>
      <c r="E7" s="140" t="s">
        <v>12</v>
      </c>
      <c r="F7" s="140" t="s">
        <v>13</v>
      </c>
      <c r="G7" s="140" t="s">
        <v>14</v>
      </c>
      <c r="H7" s="140" t="s">
        <v>92</v>
      </c>
      <c r="I7" s="232">
        <v>8</v>
      </c>
      <c r="J7" s="233" t="s">
        <v>93</v>
      </c>
      <c r="K7" s="140">
        <v>9</v>
      </c>
      <c r="L7" s="235"/>
    </row>
    <row r="8" spans="1:24" s="166" customFormat="1" ht="21" customHeight="1">
      <c r="A8" s="236"/>
      <c r="B8" s="237"/>
      <c r="C8" s="237" t="s">
        <v>15</v>
      </c>
      <c r="D8" s="237" t="s">
        <v>16</v>
      </c>
      <c r="E8" s="237"/>
      <c r="F8" s="238"/>
      <c r="G8" s="239"/>
      <c r="H8" s="239"/>
      <c r="I8" s="240">
        <f>I9</f>
        <v>0</v>
      </c>
      <c r="J8" s="241">
        <f>J9</f>
        <v>0</v>
      </c>
      <c r="K8" s="242"/>
      <c r="L8" s="243"/>
      <c r="M8" s="243"/>
      <c r="N8" s="243"/>
      <c r="O8" s="243"/>
    </row>
    <row r="9" spans="1:24" s="130" customFormat="1" ht="13.5" customHeight="1">
      <c r="A9" s="244"/>
      <c r="B9" s="245"/>
      <c r="C9" s="246">
        <v>790</v>
      </c>
      <c r="D9" s="246" t="s">
        <v>31</v>
      </c>
      <c r="E9" s="246"/>
      <c r="F9" s="247"/>
      <c r="G9" s="248"/>
      <c r="H9" s="248"/>
      <c r="I9" s="249">
        <f>SUM(I10:I14,I22:I27,I34:I38,I46:I57,I63:I85)</f>
        <v>0</v>
      </c>
      <c r="J9" s="250">
        <f>SUM(J10:J85)</f>
        <v>0</v>
      </c>
      <c r="K9" s="251"/>
      <c r="L9" s="252"/>
      <c r="M9" s="253"/>
      <c r="N9" s="253"/>
      <c r="O9" s="253"/>
    </row>
    <row r="10" spans="1:24" s="166" customFormat="1" ht="27" customHeight="1">
      <c r="A10" s="360">
        <v>1</v>
      </c>
      <c r="B10" s="361" t="s">
        <v>32</v>
      </c>
      <c r="C10" s="362" t="s">
        <v>94</v>
      </c>
      <c r="D10" s="362" t="s">
        <v>95</v>
      </c>
      <c r="E10" s="362" t="s">
        <v>30</v>
      </c>
      <c r="F10" s="363">
        <f>ROUND(SUM(F12:F14),3)</f>
        <v>21</v>
      </c>
      <c r="G10" s="170">
        <f>SUM(I15:I21)/F10</f>
        <v>0</v>
      </c>
      <c r="H10" s="170"/>
      <c r="I10" s="254">
        <f>ROUND(F10*G10,2)</f>
        <v>0</v>
      </c>
      <c r="J10" s="255"/>
      <c r="K10" s="256" t="s">
        <v>46</v>
      </c>
      <c r="L10" s="257"/>
      <c r="N10" s="184"/>
    </row>
    <row r="11" spans="1:24" s="181" customFormat="1" ht="54" customHeight="1">
      <c r="A11" s="364"/>
      <c r="B11" s="362"/>
      <c r="C11" s="362"/>
      <c r="D11" s="365" t="s">
        <v>96</v>
      </c>
      <c r="E11" s="362"/>
      <c r="F11" s="366"/>
      <c r="G11" s="260"/>
      <c r="H11" s="260"/>
      <c r="I11" s="261"/>
      <c r="J11" s="262"/>
      <c r="K11" s="256"/>
      <c r="L11" s="263"/>
    </row>
    <row r="12" spans="1:24" s="181" customFormat="1" ht="13.5" customHeight="1">
      <c r="A12" s="364"/>
      <c r="B12" s="362"/>
      <c r="C12" s="362"/>
      <c r="D12" s="367" t="s">
        <v>36</v>
      </c>
      <c r="E12" s="362"/>
      <c r="F12" s="366">
        <v>5</v>
      </c>
      <c r="G12" s="260"/>
      <c r="H12" s="260"/>
      <c r="I12" s="261"/>
      <c r="J12" s="262"/>
      <c r="K12" s="256"/>
      <c r="L12" s="265"/>
    </row>
    <row r="13" spans="1:24" s="181" customFormat="1" ht="13.5" customHeight="1">
      <c r="A13" s="364"/>
      <c r="B13" s="362"/>
      <c r="C13" s="362"/>
      <c r="D13" s="367" t="s">
        <v>29</v>
      </c>
      <c r="E13" s="362"/>
      <c r="F13" s="366">
        <v>8</v>
      </c>
      <c r="G13" s="260"/>
      <c r="H13" s="260"/>
      <c r="I13" s="261"/>
      <c r="J13" s="262"/>
      <c r="K13" s="256"/>
      <c r="L13" s="266"/>
    </row>
    <row r="14" spans="1:24" s="181" customFormat="1" ht="13.5" customHeight="1">
      <c r="A14" s="364"/>
      <c r="B14" s="362"/>
      <c r="C14" s="362"/>
      <c r="D14" s="367" t="s">
        <v>37</v>
      </c>
      <c r="E14" s="362"/>
      <c r="F14" s="366">
        <v>8</v>
      </c>
      <c r="G14" s="260"/>
      <c r="H14" s="260"/>
      <c r="I14" s="261"/>
      <c r="J14" s="262"/>
      <c r="K14" s="256"/>
      <c r="L14" s="266"/>
    </row>
    <row r="15" spans="1:24" s="130" customFormat="1" ht="27" customHeight="1">
      <c r="A15" s="368" t="s">
        <v>148</v>
      </c>
      <c r="B15" s="361"/>
      <c r="C15" s="369" t="s">
        <v>177</v>
      </c>
      <c r="D15" s="370" t="s">
        <v>219</v>
      </c>
      <c r="E15" s="370" t="s">
        <v>24</v>
      </c>
      <c r="F15" s="366">
        <v>21</v>
      </c>
      <c r="G15" s="80"/>
      <c r="H15" s="260"/>
      <c r="I15" s="267">
        <f>ROUND(F15*G15,2)</f>
        <v>0</v>
      </c>
      <c r="J15" s="268"/>
      <c r="K15" s="188" t="s">
        <v>47</v>
      </c>
      <c r="L15" s="269"/>
      <c r="M15" s="269"/>
      <c r="S15" s="192"/>
      <c r="X15" s="189"/>
    </row>
    <row r="16" spans="1:24" s="130" customFormat="1" ht="13.5" customHeight="1">
      <c r="A16" s="371" t="s">
        <v>149</v>
      </c>
      <c r="B16" s="361"/>
      <c r="C16" s="369" t="s">
        <v>178</v>
      </c>
      <c r="D16" s="370" t="s">
        <v>97</v>
      </c>
      <c r="E16" s="370" t="s">
        <v>24</v>
      </c>
      <c r="F16" s="366">
        <v>21</v>
      </c>
      <c r="G16" s="80"/>
      <c r="H16" s="260"/>
      <c r="I16" s="267">
        <f>ROUND(F16*G16,2)</f>
        <v>0</v>
      </c>
      <c r="J16" s="268"/>
      <c r="K16" s="188" t="s">
        <v>47</v>
      </c>
      <c r="L16" s="269"/>
      <c r="M16" s="270"/>
      <c r="S16" s="192"/>
      <c r="X16" s="189"/>
    </row>
    <row r="17" spans="1:24" s="130" customFormat="1" ht="13.5" customHeight="1">
      <c r="A17" s="371" t="s">
        <v>150</v>
      </c>
      <c r="B17" s="361"/>
      <c r="C17" s="369" t="s">
        <v>179</v>
      </c>
      <c r="D17" s="370" t="s">
        <v>98</v>
      </c>
      <c r="E17" s="370" t="s">
        <v>24</v>
      </c>
      <c r="F17" s="366">
        <v>21</v>
      </c>
      <c r="G17" s="80"/>
      <c r="H17" s="260"/>
      <c r="I17" s="267">
        <f>ROUND(F17*G17,2)</f>
        <v>0</v>
      </c>
      <c r="J17" s="268"/>
      <c r="K17" s="188" t="s">
        <v>47</v>
      </c>
      <c r="L17" s="269"/>
      <c r="S17" s="192"/>
      <c r="X17" s="189"/>
    </row>
    <row r="18" spans="1:24" s="130" customFormat="1" ht="13.5" customHeight="1">
      <c r="A18" s="371" t="s">
        <v>151</v>
      </c>
      <c r="B18" s="361"/>
      <c r="C18" s="369" t="s">
        <v>180</v>
      </c>
      <c r="D18" s="370" t="s">
        <v>99</v>
      </c>
      <c r="E18" s="370" t="s">
        <v>24</v>
      </c>
      <c r="F18" s="366">
        <v>21</v>
      </c>
      <c r="G18" s="80"/>
      <c r="H18" s="260"/>
      <c r="I18" s="267">
        <f>ROUND(F18*G18,2)</f>
        <v>0</v>
      </c>
      <c r="J18" s="268"/>
      <c r="K18" s="188" t="s">
        <v>47</v>
      </c>
      <c r="L18" s="269"/>
      <c r="M18" s="184"/>
      <c r="S18" s="192"/>
      <c r="X18" s="189"/>
    </row>
    <row r="19" spans="1:24" s="130" customFormat="1" ht="13.5" customHeight="1">
      <c r="A19" s="371" t="s">
        <v>152</v>
      </c>
      <c r="B19" s="361"/>
      <c r="C19" s="369" t="s">
        <v>181</v>
      </c>
      <c r="D19" s="370" t="s">
        <v>100</v>
      </c>
      <c r="E19" s="370" t="s">
        <v>24</v>
      </c>
      <c r="F19" s="366">
        <v>21</v>
      </c>
      <c r="G19" s="80"/>
      <c r="H19" s="260"/>
      <c r="I19" s="267">
        <f>ROUND(F19*G19,2)</f>
        <v>0</v>
      </c>
      <c r="J19" s="268"/>
      <c r="K19" s="188" t="s">
        <v>47</v>
      </c>
      <c r="L19" s="269"/>
      <c r="M19" s="184"/>
      <c r="S19" s="192"/>
      <c r="X19" s="189"/>
    </row>
    <row r="20" spans="1:24" s="130" customFormat="1" ht="13.5" customHeight="1">
      <c r="A20" s="371"/>
      <c r="B20" s="361"/>
      <c r="C20" s="362"/>
      <c r="D20" s="370" t="s">
        <v>101</v>
      </c>
      <c r="E20" s="370" t="s">
        <v>24</v>
      </c>
      <c r="F20" s="372">
        <v>21</v>
      </c>
      <c r="G20" s="355" t="s">
        <v>218</v>
      </c>
      <c r="H20" s="355"/>
      <c r="I20" s="355"/>
      <c r="J20" s="268"/>
      <c r="K20" s="256"/>
      <c r="L20" s="269"/>
      <c r="M20" s="270"/>
      <c r="S20" s="192"/>
      <c r="X20" s="189"/>
    </row>
    <row r="21" spans="1:24" s="130" customFormat="1" ht="13.5" customHeight="1">
      <c r="A21" s="368" t="s">
        <v>153</v>
      </c>
      <c r="B21" s="361"/>
      <c r="C21" s="369" t="s">
        <v>182</v>
      </c>
      <c r="D21" s="370" t="s">
        <v>103</v>
      </c>
      <c r="E21" s="370" t="s">
        <v>24</v>
      </c>
      <c r="F21" s="366">
        <v>11</v>
      </c>
      <c r="G21" s="358" t="s">
        <v>217</v>
      </c>
      <c r="H21" s="358"/>
      <c r="I21" s="358"/>
      <c r="J21" s="268"/>
      <c r="K21" s="188" t="s">
        <v>47</v>
      </c>
      <c r="L21" s="266"/>
      <c r="M21" s="182"/>
      <c r="S21" s="192"/>
      <c r="X21" s="189"/>
    </row>
    <row r="22" spans="1:24" s="181" customFormat="1" ht="27" customHeight="1">
      <c r="A22" s="364"/>
      <c r="B22" s="362"/>
      <c r="C22" s="362"/>
      <c r="D22" s="367" t="s">
        <v>104</v>
      </c>
      <c r="E22" s="362"/>
      <c r="F22" s="366"/>
      <c r="G22" s="260"/>
      <c r="H22" s="260"/>
      <c r="I22" s="261"/>
      <c r="J22" s="262"/>
      <c r="K22" s="256"/>
      <c r="L22" s="271"/>
    </row>
    <row r="23" spans="1:24" s="166" customFormat="1" ht="27" customHeight="1">
      <c r="A23" s="356">
        <v>2</v>
      </c>
      <c r="B23" s="156" t="s">
        <v>32</v>
      </c>
      <c r="C23" s="157" t="s">
        <v>105</v>
      </c>
      <c r="D23" s="157" t="s">
        <v>106</v>
      </c>
      <c r="E23" s="157" t="s">
        <v>30</v>
      </c>
      <c r="F23" s="158">
        <f>ROUND(SUM(F25:F27),3)</f>
        <v>9</v>
      </c>
      <c r="G23" s="170">
        <f>SUM(I28:I33)/F23</f>
        <v>0</v>
      </c>
      <c r="H23" s="170"/>
      <c r="I23" s="254">
        <f>ROUND(F23*G23,2)</f>
        <v>0</v>
      </c>
      <c r="J23" s="255"/>
      <c r="K23" s="256" t="s">
        <v>46</v>
      </c>
      <c r="L23" s="257"/>
      <c r="N23" s="184"/>
    </row>
    <row r="24" spans="1:24" s="181" customFormat="1" ht="54" customHeight="1">
      <c r="A24" s="258"/>
      <c r="B24" s="157"/>
      <c r="C24" s="157"/>
      <c r="D24" s="259" t="s">
        <v>107</v>
      </c>
      <c r="E24" s="157"/>
      <c r="F24" s="169"/>
      <c r="G24" s="260"/>
      <c r="H24" s="260"/>
      <c r="I24" s="261"/>
      <c r="J24" s="262"/>
      <c r="K24" s="256"/>
      <c r="L24" s="257"/>
    </row>
    <row r="25" spans="1:24" s="181" customFormat="1" ht="13.5" customHeight="1">
      <c r="A25" s="258"/>
      <c r="B25" s="157"/>
      <c r="C25" s="157"/>
      <c r="D25" s="264" t="s">
        <v>36</v>
      </c>
      <c r="E25" s="157"/>
      <c r="F25" s="169">
        <v>1</v>
      </c>
      <c r="G25" s="260"/>
      <c r="H25" s="260"/>
      <c r="I25" s="261"/>
      <c r="J25" s="262"/>
      <c r="K25" s="256"/>
      <c r="L25" s="257"/>
    </row>
    <row r="26" spans="1:24" s="181" customFormat="1" ht="13.5" customHeight="1">
      <c r="A26" s="258"/>
      <c r="B26" s="157"/>
      <c r="C26" s="157"/>
      <c r="D26" s="264" t="s">
        <v>29</v>
      </c>
      <c r="E26" s="157"/>
      <c r="F26" s="169">
        <v>4</v>
      </c>
      <c r="G26" s="260"/>
      <c r="H26" s="260"/>
      <c r="I26" s="261"/>
      <c r="J26" s="262"/>
      <c r="K26" s="256"/>
      <c r="L26" s="266"/>
    </row>
    <row r="27" spans="1:24" s="181" customFormat="1" ht="13.5" customHeight="1">
      <c r="A27" s="258"/>
      <c r="B27" s="157"/>
      <c r="C27" s="157"/>
      <c r="D27" s="264" t="s">
        <v>37</v>
      </c>
      <c r="E27" s="157"/>
      <c r="F27" s="169">
        <v>4</v>
      </c>
      <c r="G27" s="260"/>
      <c r="H27" s="260"/>
      <c r="I27" s="261"/>
      <c r="J27" s="262"/>
      <c r="K27" s="256"/>
      <c r="L27" s="266"/>
    </row>
    <row r="28" spans="1:24" s="130" customFormat="1" ht="40.5" customHeight="1">
      <c r="A28" s="359" t="s">
        <v>133</v>
      </c>
      <c r="B28" s="156"/>
      <c r="C28" s="186" t="s">
        <v>183</v>
      </c>
      <c r="D28" s="172" t="s">
        <v>221</v>
      </c>
      <c r="E28" s="172" t="s">
        <v>24</v>
      </c>
      <c r="F28" s="169">
        <v>9</v>
      </c>
      <c r="G28" s="80"/>
      <c r="H28" s="260"/>
      <c r="I28" s="267">
        <f>ROUND(F28*G28,2)</f>
        <v>0</v>
      </c>
      <c r="J28" s="268"/>
      <c r="K28" s="188" t="s">
        <v>47</v>
      </c>
      <c r="L28" s="269"/>
      <c r="M28" s="272"/>
      <c r="S28" s="192"/>
      <c r="X28" s="189"/>
    </row>
    <row r="29" spans="1:24" s="130" customFormat="1" ht="13.5" customHeight="1">
      <c r="A29" s="185" t="s">
        <v>134</v>
      </c>
      <c r="B29" s="156"/>
      <c r="C29" s="186" t="s">
        <v>184</v>
      </c>
      <c r="D29" s="172" t="s">
        <v>97</v>
      </c>
      <c r="E29" s="172" t="s">
        <v>24</v>
      </c>
      <c r="F29" s="169">
        <v>9</v>
      </c>
      <c r="G29" s="80"/>
      <c r="H29" s="260"/>
      <c r="I29" s="267">
        <f>ROUND(F29*G29,2)</f>
        <v>0</v>
      </c>
      <c r="J29" s="268"/>
      <c r="K29" s="188" t="s">
        <v>47</v>
      </c>
      <c r="L29" s="269"/>
      <c r="M29" s="270"/>
      <c r="S29" s="192"/>
      <c r="X29" s="189"/>
    </row>
    <row r="30" spans="1:24" s="130" customFormat="1" ht="13.5" customHeight="1">
      <c r="A30" s="185" t="s">
        <v>135</v>
      </c>
      <c r="B30" s="156"/>
      <c r="C30" s="186" t="s">
        <v>185</v>
      </c>
      <c r="D30" s="172" t="s">
        <v>98</v>
      </c>
      <c r="E30" s="172" t="s">
        <v>24</v>
      </c>
      <c r="F30" s="169">
        <v>9</v>
      </c>
      <c r="G30" s="80"/>
      <c r="H30" s="260"/>
      <c r="I30" s="267">
        <f>ROUND(F30*G30,2)</f>
        <v>0</v>
      </c>
      <c r="J30" s="268"/>
      <c r="K30" s="188" t="s">
        <v>47</v>
      </c>
      <c r="L30" s="269"/>
      <c r="S30" s="192"/>
      <c r="X30" s="189"/>
    </row>
    <row r="31" spans="1:24" s="130" customFormat="1" ht="13.5" customHeight="1">
      <c r="A31" s="185" t="s">
        <v>154</v>
      </c>
      <c r="B31" s="156"/>
      <c r="C31" s="186" t="s">
        <v>186</v>
      </c>
      <c r="D31" s="172" t="s">
        <v>99</v>
      </c>
      <c r="E31" s="172" t="s">
        <v>24</v>
      </c>
      <c r="F31" s="169">
        <v>9</v>
      </c>
      <c r="G31" s="80"/>
      <c r="H31" s="260"/>
      <c r="I31" s="267">
        <f>ROUND(F31*G31,2)</f>
        <v>0</v>
      </c>
      <c r="J31" s="268"/>
      <c r="K31" s="188" t="s">
        <v>47</v>
      </c>
      <c r="L31" s="269"/>
      <c r="S31" s="192"/>
      <c r="X31" s="189"/>
    </row>
    <row r="32" spans="1:24" s="130" customFormat="1" ht="13.5" customHeight="1">
      <c r="A32" s="185"/>
      <c r="B32" s="156"/>
      <c r="C32" s="186"/>
      <c r="D32" s="172" t="s">
        <v>101</v>
      </c>
      <c r="E32" s="172" t="s">
        <v>24</v>
      </c>
      <c r="F32" s="357">
        <v>9</v>
      </c>
      <c r="G32" s="355" t="s">
        <v>218</v>
      </c>
      <c r="H32" s="355"/>
      <c r="I32" s="355"/>
      <c r="J32" s="268"/>
      <c r="K32" s="256"/>
      <c r="L32" s="269"/>
      <c r="M32" s="270"/>
      <c r="S32" s="192"/>
      <c r="X32" s="189"/>
    </row>
    <row r="33" spans="1:24" s="130" customFormat="1" ht="13.5" customHeight="1">
      <c r="A33" s="185"/>
      <c r="B33" s="156"/>
      <c r="C33" s="157"/>
      <c r="D33" s="172" t="s">
        <v>103</v>
      </c>
      <c r="E33" s="172" t="s">
        <v>24</v>
      </c>
      <c r="F33" s="169">
        <v>4</v>
      </c>
      <c r="G33" s="358" t="s">
        <v>220</v>
      </c>
      <c r="H33" s="358"/>
      <c r="I33" s="358"/>
      <c r="J33" s="268"/>
      <c r="K33" s="256"/>
      <c r="L33" s="266"/>
      <c r="M33" s="182"/>
      <c r="S33" s="192"/>
      <c r="X33" s="189"/>
    </row>
    <row r="34" spans="1:24" s="181" customFormat="1" ht="27" customHeight="1">
      <c r="A34" s="258"/>
      <c r="B34" s="157"/>
      <c r="C34" s="157"/>
      <c r="D34" s="264" t="s">
        <v>104</v>
      </c>
      <c r="E34" s="157"/>
      <c r="F34" s="169"/>
      <c r="G34" s="260"/>
      <c r="H34" s="260"/>
      <c r="I34" s="261"/>
      <c r="J34" s="262"/>
      <c r="K34" s="256"/>
      <c r="L34" s="273"/>
    </row>
    <row r="35" spans="1:24" s="166" customFormat="1" ht="27" customHeight="1">
      <c r="A35" s="356">
        <v>3</v>
      </c>
      <c r="B35" s="156" t="s">
        <v>32</v>
      </c>
      <c r="C35" s="157" t="s">
        <v>108</v>
      </c>
      <c r="D35" s="157" t="s">
        <v>109</v>
      </c>
      <c r="E35" s="157" t="s">
        <v>30</v>
      </c>
      <c r="F35" s="158">
        <f>ROUND(SUM(F37:F38),3)</f>
        <v>4</v>
      </c>
      <c r="G35" s="170">
        <f>SUM(I39:I45)/F35</f>
        <v>0</v>
      </c>
      <c r="H35" s="170"/>
      <c r="I35" s="254">
        <f>ROUND(F35*G35,2)</f>
        <v>0</v>
      </c>
      <c r="J35" s="255"/>
      <c r="K35" s="256" t="s">
        <v>46</v>
      </c>
      <c r="L35" s="257"/>
      <c r="N35" s="184"/>
    </row>
    <row r="36" spans="1:24" s="181" customFormat="1" ht="67.5" customHeight="1">
      <c r="A36" s="258"/>
      <c r="B36" s="157"/>
      <c r="C36" s="157"/>
      <c r="D36" s="259" t="s">
        <v>110</v>
      </c>
      <c r="E36" s="157"/>
      <c r="F36" s="169"/>
      <c r="G36" s="260"/>
      <c r="H36" s="260"/>
      <c r="I36" s="261"/>
      <c r="J36" s="262"/>
      <c r="K36" s="256"/>
      <c r="L36" s="263"/>
    </row>
    <row r="37" spans="1:24" s="181" customFormat="1" ht="13.5" customHeight="1">
      <c r="A37" s="258"/>
      <c r="B37" s="157"/>
      <c r="C37" s="157"/>
      <c r="D37" s="264" t="s">
        <v>29</v>
      </c>
      <c r="E37" s="157"/>
      <c r="F37" s="169">
        <v>2</v>
      </c>
      <c r="G37" s="260"/>
      <c r="H37" s="260"/>
      <c r="I37" s="261"/>
      <c r="J37" s="262"/>
      <c r="K37" s="256"/>
      <c r="L37" s="266"/>
    </row>
    <row r="38" spans="1:24" s="181" customFormat="1" ht="13.5" customHeight="1">
      <c r="A38" s="258"/>
      <c r="B38" s="157"/>
      <c r="C38" s="157"/>
      <c r="D38" s="264" t="s">
        <v>37</v>
      </c>
      <c r="E38" s="157"/>
      <c r="F38" s="169">
        <v>2</v>
      </c>
      <c r="G38" s="260"/>
      <c r="H38" s="260"/>
      <c r="I38" s="261"/>
      <c r="J38" s="262"/>
      <c r="K38" s="256"/>
      <c r="L38" s="266"/>
    </row>
    <row r="39" spans="1:24" s="130" customFormat="1" ht="27" customHeight="1">
      <c r="A39" s="185" t="s">
        <v>155</v>
      </c>
      <c r="B39" s="156"/>
      <c r="C39" s="186" t="s">
        <v>187</v>
      </c>
      <c r="D39" s="172" t="s">
        <v>111</v>
      </c>
      <c r="E39" s="172" t="s">
        <v>24</v>
      </c>
      <c r="F39" s="169">
        <v>4</v>
      </c>
      <c r="G39" s="80"/>
      <c r="H39" s="260"/>
      <c r="I39" s="267">
        <f>ROUND(F39*G39,2)</f>
        <v>0</v>
      </c>
      <c r="J39" s="268"/>
      <c r="K39" s="188" t="s">
        <v>47</v>
      </c>
      <c r="L39" s="269"/>
      <c r="M39" s="182"/>
      <c r="S39" s="192"/>
      <c r="X39" s="189"/>
    </row>
    <row r="40" spans="1:24" s="130" customFormat="1" ht="13.5" customHeight="1">
      <c r="A40" s="185" t="s">
        <v>156</v>
      </c>
      <c r="B40" s="156"/>
      <c r="C40" s="186" t="s">
        <v>188</v>
      </c>
      <c r="D40" s="172" t="s">
        <v>97</v>
      </c>
      <c r="E40" s="172" t="s">
        <v>24</v>
      </c>
      <c r="F40" s="169">
        <v>4</v>
      </c>
      <c r="G40" s="80"/>
      <c r="H40" s="260"/>
      <c r="I40" s="267">
        <f>ROUND(F40*G40,2)</f>
        <v>0</v>
      </c>
      <c r="J40" s="268"/>
      <c r="K40" s="188" t="s">
        <v>47</v>
      </c>
      <c r="L40" s="269"/>
      <c r="M40" s="270"/>
      <c r="S40" s="192"/>
      <c r="X40" s="189"/>
    </row>
    <row r="41" spans="1:24" s="130" customFormat="1" ht="13.5" customHeight="1">
      <c r="A41" s="185" t="s">
        <v>157</v>
      </c>
      <c r="B41" s="156"/>
      <c r="C41" s="186" t="s">
        <v>189</v>
      </c>
      <c r="D41" s="172" t="s">
        <v>98</v>
      </c>
      <c r="E41" s="172" t="s">
        <v>24</v>
      </c>
      <c r="F41" s="169">
        <v>4</v>
      </c>
      <c r="G41" s="80"/>
      <c r="H41" s="260"/>
      <c r="I41" s="267">
        <f>ROUND(F41*G41,2)</f>
        <v>0</v>
      </c>
      <c r="J41" s="268"/>
      <c r="K41" s="188" t="s">
        <v>47</v>
      </c>
      <c r="L41" s="269"/>
      <c r="S41" s="192"/>
      <c r="X41" s="189"/>
    </row>
    <row r="42" spans="1:24" s="130" customFormat="1" ht="13.5" customHeight="1">
      <c r="A42" s="185" t="s">
        <v>158</v>
      </c>
      <c r="B42" s="156"/>
      <c r="C42" s="186" t="s">
        <v>190</v>
      </c>
      <c r="D42" s="172" t="s">
        <v>99</v>
      </c>
      <c r="E42" s="172" t="s">
        <v>24</v>
      </c>
      <c r="F42" s="169">
        <v>4</v>
      </c>
      <c r="G42" s="80"/>
      <c r="H42" s="260"/>
      <c r="I42" s="267">
        <f>ROUND(F42*G42,2)</f>
        <v>0</v>
      </c>
      <c r="J42" s="268"/>
      <c r="K42" s="188" t="s">
        <v>47</v>
      </c>
      <c r="L42" s="269"/>
      <c r="S42" s="192"/>
      <c r="X42" s="189"/>
    </row>
    <row r="43" spans="1:24" s="130" customFormat="1" ht="13.5" customHeight="1">
      <c r="A43" s="185" t="s">
        <v>159</v>
      </c>
      <c r="B43" s="156"/>
      <c r="C43" s="186" t="s">
        <v>191</v>
      </c>
      <c r="D43" s="172" t="s">
        <v>100</v>
      </c>
      <c r="E43" s="172" t="s">
        <v>24</v>
      </c>
      <c r="F43" s="169">
        <v>4</v>
      </c>
      <c r="G43" s="80"/>
      <c r="H43" s="260"/>
      <c r="I43" s="267">
        <f>ROUND(F43*G43,2)</f>
        <v>0</v>
      </c>
      <c r="J43" s="268"/>
      <c r="K43" s="188" t="s">
        <v>47</v>
      </c>
      <c r="L43" s="269"/>
      <c r="M43" s="184"/>
      <c r="S43" s="192"/>
      <c r="X43" s="189"/>
    </row>
    <row r="44" spans="1:24" s="130" customFormat="1" ht="13.5" customHeight="1">
      <c r="A44" s="185"/>
      <c r="B44" s="156"/>
      <c r="C44" s="157"/>
      <c r="D44" s="172" t="s">
        <v>101</v>
      </c>
      <c r="E44" s="172" t="s">
        <v>24</v>
      </c>
      <c r="F44" s="169">
        <v>4</v>
      </c>
      <c r="G44" s="355" t="s">
        <v>102</v>
      </c>
      <c r="H44" s="355"/>
      <c r="I44" s="355"/>
      <c r="J44" s="268"/>
      <c r="K44" s="256"/>
      <c r="L44" s="269"/>
      <c r="M44" s="270"/>
      <c r="S44" s="192"/>
      <c r="X44" s="189"/>
    </row>
    <row r="45" spans="1:24" s="130" customFormat="1" ht="13.5" customHeight="1">
      <c r="A45" s="359" t="s">
        <v>160</v>
      </c>
      <c r="B45" s="156"/>
      <c r="C45" s="186" t="s">
        <v>192</v>
      </c>
      <c r="D45" s="172" t="s">
        <v>103</v>
      </c>
      <c r="E45" s="172" t="s">
        <v>24</v>
      </c>
      <c r="F45" s="169">
        <v>4</v>
      </c>
      <c r="G45" s="358" t="s">
        <v>217</v>
      </c>
      <c r="H45" s="358"/>
      <c r="I45" s="358"/>
      <c r="J45" s="268"/>
      <c r="K45" s="188" t="s">
        <v>47</v>
      </c>
      <c r="L45" s="266"/>
      <c r="M45" s="182"/>
      <c r="S45" s="192"/>
      <c r="X45" s="189"/>
    </row>
    <row r="46" spans="1:24" s="181" customFormat="1" ht="27" customHeight="1">
      <c r="A46" s="258"/>
      <c r="B46" s="157"/>
      <c r="C46" s="157"/>
      <c r="D46" s="264" t="s">
        <v>104</v>
      </c>
      <c r="E46" s="157"/>
      <c r="F46" s="169"/>
      <c r="G46" s="260"/>
      <c r="H46" s="260"/>
      <c r="I46" s="261"/>
      <c r="J46" s="262"/>
      <c r="K46" s="256"/>
      <c r="L46" s="257"/>
    </row>
    <row r="47" spans="1:24" s="130" customFormat="1" ht="27" customHeight="1">
      <c r="A47" s="155">
        <v>4</v>
      </c>
      <c r="B47" s="156" t="s">
        <v>32</v>
      </c>
      <c r="C47" s="157" t="s">
        <v>112</v>
      </c>
      <c r="D47" s="157" t="s">
        <v>113</v>
      </c>
      <c r="E47" s="195" t="s">
        <v>24</v>
      </c>
      <c r="F47" s="158">
        <f>ROUND(SUM(F49),3)</f>
        <v>1</v>
      </c>
      <c r="G47" s="170"/>
      <c r="H47" s="75"/>
      <c r="I47" s="274"/>
      <c r="J47" s="275">
        <f>ROUND(F47*H47,2)</f>
        <v>0</v>
      </c>
      <c r="K47" s="256" t="s">
        <v>46</v>
      </c>
      <c r="L47" s="266"/>
      <c r="O47" s="276"/>
    </row>
    <row r="48" spans="1:24" s="130" customFormat="1" ht="40.5" customHeight="1">
      <c r="A48" s="167"/>
      <c r="B48" s="156"/>
      <c r="C48" s="157"/>
      <c r="D48" s="172" t="s">
        <v>171</v>
      </c>
      <c r="E48" s="157"/>
      <c r="F48" s="173"/>
      <c r="G48" s="170"/>
      <c r="H48" s="277"/>
      <c r="I48" s="274"/>
      <c r="J48" s="255"/>
      <c r="K48" s="277"/>
      <c r="L48" s="266"/>
    </row>
    <row r="49" spans="1:30" s="181" customFormat="1" ht="13.5" customHeight="1">
      <c r="A49" s="258"/>
      <c r="B49" s="157"/>
      <c r="C49" s="157"/>
      <c r="D49" s="264" t="s">
        <v>36</v>
      </c>
      <c r="E49" s="157"/>
      <c r="F49" s="169">
        <v>1</v>
      </c>
      <c r="G49" s="260"/>
      <c r="H49" s="170"/>
      <c r="I49" s="274"/>
      <c r="J49" s="275"/>
      <c r="K49" s="256"/>
      <c r="L49" s="183"/>
      <c r="M49" s="278"/>
      <c r="N49" s="279"/>
      <c r="O49" s="280"/>
      <c r="P49" s="280"/>
      <c r="Q49" s="280"/>
      <c r="R49" s="280"/>
      <c r="S49" s="280"/>
      <c r="T49" s="280"/>
      <c r="U49" s="280"/>
      <c r="V49" s="280"/>
      <c r="W49" s="280"/>
      <c r="X49" s="281"/>
      <c r="Y49" s="281"/>
    </row>
    <row r="50" spans="1:30" s="181" customFormat="1" ht="13.5" customHeight="1">
      <c r="A50" s="258"/>
      <c r="B50" s="157"/>
      <c r="C50" s="157"/>
      <c r="D50" s="264" t="s">
        <v>40</v>
      </c>
      <c r="E50" s="157"/>
      <c r="F50" s="169"/>
      <c r="G50" s="260"/>
      <c r="H50" s="260"/>
      <c r="I50" s="261"/>
      <c r="J50" s="262"/>
      <c r="K50" s="256"/>
      <c r="L50" s="282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</row>
    <row r="51" spans="1:30" s="130" customFormat="1" ht="27" customHeight="1">
      <c r="A51" s="155">
        <v>5</v>
      </c>
      <c r="B51" s="156" t="s">
        <v>32</v>
      </c>
      <c r="C51" s="157" t="s">
        <v>112</v>
      </c>
      <c r="D51" s="157" t="s">
        <v>114</v>
      </c>
      <c r="E51" s="195" t="s">
        <v>24</v>
      </c>
      <c r="F51" s="158">
        <f>ROUND(SUM(F53),3)</f>
        <v>1</v>
      </c>
      <c r="G51" s="170"/>
      <c r="H51" s="75"/>
      <c r="I51" s="274"/>
      <c r="J51" s="275">
        <f>ROUND(F51*H51,2)</f>
        <v>0</v>
      </c>
      <c r="K51" s="256" t="s">
        <v>46</v>
      </c>
      <c r="L51" s="278"/>
      <c r="M51" s="278"/>
      <c r="N51" s="279"/>
      <c r="O51" s="280"/>
      <c r="P51" s="280"/>
      <c r="Q51" s="280"/>
      <c r="R51" s="280"/>
    </row>
    <row r="52" spans="1:30" s="289" customFormat="1" ht="54" customHeight="1">
      <c r="A52" s="283"/>
      <c r="B52" s="284"/>
      <c r="C52" s="284"/>
      <c r="D52" s="96" t="s">
        <v>170</v>
      </c>
      <c r="E52" s="285"/>
      <c r="F52" s="286"/>
      <c r="G52" s="287"/>
      <c r="H52" s="260"/>
      <c r="I52" s="261"/>
      <c r="J52" s="262"/>
      <c r="K52" s="256"/>
      <c r="L52" s="266"/>
      <c r="M52" s="288"/>
      <c r="N52" s="288"/>
      <c r="O52" s="288"/>
      <c r="P52" s="288"/>
    </row>
    <row r="53" spans="1:30" s="181" customFormat="1" ht="13.5" customHeight="1">
      <c r="A53" s="258"/>
      <c r="B53" s="157"/>
      <c r="C53" s="157"/>
      <c r="D53" s="264" t="s">
        <v>36</v>
      </c>
      <c r="E53" s="157"/>
      <c r="F53" s="169">
        <v>1</v>
      </c>
      <c r="G53" s="260"/>
      <c r="H53" s="260"/>
      <c r="I53" s="261"/>
      <c r="J53" s="262"/>
      <c r="K53" s="256"/>
      <c r="L53" s="191"/>
      <c r="Q53" s="281"/>
    </row>
    <row r="54" spans="1:30" s="181" customFormat="1" ht="13.5" customHeight="1">
      <c r="A54" s="258"/>
      <c r="B54" s="157"/>
      <c r="C54" s="157"/>
      <c r="D54" s="264" t="s">
        <v>40</v>
      </c>
      <c r="E54" s="157"/>
      <c r="F54" s="169"/>
      <c r="G54" s="260"/>
      <c r="H54" s="260"/>
      <c r="I54" s="261"/>
      <c r="J54" s="262"/>
      <c r="K54" s="256"/>
      <c r="L54" s="184"/>
    </row>
    <row r="55" spans="1:30" s="130" customFormat="1" ht="27" customHeight="1">
      <c r="A55" s="155">
        <v>6</v>
      </c>
      <c r="B55" s="156" t="s">
        <v>32</v>
      </c>
      <c r="C55" s="157" t="s">
        <v>115</v>
      </c>
      <c r="D55" s="157" t="s">
        <v>116</v>
      </c>
      <c r="E55" s="195" t="s">
        <v>30</v>
      </c>
      <c r="F55" s="158">
        <f>ROUND(SUM(F57),3)</f>
        <v>1</v>
      </c>
      <c r="G55" s="170">
        <f>SUM(I58:I62)/F55</f>
        <v>0</v>
      </c>
      <c r="H55" s="170"/>
      <c r="I55" s="254">
        <f>ROUND(F55*G55,2)</f>
        <v>0</v>
      </c>
      <c r="J55" s="255"/>
      <c r="K55" s="256" t="s">
        <v>46</v>
      </c>
      <c r="L55" s="266"/>
    </row>
    <row r="56" spans="1:30" s="289" customFormat="1" ht="54" customHeight="1">
      <c r="A56" s="283"/>
      <c r="B56" s="284"/>
      <c r="C56" s="284"/>
      <c r="D56" s="96" t="s">
        <v>169</v>
      </c>
      <c r="E56" s="285"/>
      <c r="F56" s="286"/>
      <c r="G56" s="287"/>
      <c r="H56" s="260"/>
      <c r="I56" s="261"/>
      <c r="J56" s="262"/>
      <c r="K56" s="256"/>
      <c r="L56" s="266"/>
      <c r="M56" s="288"/>
      <c r="N56" s="288"/>
      <c r="O56" s="288"/>
      <c r="P56" s="288"/>
    </row>
    <row r="57" spans="1:30" s="181" customFormat="1" ht="13.5" customHeight="1">
      <c r="A57" s="258"/>
      <c r="B57" s="157"/>
      <c r="C57" s="157"/>
      <c r="D57" s="264" t="s">
        <v>36</v>
      </c>
      <c r="E57" s="157"/>
      <c r="F57" s="169">
        <v>1</v>
      </c>
      <c r="G57" s="260"/>
      <c r="H57" s="260"/>
      <c r="I57" s="261"/>
      <c r="J57" s="262"/>
      <c r="K57" s="256"/>
      <c r="L57" s="184"/>
    </row>
    <row r="58" spans="1:30" s="130" customFormat="1" ht="13.5" customHeight="1">
      <c r="A58" s="185" t="s">
        <v>161</v>
      </c>
      <c r="B58" s="156"/>
      <c r="C58" s="186" t="s">
        <v>193</v>
      </c>
      <c r="D58" s="172" t="s">
        <v>117</v>
      </c>
      <c r="E58" s="172" t="s">
        <v>24</v>
      </c>
      <c r="F58" s="169">
        <v>1</v>
      </c>
      <c r="G58" s="80"/>
      <c r="H58" s="290"/>
      <c r="I58" s="267">
        <f>ROUND(F58*G58,2)</f>
        <v>0</v>
      </c>
      <c r="J58" s="268"/>
      <c r="K58" s="188" t="s">
        <v>47</v>
      </c>
      <c r="L58" s="266"/>
      <c r="M58" s="182"/>
      <c r="S58" s="192"/>
      <c r="X58" s="189"/>
    </row>
    <row r="59" spans="1:30" s="130" customFormat="1" ht="13.5" customHeight="1">
      <c r="A59" s="185" t="s">
        <v>162</v>
      </c>
      <c r="B59" s="156"/>
      <c r="C59" s="186" t="s">
        <v>194</v>
      </c>
      <c r="D59" s="172" t="s">
        <v>118</v>
      </c>
      <c r="E59" s="172" t="s">
        <v>24</v>
      </c>
      <c r="F59" s="169">
        <v>1</v>
      </c>
      <c r="G59" s="80"/>
      <c r="H59" s="290"/>
      <c r="I59" s="267">
        <f>ROUND(F59*G59,2)</f>
        <v>0</v>
      </c>
      <c r="J59" s="268"/>
      <c r="K59" s="188" t="s">
        <v>47</v>
      </c>
      <c r="L59" s="181"/>
      <c r="M59" s="182"/>
      <c r="S59" s="192"/>
      <c r="X59" s="189"/>
    </row>
    <row r="60" spans="1:30" s="130" customFormat="1" ht="13.5" customHeight="1">
      <c r="A60" s="185" t="s">
        <v>163</v>
      </c>
      <c r="B60" s="156"/>
      <c r="C60" s="186" t="s">
        <v>195</v>
      </c>
      <c r="D60" s="172" t="s">
        <v>119</v>
      </c>
      <c r="E60" s="172" t="s">
        <v>24</v>
      </c>
      <c r="F60" s="169">
        <v>1</v>
      </c>
      <c r="G60" s="80"/>
      <c r="H60" s="290"/>
      <c r="I60" s="267">
        <f>ROUND(F60*G60,2)</f>
        <v>0</v>
      </c>
      <c r="J60" s="268"/>
      <c r="K60" s="188" t="s">
        <v>47</v>
      </c>
      <c r="L60" s="181"/>
      <c r="M60" s="182"/>
      <c r="S60" s="192"/>
      <c r="X60" s="189"/>
    </row>
    <row r="61" spans="1:30" s="130" customFormat="1" ht="13.5" customHeight="1">
      <c r="A61" s="185" t="s">
        <v>164</v>
      </c>
      <c r="B61" s="156"/>
      <c r="C61" s="186" t="s">
        <v>196</v>
      </c>
      <c r="D61" s="172" t="s">
        <v>120</v>
      </c>
      <c r="E61" s="172" t="s">
        <v>24</v>
      </c>
      <c r="F61" s="169">
        <v>1</v>
      </c>
      <c r="G61" s="80"/>
      <c r="H61" s="290"/>
      <c r="I61" s="267">
        <f>ROUND(F61*G61,2)</f>
        <v>0</v>
      </c>
      <c r="J61" s="268"/>
      <c r="K61" s="188" t="s">
        <v>47</v>
      </c>
      <c r="L61" s="181"/>
      <c r="M61" s="182"/>
      <c r="S61" s="192"/>
      <c r="X61" s="189"/>
    </row>
    <row r="62" spans="1:30" s="130" customFormat="1" ht="13.5" customHeight="1">
      <c r="A62" s="185" t="s">
        <v>165</v>
      </c>
      <c r="B62" s="156"/>
      <c r="C62" s="186" t="s">
        <v>197</v>
      </c>
      <c r="D62" s="172" t="s">
        <v>121</v>
      </c>
      <c r="E62" s="172" t="s">
        <v>24</v>
      </c>
      <c r="F62" s="169">
        <v>1</v>
      </c>
      <c r="G62" s="80"/>
      <c r="H62" s="290"/>
      <c r="I62" s="267">
        <f>ROUND(F62*G62,2)</f>
        <v>0</v>
      </c>
      <c r="J62" s="268"/>
      <c r="K62" s="188" t="s">
        <v>47</v>
      </c>
      <c r="M62" s="182"/>
      <c r="S62" s="192"/>
      <c r="X62" s="189"/>
      <c r="AD62" s="184"/>
    </row>
    <row r="63" spans="1:30" s="181" customFormat="1" ht="13.5" customHeight="1">
      <c r="A63" s="258"/>
      <c r="B63" s="157"/>
      <c r="C63" s="157"/>
      <c r="D63" s="264" t="s">
        <v>40</v>
      </c>
      <c r="E63" s="157"/>
      <c r="F63" s="169"/>
      <c r="G63" s="260"/>
      <c r="H63" s="260"/>
      <c r="I63" s="261"/>
      <c r="J63" s="262"/>
      <c r="K63" s="256"/>
      <c r="L63" s="184"/>
    </row>
    <row r="64" spans="1:30" s="130" customFormat="1" ht="27" customHeight="1">
      <c r="A64" s="155">
        <v>7</v>
      </c>
      <c r="B64" s="156" t="s">
        <v>32</v>
      </c>
      <c r="C64" s="157" t="s">
        <v>122</v>
      </c>
      <c r="D64" s="157" t="s">
        <v>123</v>
      </c>
      <c r="E64" s="195" t="s">
        <v>24</v>
      </c>
      <c r="F64" s="158">
        <f>ROUND(SUM(F66:F67),3)</f>
        <v>2</v>
      </c>
      <c r="G64" s="75"/>
      <c r="H64" s="170"/>
      <c r="I64" s="254">
        <f>ROUND(F64*G64,2)</f>
        <v>0</v>
      </c>
      <c r="J64" s="255"/>
      <c r="K64" s="256" t="s">
        <v>46</v>
      </c>
      <c r="L64" s="266"/>
    </row>
    <row r="65" spans="1:25" s="289" customFormat="1" ht="54" customHeight="1">
      <c r="A65" s="283"/>
      <c r="B65" s="284"/>
      <c r="C65" s="284"/>
      <c r="D65" s="96" t="s">
        <v>168</v>
      </c>
      <c r="E65" s="285"/>
      <c r="F65" s="286"/>
      <c r="G65" s="287"/>
      <c r="H65" s="260"/>
      <c r="I65" s="261"/>
      <c r="J65" s="262"/>
      <c r="K65" s="256"/>
      <c r="L65" s="291"/>
      <c r="M65" s="288"/>
      <c r="N65" s="288"/>
      <c r="O65" s="288"/>
      <c r="P65" s="288"/>
    </row>
    <row r="66" spans="1:25" s="181" customFormat="1" ht="13.5" customHeight="1">
      <c r="A66" s="258"/>
      <c r="B66" s="157"/>
      <c r="C66" s="157"/>
      <c r="D66" s="264" t="s">
        <v>29</v>
      </c>
      <c r="E66" s="157"/>
      <c r="F66" s="169">
        <v>1</v>
      </c>
      <c r="G66" s="260"/>
      <c r="H66" s="260"/>
      <c r="I66" s="261"/>
      <c r="J66" s="262"/>
      <c r="K66" s="256"/>
      <c r="L66" s="282"/>
    </row>
    <row r="67" spans="1:25" s="181" customFormat="1" ht="13.5" customHeight="1">
      <c r="A67" s="258"/>
      <c r="B67" s="157"/>
      <c r="C67" s="157"/>
      <c r="D67" s="264" t="s">
        <v>37</v>
      </c>
      <c r="E67" s="157"/>
      <c r="F67" s="169">
        <v>1</v>
      </c>
      <c r="G67" s="260"/>
      <c r="H67" s="260"/>
      <c r="I67" s="261"/>
      <c r="J67" s="262"/>
      <c r="K67" s="256"/>
      <c r="L67" s="282"/>
    </row>
    <row r="68" spans="1:25" s="181" customFormat="1" ht="13.5" customHeight="1">
      <c r="A68" s="258"/>
      <c r="B68" s="157"/>
      <c r="C68" s="157"/>
      <c r="D68" s="264" t="s">
        <v>40</v>
      </c>
      <c r="E68" s="157"/>
      <c r="F68" s="169"/>
      <c r="G68" s="260"/>
      <c r="H68" s="260"/>
      <c r="I68" s="261"/>
      <c r="J68" s="262"/>
      <c r="K68" s="256"/>
      <c r="L68" s="184"/>
    </row>
    <row r="69" spans="1:25" s="130" customFormat="1" ht="27" customHeight="1">
      <c r="A69" s="155">
        <v>8</v>
      </c>
      <c r="B69" s="156" t="s">
        <v>32</v>
      </c>
      <c r="C69" s="157" t="s">
        <v>124</v>
      </c>
      <c r="D69" s="157" t="s">
        <v>125</v>
      </c>
      <c r="E69" s="195" t="s">
        <v>24</v>
      </c>
      <c r="F69" s="158">
        <f>ROUND(SUM(F71:F72),3)</f>
        <v>2</v>
      </c>
      <c r="G69" s="170"/>
      <c r="H69" s="75"/>
      <c r="I69" s="274"/>
      <c r="J69" s="275">
        <f>ROUND(F69*H69,2)</f>
        <v>0</v>
      </c>
      <c r="K69" s="256" t="s">
        <v>46</v>
      </c>
      <c r="L69" s="266"/>
    </row>
    <row r="70" spans="1:25" s="289" customFormat="1" ht="135" customHeight="1">
      <c r="A70" s="283"/>
      <c r="B70" s="284"/>
      <c r="C70" s="284"/>
      <c r="D70" s="96" t="s">
        <v>126</v>
      </c>
      <c r="E70" s="285"/>
      <c r="F70" s="286"/>
      <c r="G70" s="287"/>
      <c r="H70" s="260"/>
      <c r="I70" s="261"/>
      <c r="J70" s="262"/>
      <c r="K70" s="256"/>
      <c r="L70" s="266"/>
      <c r="M70" s="288"/>
      <c r="N70" s="288"/>
      <c r="O70" s="288"/>
      <c r="P70" s="288"/>
    </row>
    <row r="71" spans="1:25" s="181" customFormat="1" ht="13.5" customHeight="1">
      <c r="A71" s="258"/>
      <c r="B71" s="157"/>
      <c r="C71" s="157"/>
      <c r="D71" s="264" t="s">
        <v>29</v>
      </c>
      <c r="E71" s="157"/>
      <c r="F71" s="169">
        <v>1</v>
      </c>
      <c r="G71" s="260"/>
      <c r="H71" s="260"/>
      <c r="I71" s="261"/>
      <c r="J71" s="262"/>
      <c r="K71" s="256"/>
      <c r="L71" s="282"/>
    </row>
    <row r="72" spans="1:25" s="181" customFormat="1" ht="13.5" customHeight="1">
      <c r="A72" s="258"/>
      <c r="B72" s="157"/>
      <c r="C72" s="157"/>
      <c r="D72" s="264" t="s">
        <v>37</v>
      </c>
      <c r="E72" s="157"/>
      <c r="F72" s="169">
        <v>1</v>
      </c>
      <c r="G72" s="260"/>
      <c r="H72" s="260"/>
      <c r="I72" s="261"/>
      <c r="J72" s="262"/>
      <c r="K72" s="256"/>
      <c r="L72" s="282"/>
    </row>
    <row r="73" spans="1:25" s="181" customFormat="1" ht="13.5" customHeight="1">
      <c r="A73" s="258"/>
      <c r="B73" s="157"/>
      <c r="C73" s="157"/>
      <c r="D73" s="264" t="s">
        <v>40</v>
      </c>
      <c r="E73" s="157"/>
      <c r="F73" s="169"/>
      <c r="G73" s="260"/>
      <c r="H73" s="260"/>
      <c r="I73" s="261"/>
      <c r="J73" s="262"/>
      <c r="K73" s="256"/>
      <c r="L73" s="184"/>
    </row>
    <row r="74" spans="1:25" s="130" customFormat="1" ht="27" customHeight="1">
      <c r="A74" s="155">
        <v>9</v>
      </c>
      <c r="B74" s="156" t="s">
        <v>32</v>
      </c>
      <c r="C74" s="157" t="s">
        <v>127</v>
      </c>
      <c r="D74" s="157" t="s">
        <v>128</v>
      </c>
      <c r="E74" s="195" t="s">
        <v>24</v>
      </c>
      <c r="F74" s="158">
        <f>ROUND(SUM(F76),3)</f>
        <v>1</v>
      </c>
      <c r="G74" s="170"/>
      <c r="H74" s="75"/>
      <c r="I74" s="274"/>
      <c r="J74" s="275">
        <f>ROUND(F74*H74,2)</f>
        <v>0</v>
      </c>
      <c r="K74" s="256" t="s">
        <v>46</v>
      </c>
      <c r="L74" s="266"/>
      <c r="N74" s="281"/>
    </row>
    <row r="75" spans="1:25" s="289" customFormat="1" ht="67.5" customHeight="1">
      <c r="A75" s="283"/>
      <c r="B75" s="284"/>
      <c r="C75" s="284"/>
      <c r="D75" s="96" t="s">
        <v>167</v>
      </c>
      <c r="E75" s="285"/>
      <c r="F75" s="286"/>
      <c r="G75" s="287"/>
      <c r="H75" s="260"/>
      <c r="I75" s="261"/>
      <c r="J75" s="262"/>
      <c r="K75" s="256"/>
      <c r="L75" s="183"/>
      <c r="M75" s="278"/>
      <c r="N75" s="279"/>
      <c r="O75" s="280"/>
      <c r="P75" s="280"/>
      <c r="Q75" s="280"/>
      <c r="R75" s="280"/>
      <c r="S75" s="280"/>
      <c r="T75" s="280"/>
      <c r="U75" s="280"/>
      <c r="V75" s="280"/>
      <c r="W75" s="280"/>
      <c r="X75" s="281"/>
      <c r="Y75" s="281"/>
    </row>
    <row r="76" spans="1:25" s="181" customFormat="1" ht="13.5" customHeight="1">
      <c r="A76" s="258"/>
      <c r="B76" s="157"/>
      <c r="C76" s="157"/>
      <c r="D76" s="264" t="s">
        <v>36</v>
      </c>
      <c r="E76" s="157"/>
      <c r="F76" s="169">
        <v>1</v>
      </c>
      <c r="G76" s="260"/>
      <c r="H76" s="260"/>
      <c r="I76" s="261"/>
      <c r="J76" s="262"/>
      <c r="K76" s="256"/>
      <c r="L76" s="282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</row>
    <row r="77" spans="1:25" s="181" customFormat="1" ht="13.5" customHeight="1">
      <c r="A77" s="258"/>
      <c r="B77" s="157"/>
      <c r="C77" s="157"/>
      <c r="D77" s="264" t="s">
        <v>40</v>
      </c>
      <c r="E77" s="157"/>
      <c r="F77" s="169"/>
      <c r="G77" s="260"/>
      <c r="H77" s="260"/>
      <c r="I77" s="261"/>
      <c r="J77" s="262"/>
      <c r="K77" s="256"/>
      <c r="L77" s="184"/>
    </row>
    <row r="78" spans="1:25" s="130" customFormat="1" ht="27" customHeight="1">
      <c r="A78" s="155">
        <v>10</v>
      </c>
      <c r="B78" s="156" t="s">
        <v>32</v>
      </c>
      <c r="C78" s="157" t="s">
        <v>129</v>
      </c>
      <c r="D78" s="157" t="s">
        <v>130</v>
      </c>
      <c r="E78" s="195" t="s">
        <v>24</v>
      </c>
      <c r="F78" s="158">
        <f>ROUND(SUM(F80),3)</f>
        <v>1</v>
      </c>
      <c r="G78" s="75"/>
      <c r="H78" s="170"/>
      <c r="I78" s="254">
        <f>ROUND(F78*G78,2)</f>
        <v>0</v>
      </c>
      <c r="J78" s="255"/>
      <c r="K78" s="256" t="s">
        <v>46</v>
      </c>
      <c r="L78" s="266"/>
    </row>
    <row r="79" spans="1:25" s="181" customFormat="1" ht="54" customHeight="1">
      <c r="A79" s="258"/>
      <c r="B79" s="157"/>
      <c r="C79" s="157"/>
      <c r="D79" s="259" t="s">
        <v>166</v>
      </c>
      <c r="E79" s="157"/>
      <c r="F79" s="169"/>
      <c r="G79" s="260"/>
      <c r="H79" s="260"/>
      <c r="I79" s="261"/>
      <c r="J79" s="262"/>
      <c r="K79" s="256"/>
      <c r="L79" s="183"/>
      <c r="Y79" s="281"/>
    </row>
    <row r="80" spans="1:25" s="181" customFormat="1" ht="13.5" customHeight="1">
      <c r="A80" s="258"/>
      <c r="B80" s="157"/>
      <c r="C80" s="157"/>
      <c r="D80" s="264" t="s">
        <v>36</v>
      </c>
      <c r="E80" s="157"/>
      <c r="F80" s="169">
        <v>1</v>
      </c>
      <c r="G80" s="260"/>
      <c r="H80" s="260"/>
      <c r="I80" s="261"/>
      <c r="J80" s="262"/>
      <c r="K80" s="256"/>
      <c r="L80" s="282"/>
    </row>
    <row r="81" spans="1:23" s="181" customFormat="1" ht="13.5" customHeight="1">
      <c r="A81" s="258"/>
      <c r="B81" s="157"/>
      <c r="C81" s="157"/>
      <c r="D81" s="264" t="s">
        <v>40</v>
      </c>
      <c r="E81" s="157"/>
      <c r="F81" s="169"/>
      <c r="G81" s="260"/>
      <c r="H81" s="260"/>
      <c r="I81" s="261"/>
      <c r="J81" s="262"/>
      <c r="K81" s="256"/>
      <c r="L81" s="184"/>
    </row>
    <row r="82" spans="1:23" s="130" customFormat="1" ht="13.5" customHeight="1">
      <c r="A82" s="155">
        <v>11</v>
      </c>
      <c r="B82" s="156" t="s">
        <v>32</v>
      </c>
      <c r="C82" s="157" t="s">
        <v>144</v>
      </c>
      <c r="D82" s="157" t="s">
        <v>145</v>
      </c>
      <c r="E82" s="195" t="s">
        <v>25</v>
      </c>
      <c r="F82" s="196">
        <v>1.7</v>
      </c>
      <c r="G82" s="170"/>
      <c r="H82" s="75"/>
      <c r="I82" s="274"/>
      <c r="J82" s="275">
        <f>ROUND(F82*H82,2)</f>
        <v>0</v>
      </c>
      <c r="K82" s="256" t="s">
        <v>46</v>
      </c>
      <c r="L82" s="292"/>
      <c r="M82" s="292"/>
      <c r="N82" s="293"/>
    </row>
    <row r="83" spans="1:23" s="130" customFormat="1" ht="13.5" customHeight="1">
      <c r="A83" s="155">
        <v>12</v>
      </c>
      <c r="B83" s="156" t="s">
        <v>28</v>
      </c>
      <c r="C83" s="157" t="s">
        <v>33</v>
      </c>
      <c r="D83" s="157" t="s">
        <v>34</v>
      </c>
      <c r="E83" s="195" t="s">
        <v>26</v>
      </c>
      <c r="F83" s="196">
        <f>ROUND(SUM(F84),3)</f>
        <v>10</v>
      </c>
      <c r="G83" s="170"/>
      <c r="H83" s="75"/>
      <c r="I83" s="274"/>
      <c r="J83" s="275">
        <f>ROUND(F83*H83,2)</f>
        <v>0</v>
      </c>
      <c r="K83" s="256" t="s">
        <v>48</v>
      </c>
      <c r="L83" s="294"/>
      <c r="M83" s="295"/>
    </row>
    <row r="84" spans="1:23" s="181" customFormat="1" ht="13.5" customHeight="1">
      <c r="A84" s="258"/>
      <c r="B84" s="157"/>
      <c r="C84" s="157"/>
      <c r="D84" s="264" t="s">
        <v>35</v>
      </c>
      <c r="E84" s="157"/>
      <c r="F84" s="169">
        <v>10</v>
      </c>
      <c r="G84" s="260"/>
      <c r="H84" s="260"/>
      <c r="I84" s="261"/>
      <c r="J84" s="262"/>
      <c r="K84" s="256"/>
      <c r="L84" s="278"/>
      <c r="M84" s="278"/>
      <c r="N84" s="279"/>
      <c r="O84" s="269"/>
      <c r="P84" s="269"/>
      <c r="Q84" s="269"/>
      <c r="R84" s="269"/>
      <c r="S84" s="269"/>
      <c r="T84" s="269"/>
      <c r="U84" s="269"/>
      <c r="V84" s="269"/>
      <c r="W84" s="269"/>
    </row>
    <row r="85" spans="1:23" s="181" customFormat="1" ht="13.5" customHeight="1">
      <c r="A85" s="258"/>
      <c r="B85" s="157"/>
      <c r="C85" s="157"/>
      <c r="D85" s="264" t="s">
        <v>27</v>
      </c>
      <c r="E85" s="157"/>
      <c r="F85" s="296"/>
      <c r="G85" s="260"/>
      <c r="H85" s="260"/>
      <c r="I85" s="261"/>
      <c r="J85" s="262"/>
      <c r="K85" s="256"/>
      <c r="L85" s="278"/>
      <c r="M85" s="278"/>
      <c r="N85" s="279"/>
      <c r="O85" s="269"/>
      <c r="P85" s="269"/>
      <c r="Q85" s="269"/>
      <c r="R85" s="269"/>
      <c r="S85" s="269"/>
      <c r="T85" s="269"/>
      <c r="U85" s="269"/>
      <c r="V85" s="269"/>
      <c r="W85" s="269"/>
    </row>
    <row r="86" spans="1:23" s="130" customFormat="1" ht="21" customHeight="1">
      <c r="A86" s="199"/>
      <c r="B86" s="200"/>
      <c r="C86" s="200"/>
      <c r="D86" s="200" t="s">
        <v>17</v>
      </c>
      <c r="E86" s="200"/>
      <c r="F86" s="201"/>
      <c r="G86" s="202"/>
      <c r="H86" s="202"/>
      <c r="I86" s="297">
        <f>I8</f>
        <v>0</v>
      </c>
      <c r="J86" s="297">
        <f>J8</f>
        <v>0</v>
      </c>
      <c r="L86" s="298"/>
    </row>
    <row r="87" spans="1:23">
      <c r="I87" s="299"/>
      <c r="J87" s="299"/>
    </row>
    <row r="88" spans="1:23" ht="13.5" customHeight="1">
      <c r="A88" s="349" t="s">
        <v>18</v>
      </c>
      <c r="B88" s="350"/>
      <c r="C88" s="351"/>
      <c r="D88" s="207" t="s">
        <v>146</v>
      </c>
      <c r="E88" s="208"/>
      <c r="F88" s="209"/>
      <c r="G88" s="210"/>
      <c r="H88" s="210"/>
      <c r="I88" s="300">
        <f>I86</f>
        <v>0</v>
      </c>
      <c r="J88" s="211"/>
    </row>
    <row r="89" spans="1:23" ht="13.5" customHeight="1">
      <c r="A89" s="349" t="s">
        <v>18</v>
      </c>
      <c r="B89" s="350"/>
      <c r="C89" s="351"/>
      <c r="D89" s="207" t="s">
        <v>147</v>
      </c>
      <c r="E89" s="208"/>
      <c r="F89" s="209"/>
      <c r="G89" s="210"/>
      <c r="H89" s="210"/>
      <c r="I89" s="211"/>
      <c r="J89" s="301">
        <f>J86</f>
        <v>0</v>
      </c>
      <c r="K89" s="295"/>
    </row>
    <row r="91" spans="1:23">
      <c r="A91" s="217" t="s">
        <v>131</v>
      </c>
      <c r="B91" s="218"/>
      <c r="C91" s="217"/>
      <c r="D91" s="217"/>
      <c r="E91" s="217"/>
      <c r="F91" s="217"/>
      <c r="G91" s="217"/>
      <c r="H91" s="217"/>
      <c r="I91" s="217"/>
      <c r="J91" s="217"/>
      <c r="K91" s="178"/>
    </row>
    <row r="92" spans="1:23" ht="27" customHeight="1">
      <c r="A92" s="324" t="s">
        <v>22</v>
      </c>
      <c r="B92" s="352"/>
      <c r="C92" s="352"/>
      <c r="D92" s="352"/>
      <c r="E92" s="352"/>
      <c r="F92" s="352"/>
      <c r="G92" s="352"/>
      <c r="H92" s="220"/>
      <c r="I92" s="217"/>
      <c r="J92" s="217"/>
      <c r="K92" s="221"/>
    </row>
    <row r="93" spans="1:23" ht="90" customHeight="1">
      <c r="A93" s="343" t="s">
        <v>132</v>
      </c>
      <c r="B93" s="353"/>
      <c r="C93" s="353"/>
      <c r="D93" s="353"/>
      <c r="E93" s="353"/>
      <c r="F93" s="353"/>
      <c r="G93" s="353"/>
      <c r="H93" s="222"/>
      <c r="I93" s="217"/>
      <c r="J93" s="217"/>
      <c r="K93" s="217"/>
    </row>
    <row r="94" spans="1:23">
      <c r="A94" s="343" t="s">
        <v>20</v>
      </c>
      <c r="B94" s="344"/>
      <c r="C94" s="344"/>
      <c r="D94" s="344"/>
      <c r="E94" s="344"/>
      <c r="F94" s="344"/>
      <c r="G94" s="344"/>
      <c r="H94" s="223"/>
      <c r="I94" s="224"/>
      <c r="J94" s="224"/>
      <c r="K94" s="224"/>
    </row>
    <row r="95" spans="1:23">
      <c r="A95" s="343" t="s">
        <v>21</v>
      </c>
      <c r="B95" s="344"/>
      <c r="C95" s="344"/>
      <c r="D95" s="344"/>
      <c r="E95" s="344"/>
      <c r="F95" s="344"/>
      <c r="G95" s="344"/>
      <c r="H95" s="223"/>
      <c r="I95" s="224"/>
      <c r="J95" s="224"/>
      <c r="K95" s="224"/>
    </row>
    <row r="96" spans="1:23" s="302" customFormat="1" ht="40.5" customHeight="1">
      <c r="A96" s="323" t="s">
        <v>44</v>
      </c>
      <c r="B96" s="323"/>
      <c r="C96" s="323"/>
      <c r="D96" s="323"/>
      <c r="E96" s="323"/>
      <c r="F96" s="323"/>
      <c r="G96" s="323"/>
      <c r="I96" s="303"/>
    </row>
    <row r="97" spans="1:9" s="133" customFormat="1" ht="108" customHeight="1">
      <c r="A97" s="323" t="s">
        <v>49</v>
      </c>
      <c r="B97" s="323"/>
      <c r="C97" s="323"/>
      <c r="D97" s="323"/>
      <c r="E97" s="323"/>
      <c r="F97" s="323"/>
      <c r="G97" s="323"/>
      <c r="H97" s="131"/>
      <c r="I97" s="132"/>
    </row>
  </sheetData>
  <sheetProtection algorithmName="SHA-512" hashValue="N/PmJaC2F1QdA+LCTGqaNQa7F9Z7zAhHwt3356ujrraZoKzfJBoSjld92hWZ2Gt7RKg+prr7amt0SAAGT7HeuA==" saltValue="X5eNZ44Idza04jFycv6juQ==" spinCount="100000" sheet="1" objects="1" scenarios="1"/>
  <mergeCells count="15">
    <mergeCell ref="G45:I45"/>
    <mergeCell ref="A95:G95"/>
    <mergeCell ref="A96:G96"/>
    <mergeCell ref="A97:G97"/>
    <mergeCell ref="A88:C88"/>
    <mergeCell ref="A89:C89"/>
    <mergeCell ref="A92:G92"/>
    <mergeCell ref="A93:G93"/>
    <mergeCell ref="A94:G94"/>
    <mergeCell ref="A3:D3"/>
    <mergeCell ref="G20:I20"/>
    <mergeCell ref="G32:I32"/>
    <mergeCell ref="G33:I33"/>
    <mergeCell ref="G44:I44"/>
    <mergeCell ref="G21:I21"/>
  </mergeCells>
  <printOptions horizontalCentered="1"/>
  <pageMargins left="0.39370078740157483" right="0.39370078740157483" top="0.78740157480314965" bottom="0.6692913385826772" header="0.31496062992125984" footer="0.31496062992125984"/>
  <pageSetup paperSize="9" scale="54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2025-02-12T09:53:26Z</dcterms:modified>
</cp:coreProperties>
</file>