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4189 - SZeŠ a SOU Kostel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'4189 - SZeŠ a SOU Kostele...'!$C$113:$K$122</definedName>
    <definedName name="_xlnm.Print_Area" localSheetId="1">'4189 - SZeŠ a SOU Kostele...'!$C$4:$J$76,'4189 - SZeŠ a SOU Kostele...'!$C$82:$J$97,'4189 - SZeŠ a SOU Kostele...'!$C$103:$K$122</definedName>
    <definedName name="_xlnm.Print_Titles" localSheetId="1">'4189 - SZeŠ a SOU Kostele...'!$113:$113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20"/>
  <c r="BH120"/>
  <c r="BG120"/>
  <c r="BF120"/>
  <c r="T120"/>
  <c r="R120"/>
  <c r="P120"/>
  <c r="BI117"/>
  <c r="BH117"/>
  <c r="BG117"/>
  <c r="BF117"/>
  <c r="T117"/>
  <c r="R117"/>
  <c r="P117"/>
  <c r="F108"/>
  <c r="E106"/>
  <c r="F87"/>
  <c r="E85"/>
  <c r="J22"/>
  <c r="E22"/>
  <c r="J111"/>
  <c r="J21"/>
  <c r="J19"/>
  <c r="E19"/>
  <c r="J89"/>
  <c r="J18"/>
  <c r="J16"/>
  <c r="E16"/>
  <c r="F90"/>
  <c r="J15"/>
  <c r="J13"/>
  <c r="E13"/>
  <c r="F110"/>
  <c r="J12"/>
  <c r="J10"/>
  <c r="J108"/>
  <c i="1" r="L90"/>
  <c r="AM90"/>
  <c r="AM89"/>
  <c r="L89"/>
  <c r="AM87"/>
  <c r="L87"/>
  <c r="L85"/>
  <c r="L84"/>
  <c i="2" r="BK117"/>
  <c i="1" r="AS94"/>
  <c i="2" r="J120"/>
  <c r="BK120"/>
  <c r="J117"/>
  <c l="1" r="BK116"/>
  <c r="J116"/>
  <c r="J96"/>
  <c r="P116"/>
  <c r="P115"/>
  <c r="P114"/>
  <c i="1" r="AU95"/>
  <c i="2" r="R116"/>
  <c r="R115"/>
  <c r="R114"/>
  <c r="T116"/>
  <c r="T115"/>
  <c r="T114"/>
  <c r="F89"/>
  <c r="J90"/>
  <c r="F111"/>
  <c r="J87"/>
  <c r="J110"/>
  <c r="BE117"/>
  <c r="BE120"/>
  <c i="1" r="AU94"/>
  <c i="2" r="F32"/>
  <c i="1" r="BA95"/>
  <c r="BA94"/>
  <c r="W30"/>
  <c i="2" r="J32"/>
  <c i="1" r="AW95"/>
  <c i="2" r="F34"/>
  <c i="1" r="BC95"/>
  <c r="BC94"/>
  <c r="W32"/>
  <c i="2" r="F33"/>
  <c i="1" r="BB95"/>
  <c r="BB94"/>
  <c r="W31"/>
  <c i="2" r="F35"/>
  <c i="1" r="BD95"/>
  <c r="BD94"/>
  <c r="W33"/>
  <c i="2" l="1" r="BK115"/>
  <c r="J115"/>
  <c r="J95"/>
  <c i="1" r="AY94"/>
  <c i="2" r="F31"/>
  <c i="1" r="AZ95"/>
  <c r="AZ94"/>
  <c r="W29"/>
  <c r="AW94"/>
  <c r="AK30"/>
  <c r="AX94"/>
  <c i="2" r="J31"/>
  <c i="1" r="AV95"/>
  <c r="AT95"/>
  <c i="2" l="1" r="BK114"/>
  <c r="J114"/>
  <c r="J94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<sst xmlns="http://schemas.openxmlformats.org/spreadsheetml/2006/main">
  <si>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</si>
  <si>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</si>
  <si>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</si>
  <si>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</si>
  <si>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</si>
  <si>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{18d38fc8-7e04-4a6b-a4d6-744dc64827f8}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</si>
  <si>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</si>
  <si>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</si>
  <si>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</si>
  <si>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</si>
  <si>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</si>
  <si>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</si>
  <si>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</si>
  <si>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</si>
  <si>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4189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</si>
  <si>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</si>
  <si>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</si>
  <si>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SZeŠ a SOU Kostelec n. Orlicí - AV technika _upraveno</t>
  </si>
  <si>
    <t>KSO:</t>
  </si>
  <si>
    <t>CC-CZ:</t>
  </si>
  <si>
    <t>Místo:</t>
  </si>
  <si>
    <t xml:space="preserve"> </t>
  </si>
  <si>
    <t>Datum:</t>
  </si>
  <si>
    <t>30. 6. 2022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</si>
  <si>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</si>
  <si>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</si>
  <si>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</si>
  <si>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</si>
  <si>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</si>
  <si>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</si>
  <si>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</si>
  <si>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</si>
  <si>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</si>
  <si>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</si>
  <si>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</si>
  <si>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</si>
  <si>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</si>
  <si>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</si>
  <si>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</si>
  <si>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</si>
  <si>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</si>
  <si>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</si>
  <si>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</si>
  <si>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</si>
  <si>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</si>
  <si>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</si>
  <si>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</si>
  <si>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</si>
  <si>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</si>
  <si>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</si>
  <si>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</si>
  <si>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</si>
  <si>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</si>
  <si>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</si>
  <si>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</si>
  <si>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</si>
  <si>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</si>
  <si>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</si>
  <si>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</si>
  <si>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</si>
  <si>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</si>
  <si>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</si>
  <si>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</si>
  <si>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</si>
  <si>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</si>
  <si>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</si>
  <si>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</si>
  <si>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</si>
  <si>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</si>
  <si>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</si>
  <si>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</si>
  <si>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</si>
  <si>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</si>
  <si>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</si>
  <si>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</si>
  <si>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</si>
  <si>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</si>
  <si>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</si>
  <si>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</si>
  <si>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</si>
  <si>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</si>
  <si>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</si>
  <si>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</si>
  <si>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</si>
  <si>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</si>
  <si>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</si>
  <si>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</si>
  <si>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</si>
  <si>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788 - Dokončovací práce - mobiliář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</si>
  <si>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</si>
  <si>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</si>
  <si>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</si>
  <si>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</si>
  <si>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</si>
  <si>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</si>
  <si>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</si>
  <si>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</si>
  <si>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</si>
  <si>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</si>
  <si>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</si>
  <si>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</si>
  <si>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</si>
  <si>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</si>
  <si>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</si>
  <si>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</si>
  <si>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788</t>
  </si>
  <si>
    <t>Dokončovací práce - mobiliář</t>
  </si>
  <si>
    <t>K</t>
  </si>
  <si>
    <t>788..R.J.10</t>
  </si>
  <si>
    <t>Televize</t>
  </si>
  <si>
    <t>ks</t>
  </si>
  <si>
    <t>ASŘ-J-11</t>
  </si>
  <si>
    <t>16</t>
  </si>
  <si>
    <t>492599467</t>
  </si>
  <si>
    <t>PP</t>
  </si>
  <si>
    <t>SMART QLED, 165cm, 4K Ultra HD, PQI 3800 (100/120 Hz), Direct LED, HDR10, HDR10+, HLG, lokální stmívání, duální tuner DVB-T2/S2/C, H.265/HEVC, 4× HDMI, 2× USB, USB nahrávání, LAN, WiFi, Bluetooth, DLNA, HbbTV 2.0, herní režim, hlasové ovládání, Apple TV, O2 TV, Netflix, HBO Max, Steam Link, Voyo, Přehrávání 360° videa, Apple Airplay 2, Tizen, VESA 400×300, repro 60W, vč. dopravy a montáže.</t>
  </si>
  <si>
    <t>P</t>
  </si>
  <si>
    <t xml:space="preserve">Poznámka k položce:_x000d_
Viz D1132_VÝPIS VÝROBKŮ – MOBILIÁŘ, výkres číslo: D.1.4.G.04 Objekt č.p.791 Půdorys 2.NP - elektroinstalace_x000d_
_x000d_
</t>
  </si>
  <si>
    <t>788..R.J.11</t>
  </si>
  <si>
    <t>Dataprojektor</t>
  </si>
  <si>
    <t>ASŘ-J-12</t>
  </si>
  <si>
    <t>-1169729019</t>
  </si>
  <si>
    <t>Projektor 4K PRO-UHD, nativní rozlišení 1920 × 1080, 16:9, 3D, svítivost 4500 ANSI lm, kontrast 300000:1, HDMI 1.4, HDMI 2.0, VGA, LAN, reproduktory 2× 10W
, vč. montáže a dopravy</t>
  </si>
  <si>
    <t xml:space="preserve">Poznámka k položce:_x000d_
Viz D1132_VÝPIS VÝROBKŮ – MOBILIÁŘ, výkres číslo: D.1.4.G.05 Učebna Půdorys 1.NP - elektroinstalace_x000d_
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</si>
</sst>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0.12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0.12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4189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SZeŠ a SOU Kostelec n. Orlicí - AV technika _upraveno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30. 6. 2022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V94" s="114" t="s">
        <v>74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5" t="s">
        <v>76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'4189 - SZeŠ a SOU Kostele...'!J28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77</v>
      </c>
      <c r="AR95" s="122"/>
      <c r="AS95" s="123">
        <v>0</v>
      </c>
      <c r="AT95" s="124">
        <f>ROUND(SUM(AV95:AW95),2)</f>
        <v>0</v>
      </c>
      <c r="AU95" s="125">
        <f>'4189 - SZeŠ a SOU Kostele...'!P114</f>
        <v>0</v>
      </c>
      <c r="AV95" s="124">
        <f>'4189 - SZeŠ a SOU Kostele...'!J31</f>
        <v>0</v>
      </c>
      <c r="AW95" s="124">
        <f>'4189 - SZeŠ a SOU Kostele...'!J32</f>
        <v>0</v>
      </c>
      <c r="AX95" s="124">
        <f>'4189 - SZeŠ a SOU Kostele...'!J33</f>
        <v>0</v>
      </c>
      <c r="AY95" s="124">
        <f>'4189 - SZeŠ a SOU Kostele...'!J34</f>
        <v>0</v>
      </c>
      <c r="AZ95" s="124">
        <f>'4189 - SZeŠ a SOU Kostele...'!F31</f>
        <v>0</v>
      </c>
      <c r="BA95" s="124">
        <f>'4189 - SZeŠ a SOU Kostele...'!F32</f>
        <v>0</v>
      </c>
      <c r="BB95" s="124">
        <f>'4189 - SZeŠ a SOU Kostele...'!F33</f>
        <v>0</v>
      </c>
      <c r="BC95" s="124">
        <f>'4189 - SZeŠ a SOU Kostele...'!F34</f>
        <v>0</v>
      </c>
      <c r="BD95" s="126">
        <f>'4189 - SZeŠ a SOU Kostele...'!F35</f>
        <v>0</v>
      </c>
      <c r="BE95" s="7"/>
      <c r="BT95" s="127" t="s">
        <v>78</v>
      </c>
      <c r="BU95" s="127" t="s">
        <v>79</v>
      </c>
      <c r="BV95" s="127" t="s">
        <v>74</v>
      </c>
      <c r="BW95" s="127" t="s">
        <v>5</v>
      </c>
      <c r="BX95" s="127" t="s">
        <v>75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L0lZIwbcd9wbvXnFyCYgNXT//QNGOsOArBlVbjQD9hsSbQF2T6c9fVpde/ZHpVYt5fp7iWATCTkbpTsrU3ghg==" hashValue="dbpias+cSpSXsHqToSNEcEG3T4PzR2C8YBji+mKfvc7VwXflrHWuEA0RTgscFm8JfwureOKhKNRZYNJpA05fu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4189 - SZeŠ a SOU Kostel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80</v>
      </c>
    </row>
    <row r="4" s="1" customFormat="1" ht="24.96" customHeight="1">
      <c r="B4" s="17"/>
      <c r="D4" s="130" t="s">
        <v>81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30. 6. 2022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26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27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26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29</v>
      </c>
      <c r="E18" s="35"/>
      <c r="F18" s="35"/>
      <c r="G18" s="35"/>
      <c r="H18" s="35"/>
      <c r="I18" s="132" t="s">
        <v>25</v>
      </c>
      <c r="J18" s="134" t="str">
        <f>IF('Rekapitulace stavby'!AN16="","",'Rekapitulace stavby'!AN16)</f>
        <v/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tr">
        <f>IF('Rekapitulace stavby'!E17="","",'Rekapitulace stavby'!E17)</f>
        <v xml:space="preserve"> </v>
      </c>
      <c r="F19" s="35"/>
      <c r="G19" s="35"/>
      <c r="H19" s="35"/>
      <c r="I19" s="132" t="s">
        <v>26</v>
      </c>
      <c r="J19" s="134" t="str">
        <f>IF('Rekapitulace stavby'!AN17="","",'Rekapitulace stavby'!AN17)</f>
        <v/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31</v>
      </c>
      <c r="E21" s="35"/>
      <c r="F21" s="35"/>
      <c r="G21" s="35"/>
      <c r="H21" s="35"/>
      <c r="I21" s="132" t="s">
        <v>25</v>
      </c>
      <c r="J21" s="134" t="str">
        <f>IF('Rekapitulace stavby'!AN19="","",'Rekapitulace stavby'!AN19)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tr">
        <f>IF('Rekapitulace stavby'!E20="","",'Rekapitulace stavby'!E20)</f>
        <v xml:space="preserve"> </v>
      </c>
      <c r="F22" s="35"/>
      <c r="G22" s="35"/>
      <c r="H22" s="35"/>
      <c r="I22" s="132" t="s">
        <v>26</v>
      </c>
      <c r="J22" s="134" t="str">
        <f>IF('Rekapitulace stavby'!AN20="","",'Rekapitulace stavby'!AN20)</f>
        <v/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32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33</v>
      </c>
      <c r="E28" s="35"/>
      <c r="F28" s="35"/>
      <c r="G28" s="35"/>
      <c r="H28" s="35"/>
      <c r="I28" s="35"/>
      <c r="J28" s="142">
        <f>ROUND(J114,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35</v>
      </c>
      <c r="G30" s="35"/>
      <c r="H30" s="35"/>
      <c r="I30" s="143" t="s">
        <v>34</v>
      </c>
      <c r="J30" s="143" t="s">
        <v>36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37</v>
      </c>
      <c r="E31" s="132" t="s">
        <v>38</v>
      </c>
      <c r="F31" s="145">
        <f>ROUND((SUM(BE114:BE122)),  2)</f>
        <v>0</v>
      </c>
      <c r="G31" s="35"/>
      <c r="H31" s="35"/>
      <c r="I31" s="146">
        <v>0.20999999999999999</v>
      </c>
      <c r="J31" s="145">
        <f>ROUND(((SUM(BE114:BE122))*I31),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39</v>
      </c>
      <c r="F32" s="145">
        <f>ROUND((SUM(BF114:BF122)),  2)</f>
        <v>0</v>
      </c>
      <c r="G32" s="35"/>
      <c r="H32" s="35"/>
      <c r="I32" s="146">
        <v>0.12</v>
      </c>
      <c r="J32" s="145">
        <f>ROUND(((SUM(BF114:BF122))*I32),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40</v>
      </c>
      <c r="F33" s="145">
        <f>ROUND((SUM(BG114:BG122)),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41</v>
      </c>
      <c r="F34" s="145">
        <f>ROUND((SUM(BH114:BH122)),  2)</f>
        <v>0</v>
      </c>
      <c r="G34" s="35"/>
      <c r="H34" s="35"/>
      <c r="I34" s="146">
        <v>0.12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42</v>
      </c>
      <c r="F35" s="145">
        <f>ROUND((SUM(BI114:BI122)),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43</v>
      </c>
      <c r="E37" s="149"/>
      <c r="F37" s="149"/>
      <c r="G37" s="150" t="s">
        <v>44</v>
      </c>
      <c r="H37" s="151" t="s">
        <v>45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46</v>
      </c>
      <c r="E50" s="155"/>
      <c r="F50" s="155"/>
      <c r="G50" s="154" t="s">
        <v>47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48</v>
      </c>
      <c r="E61" s="157"/>
      <c r="F61" s="158" t="s">
        <v>49</v>
      </c>
      <c r="G61" s="156" t="s">
        <v>48</v>
      </c>
      <c r="H61" s="157"/>
      <c r="I61" s="157"/>
      <c r="J61" s="159" t="s">
        <v>49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50</v>
      </c>
      <c r="E65" s="160"/>
      <c r="F65" s="160"/>
      <c r="G65" s="154" t="s">
        <v>51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48</v>
      </c>
      <c r="E76" s="157"/>
      <c r="F76" s="158" t="s">
        <v>49</v>
      </c>
      <c r="G76" s="156" t="s">
        <v>48</v>
      </c>
      <c r="H76" s="157"/>
      <c r="I76" s="157"/>
      <c r="J76" s="159" t="s">
        <v>49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73" t="str">
        <f>E7</f>
        <v>SZeŠ a SOU Kostelec n. Orlicí - AV technika _upraveno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 xml:space="preserve"> </v>
      </c>
      <c r="G87" s="37"/>
      <c r="H87" s="37"/>
      <c r="I87" s="29" t="s">
        <v>22</v>
      </c>
      <c r="J87" s="76" t="str">
        <f>IF(J10="","",J10)</f>
        <v>30. 6. 2022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29</v>
      </c>
      <c r="J89" s="33" t="str">
        <f>E19</f>
        <v xml:space="preserve"> 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7"/>
      <c r="E90" s="37"/>
      <c r="F90" s="24" t="str">
        <f>IF(E16="","",E16)</f>
        <v>Vyplň údaj</v>
      </c>
      <c r="G90" s="37"/>
      <c r="H90" s="37"/>
      <c r="I90" s="29" t="s">
        <v>31</v>
      </c>
      <c r="J90" s="33" t="str">
        <f>E22</f>
        <v xml:space="preserve"> 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83</v>
      </c>
      <c r="D92" s="166"/>
      <c r="E92" s="166"/>
      <c r="F92" s="166"/>
      <c r="G92" s="166"/>
      <c r="H92" s="166"/>
      <c r="I92" s="166"/>
      <c r="J92" s="167" t="s">
        <v>84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85</v>
      </c>
      <c r="D94" s="37"/>
      <c r="E94" s="37"/>
      <c r="F94" s="37"/>
      <c r="G94" s="37"/>
      <c r="H94" s="37"/>
      <c r="I94" s="37"/>
      <c r="J94" s="107">
        <f>J114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86</v>
      </c>
    </row>
    <row r="95" s="9" customFormat="1" ht="24.96" customHeight="1">
      <c r="A95" s="9"/>
      <c r="B95" s="169"/>
      <c r="C95" s="170"/>
      <c r="D95" s="171" t="s">
        <v>87</v>
      </c>
      <c r="E95" s="172"/>
      <c r="F95" s="172"/>
      <c r="G95" s="172"/>
      <c r="H95" s="172"/>
      <c r="I95" s="172"/>
      <c r="J95" s="173">
        <f>J115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88</v>
      </c>
      <c r="E96" s="178"/>
      <c r="F96" s="178"/>
      <c r="G96" s="178"/>
      <c r="H96" s="178"/>
      <c r="I96" s="178"/>
      <c r="J96" s="179">
        <f>J116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2" customFormat="1" ht="21.84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102" s="2" customFormat="1" ht="6.96" customHeight="1">
      <c r="A102" s="35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4.96" customHeight="1">
      <c r="A103" s="35"/>
      <c r="B103" s="36"/>
      <c r="C103" s="20" t="s">
        <v>89</v>
      </c>
      <c r="D103" s="37"/>
      <c r="E103" s="37"/>
      <c r="F103" s="37"/>
      <c r="G103" s="37"/>
      <c r="H103" s="37"/>
      <c r="I103" s="37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2" customHeight="1">
      <c r="A105" s="35"/>
      <c r="B105" s="36"/>
      <c r="C105" s="29" t="s">
        <v>16</v>
      </c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16.5" customHeight="1">
      <c r="A106" s="35"/>
      <c r="B106" s="36"/>
      <c r="C106" s="37"/>
      <c r="D106" s="37"/>
      <c r="E106" s="73" t="str">
        <f>E7</f>
        <v>SZeŠ a SOU Kostelec n. Orlicí - AV technika _upraveno</v>
      </c>
      <c r="F106" s="37"/>
      <c r="G106" s="37"/>
      <c r="H106" s="37"/>
      <c r="I106" s="37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20</v>
      </c>
      <c r="D108" s="37"/>
      <c r="E108" s="37"/>
      <c r="F108" s="24" t="str">
        <f>F10</f>
        <v xml:space="preserve"> </v>
      </c>
      <c r="G108" s="37"/>
      <c r="H108" s="37"/>
      <c r="I108" s="29" t="s">
        <v>22</v>
      </c>
      <c r="J108" s="76" t="str">
        <f>IF(J10="","",J10)</f>
        <v>30. 6. 2022</v>
      </c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5.15" customHeight="1">
      <c r="A110" s="35"/>
      <c r="B110" s="36"/>
      <c r="C110" s="29" t="s">
        <v>24</v>
      </c>
      <c r="D110" s="37"/>
      <c r="E110" s="37"/>
      <c r="F110" s="24" t="str">
        <f>E13</f>
        <v xml:space="preserve"> </v>
      </c>
      <c r="G110" s="37"/>
      <c r="H110" s="37"/>
      <c r="I110" s="29" t="s">
        <v>29</v>
      </c>
      <c r="J110" s="33" t="str">
        <f>E19</f>
        <v xml:space="preserve"> </v>
      </c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5.15" customHeight="1">
      <c r="A111" s="35"/>
      <c r="B111" s="36"/>
      <c r="C111" s="29" t="s">
        <v>27</v>
      </c>
      <c r="D111" s="37"/>
      <c r="E111" s="37"/>
      <c r="F111" s="24" t="str">
        <f>IF(E16="","",E16)</f>
        <v>Vyplň údaj</v>
      </c>
      <c r="G111" s="37"/>
      <c r="H111" s="37"/>
      <c r="I111" s="29" t="s">
        <v>31</v>
      </c>
      <c r="J111" s="33" t="str">
        <f>E22</f>
        <v xml:space="preserve"> </v>
      </c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0.32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1" customFormat="1" ht="29.28" customHeight="1">
      <c r="A113" s="181"/>
      <c r="B113" s="182"/>
      <c r="C113" s="183" t="s">
        <v>90</v>
      </c>
      <c r="D113" s="184" t="s">
        <v>58</v>
      </c>
      <c r="E113" s="184" t="s">
        <v>54</v>
      </c>
      <c r="F113" s="184" t="s">
        <v>55</v>
      </c>
      <c r="G113" s="184" t="s">
        <v>91</v>
      </c>
      <c r="H113" s="184" t="s">
        <v>92</v>
      </c>
      <c r="I113" s="184" t="s">
        <v>93</v>
      </c>
      <c r="J113" s="184" t="s">
        <v>84</v>
      </c>
      <c r="K113" s="185" t="s">
        <v>94</v>
      </c>
      <c r="L113" s="186"/>
      <c r="M113" s="97" t="s">
        <v>1</v>
      </c>
      <c r="N113" s="98" t="s">
        <v>37</v>
      </c>
      <c r="O113" s="98" t="s">
        <v>95</v>
      </c>
      <c r="P113" s="98" t="s">
        <v>96</v>
      </c>
      <c r="Q113" s="98" t="s">
        <v>97</v>
      </c>
      <c r="R113" s="98" t="s">
        <v>98</v>
      </c>
      <c r="S113" s="98" t="s">
        <v>99</v>
      </c>
      <c r="T113" s="99" t="s">
        <v>100</v>
      </c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1"/>
      <c r="AE113" s="181"/>
    </row>
    <row r="114" s="2" customFormat="1" ht="22.8" customHeight="1">
      <c r="A114" s="35"/>
      <c r="B114" s="36"/>
      <c r="C114" s="104" t="s">
        <v>101</v>
      </c>
      <c r="D114" s="37"/>
      <c r="E114" s="37"/>
      <c r="F114" s="37"/>
      <c r="G114" s="37"/>
      <c r="H114" s="37"/>
      <c r="I114" s="37"/>
      <c r="J114" s="187">
        <f>BK114</f>
        <v>0</v>
      </c>
      <c r="K114" s="37"/>
      <c r="L114" s="41"/>
      <c r="M114" s="100"/>
      <c r="N114" s="188"/>
      <c r="O114" s="101"/>
      <c r="P114" s="189">
        <f>P115</f>
        <v>0</v>
      </c>
      <c r="Q114" s="101"/>
      <c r="R114" s="189">
        <f>R115</f>
        <v>0</v>
      </c>
      <c r="S114" s="101"/>
      <c r="T114" s="190">
        <f>T115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4" t="s">
        <v>72</v>
      </c>
      <c r="AU114" s="14" t="s">
        <v>86</v>
      </c>
      <c r="BK114" s="191">
        <f>BK115</f>
        <v>0</v>
      </c>
    </row>
    <row r="115" s="12" customFormat="1" ht="25.92" customHeight="1">
      <c r="A115" s="12"/>
      <c r="B115" s="192"/>
      <c r="C115" s="193"/>
      <c r="D115" s="194" t="s">
        <v>72</v>
      </c>
      <c r="E115" s="195" t="s">
        <v>102</v>
      </c>
      <c r="F115" s="195" t="s">
        <v>103</v>
      </c>
      <c r="G115" s="193"/>
      <c r="H115" s="193"/>
      <c r="I115" s="196"/>
      <c r="J115" s="197">
        <f>BK115</f>
        <v>0</v>
      </c>
      <c r="K115" s="193"/>
      <c r="L115" s="198"/>
      <c r="M115" s="199"/>
      <c r="N115" s="200"/>
      <c r="O115" s="200"/>
      <c r="P115" s="201">
        <f>P116</f>
        <v>0</v>
      </c>
      <c r="Q115" s="200"/>
      <c r="R115" s="201">
        <f>R116</f>
        <v>0</v>
      </c>
      <c r="S115" s="200"/>
      <c r="T115" s="202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3" t="s">
        <v>80</v>
      </c>
      <c r="AT115" s="204" t="s">
        <v>72</v>
      </c>
      <c r="AU115" s="204" t="s">
        <v>73</v>
      </c>
      <c r="AY115" s="203" t="s">
        <v>104</v>
      </c>
      <c r="BK115" s="205">
        <f>BK116</f>
        <v>0</v>
      </c>
    </row>
    <row r="116" s="12" customFormat="1" ht="22.8" customHeight="1">
      <c r="A116" s="12"/>
      <c r="B116" s="192"/>
      <c r="C116" s="193"/>
      <c r="D116" s="194" t="s">
        <v>72</v>
      </c>
      <c r="E116" s="206" t="s">
        <v>105</v>
      </c>
      <c r="F116" s="206" t="s">
        <v>106</v>
      </c>
      <c r="G116" s="193"/>
      <c r="H116" s="193"/>
      <c r="I116" s="196"/>
      <c r="J116" s="207">
        <f>BK116</f>
        <v>0</v>
      </c>
      <c r="K116" s="193"/>
      <c r="L116" s="198"/>
      <c r="M116" s="199"/>
      <c r="N116" s="200"/>
      <c r="O116" s="200"/>
      <c r="P116" s="201">
        <f>SUM(P117:P122)</f>
        <v>0</v>
      </c>
      <c r="Q116" s="200"/>
      <c r="R116" s="201">
        <f>SUM(R117:R122)</f>
        <v>0</v>
      </c>
      <c r="S116" s="200"/>
      <c r="T116" s="202">
        <f>SUM(T117:T122)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3" t="s">
        <v>80</v>
      </c>
      <c r="AT116" s="204" t="s">
        <v>72</v>
      </c>
      <c r="AU116" s="204" t="s">
        <v>78</v>
      </c>
      <c r="AY116" s="203" t="s">
        <v>104</v>
      </c>
      <c r="BK116" s="205">
        <f>SUM(BK117:BK122)</f>
        <v>0</v>
      </c>
    </row>
    <row r="117" s="2" customFormat="1" ht="16.5" customHeight="1">
      <c r="A117" s="35"/>
      <c r="B117" s="36"/>
      <c r="C117" s="208" t="s">
        <v>78</v>
      </c>
      <c r="D117" s="208" t="s">
        <v>107</v>
      </c>
      <c r="E117" s="209" t="s">
        <v>108</v>
      </c>
      <c r="F117" s="210" t="s">
        <v>109</v>
      </c>
      <c r="G117" s="211" t="s">
        <v>110</v>
      </c>
      <c r="H117" s="212">
        <v>4</v>
      </c>
      <c r="I117" s="213"/>
      <c r="J117" s="214">
        <f>ROUND(I117*H117,2)</f>
        <v>0</v>
      </c>
      <c r="K117" s="210" t="s">
        <v>111</v>
      </c>
      <c r="L117" s="41"/>
      <c r="M117" s="215" t="s">
        <v>1</v>
      </c>
      <c r="N117" s="216" t="s">
        <v>38</v>
      </c>
      <c r="O117" s="88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219" t="s">
        <v>112</v>
      </c>
      <c r="AT117" s="219" t="s">
        <v>107</v>
      </c>
      <c r="AU117" s="219" t="s">
        <v>80</v>
      </c>
      <c r="AY117" s="14" t="s">
        <v>104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14" t="s">
        <v>78</v>
      </c>
      <c r="BK117" s="220">
        <f>ROUND(I117*H117,2)</f>
        <v>0</v>
      </c>
      <c r="BL117" s="14" t="s">
        <v>112</v>
      </c>
      <c r="BM117" s="219" t="s">
        <v>113</v>
      </c>
    </row>
    <row r="118" s="2" customFormat="1">
      <c r="A118" s="35"/>
      <c r="B118" s="36"/>
      <c r="C118" s="37"/>
      <c r="D118" s="221" t="s">
        <v>114</v>
      </c>
      <c r="E118" s="37"/>
      <c r="F118" s="222" t="s">
        <v>115</v>
      </c>
      <c r="G118" s="37"/>
      <c r="H118" s="37"/>
      <c r="I118" s="223"/>
      <c r="J118" s="37"/>
      <c r="K118" s="37"/>
      <c r="L118" s="41"/>
      <c r="M118" s="224"/>
      <c r="N118" s="225"/>
      <c r="O118" s="88"/>
      <c r="P118" s="88"/>
      <c r="Q118" s="88"/>
      <c r="R118" s="88"/>
      <c r="S118" s="88"/>
      <c r="T118" s="89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114</v>
      </c>
      <c r="AU118" s="14" t="s">
        <v>80</v>
      </c>
    </row>
    <row r="119" s="2" customFormat="1">
      <c r="A119" s="35"/>
      <c r="B119" s="36"/>
      <c r="C119" s="37"/>
      <c r="D119" s="221" t="s">
        <v>116</v>
      </c>
      <c r="E119" s="37"/>
      <c r="F119" s="226" t="s">
        <v>117</v>
      </c>
      <c r="G119" s="37"/>
      <c r="H119" s="37"/>
      <c r="I119" s="223"/>
      <c r="J119" s="37"/>
      <c r="K119" s="37"/>
      <c r="L119" s="41"/>
      <c r="M119" s="224"/>
      <c r="N119" s="225"/>
      <c r="O119" s="88"/>
      <c r="P119" s="88"/>
      <c r="Q119" s="88"/>
      <c r="R119" s="88"/>
      <c r="S119" s="88"/>
      <c r="T119" s="89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116</v>
      </c>
      <c r="AU119" s="14" t="s">
        <v>80</v>
      </c>
    </row>
    <row r="120" s="2" customFormat="1" ht="16.5" customHeight="1">
      <c r="A120" s="35"/>
      <c r="B120" s="36"/>
      <c r="C120" s="208" t="s">
        <v>80</v>
      </c>
      <c r="D120" s="208" t="s">
        <v>107</v>
      </c>
      <c r="E120" s="209" t="s">
        <v>118</v>
      </c>
      <c r="F120" s="210" t="s">
        <v>119</v>
      </c>
      <c r="G120" s="211" t="s">
        <v>110</v>
      </c>
      <c r="H120" s="212">
        <v>1</v>
      </c>
      <c r="I120" s="213"/>
      <c r="J120" s="214">
        <f>ROUND(I120*H120,2)</f>
        <v>0</v>
      </c>
      <c r="K120" s="210" t="s">
        <v>120</v>
      </c>
      <c r="L120" s="41"/>
      <c r="M120" s="215" t="s">
        <v>1</v>
      </c>
      <c r="N120" s="216" t="s">
        <v>38</v>
      </c>
      <c r="O120" s="88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219" t="s">
        <v>112</v>
      </c>
      <c r="AT120" s="219" t="s">
        <v>107</v>
      </c>
      <c r="AU120" s="219" t="s">
        <v>80</v>
      </c>
      <c r="AY120" s="14" t="s">
        <v>104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4" t="s">
        <v>78</v>
      </c>
      <c r="BK120" s="220">
        <f>ROUND(I120*H120,2)</f>
        <v>0</v>
      </c>
      <c r="BL120" s="14" t="s">
        <v>112</v>
      </c>
      <c r="BM120" s="219" t="s">
        <v>121</v>
      </c>
    </row>
    <row r="121" s="2" customFormat="1">
      <c r="A121" s="35"/>
      <c r="B121" s="36"/>
      <c r="C121" s="37"/>
      <c r="D121" s="221" t="s">
        <v>114</v>
      </c>
      <c r="E121" s="37"/>
      <c r="F121" s="222" t="s">
        <v>122</v>
      </c>
      <c r="G121" s="37"/>
      <c r="H121" s="37"/>
      <c r="I121" s="223"/>
      <c r="J121" s="37"/>
      <c r="K121" s="37"/>
      <c r="L121" s="41"/>
      <c r="M121" s="224"/>
      <c r="N121" s="225"/>
      <c r="O121" s="88"/>
      <c r="P121" s="88"/>
      <c r="Q121" s="88"/>
      <c r="R121" s="88"/>
      <c r="S121" s="88"/>
      <c r="T121" s="89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114</v>
      </c>
      <c r="AU121" s="14" t="s">
        <v>80</v>
      </c>
    </row>
    <row r="122" s="2" customFormat="1">
      <c r="A122" s="35"/>
      <c r="B122" s="36"/>
      <c r="C122" s="37"/>
      <c r="D122" s="221" t="s">
        <v>116</v>
      </c>
      <c r="E122" s="37"/>
      <c r="F122" s="226" t="s">
        <v>123</v>
      </c>
      <c r="G122" s="37"/>
      <c r="H122" s="37"/>
      <c r="I122" s="223"/>
      <c r="J122" s="37"/>
      <c r="K122" s="37"/>
      <c r="L122" s="41"/>
      <c r="M122" s="227"/>
      <c r="N122" s="228"/>
      <c r="O122" s="229"/>
      <c r="P122" s="229"/>
      <c r="Q122" s="229"/>
      <c r="R122" s="229"/>
      <c r="S122" s="229"/>
      <c r="T122" s="230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116</v>
      </c>
      <c r="AU122" s="14" t="s">
        <v>80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64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4jHGO5SJksRtwbyST+YboEvZrNtDf5WMHFzGvXXlesnFhuZlswMcAqha9BLmDuHN1grkRu4i+shTLD8VU0vCzw==" hashValue="oGVWgjbCmCVojtfbroPgHXOfdsgD6IJ3cpRggPm9lnh+QePOeljQChB81kOy9CuUvPbO5BHAobhUhKfw3db7bg==" algorithmName="SHA-512" password="CC35"/>
  <autoFilter ref="C113:K122"/>
  <mergeCells count="6">
    <mergeCell ref="E7:H7"/>
    <mergeCell ref="E16:H16"/>
    <mergeCell ref="E25:H25"/>
    <mergeCell ref="E85:H85"/>
    <mergeCell ref="E106:H10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Digitronic18</dc:creator>
  <cp:lastModifiedBy>Digitronic18</cp:lastModifiedBy>
  <dcterms:created xsi:type="dcterms:W3CDTF">2025-01-15T13:16:10Z</dcterms:created>
  <dcterms:modified xsi:type="dcterms:W3CDTF">2025-01-15T13:16:12Z</dcterms:modified>
</cp:coreProperties>
</file>