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G:\.shortcut-targets-by-id\0BzyI_LDbSgtXXzZOZ2twRUFnSEk\0 ROZPOČTY\RaB\22 DOZP Nové Město nad Metují\Rozpočet\"/>
    </mc:Choice>
  </mc:AlternateContent>
  <bookViews>
    <workbookView xWindow="0" yWindow="0" windowWidth="0" windowHeight="0"/>
  </bookViews>
  <sheets>
    <sheet name="Rekapitulace stavby" sheetId="1" r:id="rId1"/>
    <sheet name="D.1.5.3 - Interiér_III." sheetId="2" r:id="rId2"/>
    <sheet name="Pokyny pro vyplnění" sheetId="3" r:id="rId3"/>
  </sheets>
  <definedNames>
    <definedName name="_xlnm.Print_Area" localSheetId="0">'Rekapitulace stavby'!$D$4:$AO$36,'Rekapitulace stavby'!$C$42:$AQ$56</definedName>
    <definedName name="_xlnm.Print_Titles" localSheetId="0">'Rekapitulace stavby'!$52:$52</definedName>
    <definedName name="_xlnm._FilterDatabase" localSheetId="1" hidden="1">'D.1.5.3 - Interiér_III.'!$C$80:$K$112</definedName>
    <definedName name="_xlnm.Print_Area" localSheetId="1">'D.1.5.3 - Interiér_III.'!$C$4:$J$39,'D.1.5.3 - Interiér_III.'!$C$45:$J$62,'D.1.5.3 - Interiér_III.'!$C$68:$K$112</definedName>
    <definedName name="_xlnm.Print_Titles" localSheetId="1">'D.1.5.3 - Interiér_III.'!$80:$80</definedName>
    <definedName name="_xlnm.Print_Area" localSheetId="2">'Pokyny pro vyplnění'!$B$2:$K$71,'Pokyny pro vyplnění'!$B$74:$K$118,'Pokyny pro vyplnění'!$B$121:$K$161,'Pokyny pro vyplnění'!$B$164:$K$219</definedName>
  </definedNames>
  <calcPr/>
</workbook>
</file>

<file path=xl/calcChain.xml><?xml version="1.0" encoding="utf-8"?>
<calcChain xmlns="http://schemas.openxmlformats.org/spreadsheetml/2006/main">
  <c i="2" l="1" r="J37"/>
  <c r="J36"/>
  <c i="1" r="AY55"/>
  <c i="2" r="J35"/>
  <c i="1" r="AX55"/>
  <c i="2" r="BI112"/>
  <c r="BH112"/>
  <c r="BG112"/>
  <c r="BF112"/>
  <c r="T112"/>
  <c r="R112"/>
  <c r="P112"/>
  <c r="BI111"/>
  <c r="BH111"/>
  <c r="BG111"/>
  <c r="BF111"/>
  <c r="T111"/>
  <c r="R111"/>
  <c r="P111"/>
  <c r="BI110"/>
  <c r="BH110"/>
  <c r="BG110"/>
  <c r="BF110"/>
  <c r="T110"/>
  <c r="R110"/>
  <c r="P110"/>
  <c r="BI109"/>
  <c r="BH109"/>
  <c r="BG109"/>
  <c r="BF109"/>
  <c r="T109"/>
  <c r="R109"/>
  <c r="P109"/>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BI83"/>
  <c r="BH83"/>
  <c r="BG83"/>
  <c r="BF83"/>
  <c r="T83"/>
  <c r="R83"/>
  <c r="P83"/>
  <c r="J78"/>
  <c r="J77"/>
  <c r="F77"/>
  <c r="F75"/>
  <c r="E73"/>
  <c r="J55"/>
  <c r="J54"/>
  <c r="F54"/>
  <c r="F52"/>
  <c r="E50"/>
  <c r="J18"/>
  <c r="E18"/>
  <c r="F55"/>
  <c r="J17"/>
  <c r="J12"/>
  <c r="J75"/>
  <c r="E7"/>
  <c r="E48"/>
  <c i="1" r="L50"/>
  <c r="AM50"/>
  <c r="AM49"/>
  <c r="L49"/>
  <c r="AM47"/>
  <c r="L47"/>
  <c r="L45"/>
  <c r="L44"/>
  <c i="2" r="J98"/>
  <c r="J106"/>
  <c r="BK91"/>
  <c r="J101"/>
  <c r="J91"/>
  <c r="BK98"/>
  <c r="BK92"/>
  <c r="BK95"/>
  <c r="J109"/>
  <c r="BK110"/>
  <c r="BK85"/>
  <c r="J97"/>
  <c r="BK99"/>
  <c r="BK86"/>
  <c r="BK103"/>
  <c r="J96"/>
  <c r="BK107"/>
  <c i="1" r="AS54"/>
  <c i="2" r="BK100"/>
  <c r="BK104"/>
  <c r="BK101"/>
  <c r="J111"/>
  <c r="J93"/>
  <c r="J87"/>
  <c r="J94"/>
  <c r="J100"/>
  <c r="J85"/>
  <c r="J83"/>
  <c r="BK106"/>
  <c r="BK111"/>
  <c r="BK93"/>
  <c r="BK97"/>
  <c r="J110"/>
  <c r="BK83"/>
  <c r="BK89"/>
  <c r="BK88"/>
  <c r="J102"/>
  <c r="BK109"/>
  <c r="BK96"/>
  <c r="J89"/>
  <c r="J90"/>
  <c r="J105"/>
  <c r="BK105"/>
  <c r="BK90"/>
  <c r="J86"/>
  <c r="BK102"/>
  <c r="J84"/>
  <c r="BK87"/>
  <c r="BK94"/>
  <c r="J107"/>
  <c r="BK112"/>
  <c r="BK84"/>
  <c r="J88"/>
  <c r="J103"/>
  <c r="J99"/>
  <c r="J104"/>
  <c r="J112"/>
  <c r="J92"/>
  <c r="J95"/>
  <c l="1" r="P82"/>
  <c r="BK108"/>
  <c r="J108"/>
  <c r="J61"/>
  <c r="T82"/>
  <c r="R108"/>
  <c r="BK82"/>
  <c r="J82"/>
  <c r="J60"/>
  <c r="P108"/>
  <c r="R82"/>
  <c r="R81"/>
  <c r="T108"/>
  <c r="J52"/>
  <c r="E71"/>
  <c r="BE83"/>
  <c r="BE88"/>
  <c r="BE94"/>
  <c r="BE99"/>
  <c r="BE102"/>
  <c r="F78"/>
  <c r="BE93"/>
  <c r="BE97"/>
  <c r="BE100"/>
  <c r="BE101"/>
  <c r="BE105"/>
  <c r="BE106"/>
  <c r="BE110"/>
  <c r="BE85"/>
  <c r="BE87"/>
  <c r="BE89"/>
  <c r="BE90"/>
  <c r="BE91"/>
  <c r="BE98"/>
  <c r="BE103"/>
  <c r="BE84"/>
  <c r="BE86"/>
  <c r="BE92"/>
  <c r="BE95"/>
  <c r="BE96"/>
  <c r="BE104"/>
  <c r="BE107"/>
  <c r="BE109"/>
  <c r="BE111"/>
  <c r="BE112"/>
  <c r="F37"/>
  <c i="1" r="BD55"/>
  <c r="BD54"/>
  <c r="W33"/>
  <c i="2" r="F36"/>
  <c i="1" r="BC55"/>
  <c r="BC54"/>
  <c r="W32"/>
  <c i="2" r="J34"/>
  <c i="1" r="AW55"/>
  <c i="2" r="F34"/>
  <c i="1" r="BA55"/>
  <c r="BA54"/>
  <c r="AW54"/>
  <c r="AK30"/>
  <c i="2" r="F35"/>
  <c i="1" r="BB55"/>
  <c r="BB54"/>
  <c r="AX54"/>
  <c i="2" l="1" r="T81"/>
  <c r="P81"/>
  <c i="1" r="AU55"/>
  <c i="2" r="BK81"/>
  <c r="J81"/>
  <c r="J59"/>
  <c i="1" r="W30"/>
  <c r="W31"/>
  <c i="2" r="F33"/>
  <c i="1" r="AZ55"/>
  <c r="AZ54"/>
  <c r="W29"/>
  <c i="2" r="J33"/>
  <c i="1" r="AV55"/>
  <c r="AT55"/>
  <c r="AU54"/>
  <c r="AY54"/>
  <c i="2" l="1" r="J30"/>
  <c i="1" r="AG55"/>
  <c r="AG54"/>
  <c r="AK26"/>
  <c r="AV54"/>
  <c r="AK29"/>
  <c i="2" l="1" r="J39"/>
  <c i="1" r="AK35"/>
  <c r="AN55"/>
  <c r="AT54"/>
  <c l="1" r="AN54"/>
</calcChain>
</file>

<file path=xl/sharedStrings.xml><?xml version="1.0" encoding="utf-8"?>
<sst xmlns="http://schemas.openxmlformats.org/spreadsheetml/2006/main">
  <si>
    <t>Export Komplet</t>
  </si>
  <si>
    <t>VZ</t>
  </si>
  <si>
    <t>2.0</t>
  </si>
  <si>
    <t>ZAMOK</t>
  </si>
  <si>
    <t>False</t>
  </si>
  <si>
    <t>{3d247bf8-71ee-4f3b-9f35-d4be4e56b756}</t>
  </si>
  <si>
    <t>0,01</t>
  </si>
  <si>
    <t>21</t>
  </si>
  <si>
    <t>15</t>
  </si>
  <si>
    <t>REKAPITULACE STAVBY</t>
  </si>
  <si>
    <t xml:space="preserve">v ---  níže se nacházejí doplnkové a pomocné údaje k sestavám  --- v</t>
  </si>
  <si>
    <t>Návod na vyplnění</t>
  </si>
  <si>
    <t>0,001</t>
  </si>
  <si>
    <t>Kód:</t>
  </si>
  <si>
    <t>20240920_INT3</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</si>
  <si>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</si>
  <si>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</si>
  <si>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Výstavba DOZP v Novém Městě nad Metují - interiér III.</t>
  </si>
  <si>
    <t>KSO:</t>
  </si>
  <si>
    <t/>
  </si>
  <si>
    <t>CC-CZ:</t>
  </si>
  <si>
    <t>Místo:</t>
  </si>
  <si>
    <t>Nové Město nad Metují</t>
  </si>
  <si>
    <t>Datum:</t>
  </si>
  <si>
    <t>13. 12. 2023</t>
  </si>
  <si>
    <t>Zadavatel:</t>
  </si>
  <si>
    <t>IČ:</t>
  </si>
  <si>
    <t>70889546</t>
  </si>
  <si>
    <t>Královéhradecký kraj</t>
  </si>
  <si>
    <t>DIČ:</t>
  </si>
  <si>
    <t>CZ70889546</t>
  </si>
  <si>
    <t>Uchazeč:</t>
  </si>
  <si>
    <t>Vyplň údaj</t>
  </si>
  <si>
    <t>Projektant:</t>
  </si>
  <si>
    <t>24286923</t>
  </si>
  <si>
    <t>Řezanina &amp; Bartoň, s.r.o.</t>
  </si>
  <si>
    <t>CZ24286923</t>
  </si>
  <si>
    <t>True</t>
  </si>
  <si>
    <t>Zpracovatel:</t>
  </si>
  <si>
    <t>05985404</t>
  </si>
  <si>
    <t>BACing s.r.o</t>
  </si>
  <si>
    <t>CZ05985404</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</si>
  <si>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</si>
  <si>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</si>
  <si>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</si>
  <si>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</si>
  <si>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</si>
  <si>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</si>
  <si>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</si>
  <si>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</si>
  <si>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</si>
  <si>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</si>
  <si>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</si>
  <si>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</si>
  <si>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</si>
  <si>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</si>
  <si>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</si>
  <si>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</si>
  <si>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</si>
  <si>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</si>
  <si>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</si>
  <si>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</si>
  <si>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</si>
  <si>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</si>
  <si>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</si>
  <si>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</si>
  <si>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</si>
  <si>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</si>
  <si>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</si>
  <si>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</si>
  <si>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</si>
  <si>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</si>
  <si>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</si>
  <si>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</si>
  <si>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</si>
  <si>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</si>
  <si>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</si>
  <si>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</si>
  <si>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</si>
  <si>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</si>
  <si>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</si>
  <si>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</si>
  <si>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</si>
  <si>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D.1.5.3</t>
  </si>
  <si>
    <t>Interiér_III.</t>
  </si>
  <si>
    <t>STA</t>
  </si>
  <si>
    <t>1</t>
  </si>
  <si>
    <t>{4c76a3b5-b971-4926-91c1-8a36f921c794}</t>
  </si>
  <si>
    <t>2</t>
  </si>
  <si>
    <t>KRYCÍ LIST SOUPISU PRACÍ</t>
  </si>
  <si>
    <t>Objekt:</t>
  </si>
  <si>
    <t>D.1.5.3 - Interiér_III.</t>
  </si>
  <si>
    <t>REKAPITULACE ČLENĚNÍ SOUPISU PRACÍ</t>
  </si>
  <si>
    <t>Kód dílu - Popis</t>
  </si>
  <si>
    <t>Cena celkem [CZK]</t>
  </si>
  <si>
    <t>-1</t>
  </si>
  <si>
    <t>El - Přístroje</t>
  </si>
  <si>
    <t>D.1.4.F - Vybavení prádelny</t>
  </si>
  <si>
    <t>SOUPIS PRACÍ</t>
  </si>
  <si>
    <t>PČ</t>
  </si>
  <si>
    <t>MJ</t>
  </si>
  <si>
    <t>Množství</t>
  </si>
  <si>
    <t>J.cena [CZK]</t>
  </si>
  <si>
    <t>Cenová soustava</t>
  </si>
  <si>
    <t>J. Nh [h]</t>
  </si>
  <si>
    <t>Nh celkem [h]</t>
  </si>
  <si>
    <t>J. hmotnost [t]</t>
  </si>
  <si>
    <t>Hmotnost celkem [t]</t>
  </si>
  <si>
    <t>J. suť [t]</t>
  </si>
  <si>
    <t>Suť Celkem [t]</t>
  </si>
  <si>
    <t>Náklady soupisu celkem</t>
  </si>
  <si>
    <t>El</t>
  </si>
  <si>
    <t>Přístroje</t>
  </si>
  <si>
    <t>ROZPOCET</t>
  </si>
  <si>
    <t>K</t>
  </si>
  <si>
    <t>Int_EL01</t>
  </si>
  <si>
    <t>NOTEBOOK Notebook - AMD Ryzen 7 5700U, 15.6" WVA antireflexní 1920 × 1080, RAM 16GB DDR4, AMD Radeon RX Vega 8, SSD 512GB, numerická klávesnice, podsvícená klávesnice, webkamera, USB 3.2 Gen 1, USB-C, čtečka otisků prstů, WiFi 5, Hmotnost 1,75 kg, Windows 11 Home</t>
  </si>
  <si>
    <t>kus</t>
  </si>
  <si>
    <t>4</t>
  </si>
  <si>
    <t>113373777</t>
  </si>
  <si>
    <t>Int_EL02</t>
  </si>
  <si>
    <t>TELEVIZE Úhlopříčka cca 65", s nástěnným výklopným a otočným držákem VESA, Televize SMART LED, 165cm, 4K Ultra HD, PQI 2000 (50Hz), HDR10, HDR10+, HLG, DVB-T2/S2/C, H.265/HEVC, 3× HDMI, 1× USB, LAN, WiFi, Bluetooth, DLNA, HbbTV 2.0, herní režim, Netflix, Disney+, HBO Max, Apple TV, Voyo, O2 TV, Steam Link, Apple Airplay 2, Tizen, VESA 400×300, repro 20W, Dolby Digital Plus, en. třída G</t>
  </si>
  <si>
    <t>-700870074</t>
  </si>
  <si>
    <t>3</t>
  </si>
  <si>
    <t>Int_EL03</t>
  </si>
  <si>
    <t>TISKÁRNA Laserová tiskárna multifunkční, černobílá, A4, kopírování a skenování, tiskové rozlišení 600 x 600 DPI, AirPrint, USB a WiFi</t>
  </si>
  <si>
    <t>1840842619</t>
  </si>
  <si>
    <t>Int_EL04</t>
  </si>
  <si>
    <t>LAMPIČKA K PSACÍMU STOLU LED</t>
  </si>
  <si>
    <t>-1343561945</t>
  </si>
  <si>
    <t>5</t>
  </si>
  <si>
    <t>Int_EL05</t>
  </si>
  <si>
    <t>PRAČKA Pračka - s předním plněním, energetická třída A, váž. spotřeba energie 51 kWh/100 cyklů, váž. spotřeba vody na cyklus 47 l, parní program, rychlý program, displej a dětská pojistka, Aqua Stop, 1600 ot/min při odstřeďování, bílá barva, rozměry 59,7 × 84,7 × 63,1 cm (Š×V×H), hmotnost 76,5 kg</t>
  </si>
  <si>
    <t>1592972099</t>
  </si>
  <si>
    <t>6</t>
  </si>
  <si>
    <t>Int_EL06</t>
  </si>
  <si>
    <t>SUŠIČKA Sušička prádla energetické třídy A+++ a účinností sušení A, kapacita prádla: 9 kg, hlasitost: 63 dB, odhad. roční spotřeba energie: 0,02 kWh/annum, hlavní funkce: napojení na odpad, odložený start, tepelné čerpadlo, displej, rychlý program a vnitřní osvětlení, bílá barva, rozměry: 85 × 59,6 × 66,3 cm (V×Š×H), váha: 51,46 kg</t>
  </si>
  <si>
    <t>907779534</t>
  </si>
  <si>
    <t>7</t>
  </si>
  <si>
    <t>Int_EL07</t>
  </si>
  <si>
    <t>VYSAVAČ Sáčkový vysavač - příkon 750 W, na koberce a na tvrdé podlahy, hlučnost 66 dB, mikrofiltr, objem sáčku 4 l, materiál trubice kov, délka kabelu 9 m, akční rádius 12 m</t>
  </si>
  <si>
    <t>-1256813578</t>
  </si>
  <si>
    <t>8</t>
  </si>
  <si>
    <t>Int_EL08</t>
  </si>
  <si>
    <t>RYCHLOVARNÁ KONVICE Rychlovarná konvice - nerezová, objem 1,5 l, v barvě nerezu, příkon 2200 W, dvojitý plášť, filtr, kontrolka provozu, LED podsvícení, podsvícený vypínač, skrytá spirála a tepelná pojistka, automatické vypnutí, ochrana proti přehřátí, ukazatel vodní hladiny a upozornění při dosažení varu, vyjímatelný filtr</t>
  </si>
  <si>
    <t>579940583</t>
  </si>
  <si>
    <t>9</t>
  </si>
  <si>
    <t>Int_EL09</t>
  </si>
  <si>
    <t>KUCHYŇSKÝ ROBOT multifunkční kuchyňský robot • příkon 1 200 W • hlučnost 82 dB • celokovové provedení • plynulá regulace otáček • pulzní spínač • planetární systém míchání • nerezová mísa o objemu 5,5 l • hnětací a míchací metly • nástavce na strouhání • mlýnek na maso s nástavci • pěchovadlo a odměrka • skleněný mixér o objemu 1,4 l • multifunkční sekáček potravin • aretační pojistka • tepelná pojistka • protiskluzové nožky</t>
  </si>
  <si>
    <t>657373444</t>
  </si>
  <si>
    <t>10</t>
  </si>
  <si>
    <t>Int_EL10</t>
  </si>
  <si>
    <t>LAMPIČKA DO KLIENTSKÉHO POKOJE Led</t>
  </si>
  <si>
    <t>1938035829</t>
  </si>
  <si>
    <t>11</t>
  </si>
  <si>
    <t>Int_EL11</t>
  </si>
  <si>
    <t>STOLNÍ POČÍTAČ All In One PC 23.8" 1920 × 1080, Intel Core i5 1235U Alder Lake 4.4 GHz, Intel Iris Xe Graphics, RAM 8GB DDR4, SSD 256 GB + HDD 1 TB 5400 ot/min, Bez mechaniky, Wi-Fi, HDMI, 4× USB 3.2, myš a klávesnice, Windows 11 Home</t>
  </si>
  <si>
    <t>1427645135</t>
  </si>
  <si>
    <t>12</t>
  </si>
  <si>
    <t>Int_EL12</t>
  </si>
  <si>
    <t>FARMACEUTICKÁ LEDNIČKA Chladnička farmaceutická, objem 141 l, teplota 5°C, digitální ukazatel teploty, ventilátor, dle DIN 58345, Vnější rozměry (v x š x h): 820x600x615 mm</t>
  </si>
  <si>
    <t>2035846387</t>
  </si>
  <si>
    <t>13</t>
  </si>
  <si>
    <t>Int_EL13</t>
  </si>
  <si>
    <t>LEDNICE (do domácnosti) Vestavná lednice - s mrazákem dole, objem ledničky 280 l, 4 police, 3 přihrádky v mrazáku, nulová zóna, LED osvětlení, super mrazení, elektronické ovládání teploty, rozměry 194,5 × 69 × 55 cm (V×Š×H) POTŘEBUJEME JEDNOU PANTY VPRAVO DVAKRÁT VLEVO</t>
  </si>
  <si>
    <t>-1669638889</t>
  </si>
  <si>
    <t>14</t>
  </si>
  <si>
    <t>Int_EL14</t>
  </si>
  <si>
    <t>INDUKČNÍ VARNÁ DESKA Varná deska indukční, počet plotýnek 4, Booster, časovač, dětská pojistka, dotykové ovládání, flexi zóna a hob2hood, zkosené hrany, s rámečkem, vzhled černé sklo, povrch sklo, připojení 220 - 240 V</t>
  </si>
  <si>
    <t>708497706</t>
  </si>
  <si>
    <t>Int_EL15</t>
  </si>
  <si>
    <t>VESTAVNÁ LEDNIČKA POD LINKU s mrazáčkem, Výška 81,9 cm Šířka 59,6 cm Hloubka 54,5 cm</t>
  </si>
  <si>
    <t>-2138869781</t>
  </si>
  <si>
    <t>16</t>
  </si>
  <si>
    <t>Int_EL16</t>
  </si>
  <si>
    <t>PLÁTNO k přidělání ke zdi , elektrický pohon, VČETNĚ OVLADAČE, šířka plátna 240 cm, 16:10</t>
  </si>
  <si>
    <t>998798785</t>
  </si>
  <si>
    <t>17</t>
  </si>
  <si>
    <t>Int_EL17</t>
  </si>
  <si>
    <t>PROJEKTOR Projektor DLP lampový, Full HD, nativní rozlišení 1920 × 1080, 16:9, 3D, svítivost 3800 ANSI lm, HDMI 1.4, reproduktory</t>
  </si>
  <si>
    <t>-1986013008</t>
  </si>
  <si>
    <t>18</t>
  </si>
  <si>
    <t>Int_EL18</t>
  </si>
  <si>
    <t>LEDNICE NA ZDRAVOTNICKÝ ODPAD Malá lednice - bez mrazáku</t>
  </si>
  <si>
    <t>-532314930</t>
  </si>
  <si>
    <t>19</t>
  </si>
  <si>
    <t>Int_EL19</t>
  </si>
  <si>
    <t>KANCELÁŘSKÁ TISKÁRNA Laserová tiskárna multifunkční, černobílá, A3, kopírování a skenování, fax, rychlost černobílého tisku 25 str./min., tiskové rozlišení 600 x 600 DPI, displej, včetně toneru C-EXV60 a návodu k instalaci, USB, LAN a WiFi (4293C003a)</t>
  </si>
  <si>
    <t>-726719675</t>
  </si>
  <si>
    <t>20</t>
  </si>
  <si>
    <t>Int_EL20</t>
  </si>
  <si>
    <t>MYČKA PRO MYTÍ PODLOŽNÍCH MÍS (1.PP.14) celonerezové provedení, stojací, Universální držák na běžně používané sanitární nádoby ve zdravotnictví,</t>
  </si>
  <si>
    <t>-1947376037</t>
  </si>
  <si>
    <t>Int_EL21</t>
  </si>
  <si>
    <t>VESTAVNÁ TROUBA S FUNKCÍ MIKROVLNNÉ TROUBY Vestavná trouba - rozměry 59,5 × 59,4 × 54,8 cm (V×Š×H), ovládání kolečkem, objem 67 l, gril, horní, spodní a mikrovlnný ohřev, pravý horký vzduch, rozmrazování, ventilátor, teleskopické vysouvání plechu, příkon 3600 W, časovač, dětská pojistka, ochlazovací systém, studené dveře trouby, termosonda a tlumené zavírání dvířek, pyrolytické čištění trouby, energetická třída A,</t>
  </si>
  <si>
    <t>-53233596</t>
  </si>
  <si>
    <t>22</t>
  </si>
  <si>
    <t>Int_EL22</t>
  </si>
  <si>
    <t>VESTAVNÁ MYČKA NA NÁDOBÍ Myčka - standardní (60 cm), vestavná a plně integrovaná, energetická třída E, umyje až 13 sad nádobí na jeden cyklus (program ECO), emise hluku B, příborový koš, odložený start, automatické otevírání dveří, displej, vodní senzor, program rychlé mytí</t>
  </si>
  <si>
    <t>-1593947245</t>
  </si>
  <si>
    <t>23</t>
  </si>
  <si>
    <t>Int_EL23</t>
  </si>
  <si>
    <t>VESTAVNÁ FILTRAČNÍ DIGESTOŘ Digestoř výsuvná, hlučnost 69dB, výkon odsávání 420 m3/h, počet filtrů 4, typ filtru tukový, LED osvětlení, recirkulace a elektronické ovládání,</t>
  </si>
  <si>
    <t>-965380811</t>
  </si>
  <si>
    <t>24</t>
  </si>
  <si>
    <t>Int_EL24</t>
  </si>
  <si>
    <t>MIKROVLNNÁ TROUBA Volně stojící</t>
  </si>
  <si>
    <t>272864102</t>
  </si>
  <si>
    <t>25</t>
  </si>
  <si>
    <t>Int_EL25</t>
  </si>
  <si>
    <t>DVOUPLOTÝNKOVÁ INDUKČNÍ VARNÁ DESKA s rámečkem, indukční varná deska • šířka 30 cm • 2 varné zóny • připojení 220-240 V • s rámečkem • dotykové ovládání • funkce časovač – nastavení doby vaření s automatickým vypnutím • energeticky úsporné indukční vaření • bezpečnostní prvky: dětský zámek, ukazatel zbytkového tepla • V × Š × H: 7,5 × 30 × 51 cm</t>
  </si>
  <si>
    <t>437724244</t>
  </si>
  <si>
    <t>D.1.4.F</t>
  </si>
  <si>
    <t>Vybavení prádelny</t>
  </si>
  <si>
    <t>26</t>
  </si>
  <si>
    <t>D.1.4.F_1</t>
  </si>
  <si>
    <t>Kompletní dodávka, připojení a zprovoznění bariérové hygienické pračky na 18 kg prádla, v provedení dle PD</t>
  </si>
  <si>
    <t>-1745559663</t>
  </si>
  <si>
    <t>27</t>
  </si>
  <si>
    <t>D.1.4.F_2</t>
  </si>
  <si>
    <t>Kompletní dodávka, připojení a zprovoznění bubnového sušiče s tepelným čerpadlem, 16 kg prádla, v provedení dle PD</t>
  </si>
  <si>
    <t>-357118844</t>
  </si>
  <si>
    <t>28</t>
  </si>
  <si>
    <t>D.1.4.F_3</t>
  </si>
  <si>
    <t>Kompletní dodávka, připojení, zprovoznění korytového žehliče prádla, průměr válce 300 mm, délka válce 1600 mm, v provedení dle PD</t>
  </si>
  <si>
    <t>-4304101</t>
  </si>
  <si>
    <t>29</t>
  </si>
  <si>
    <t>D.1.4.F_4</t>
  </si>
  <si>
    <t>Kompletní dodávka, připojení a zprovoznění žehlícího kompletu s napařovací žehličkou a vyvíječem páry, v provedení dle PD</t>
  </si>
  <si>
    <t>-1195863120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</si>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</sst>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1" fillId="0" borderId="0" applyNumberFormat="0" applyFill="0" applyBorder="0" applyAlignment="0" applyProtection="0"/>
  </cellStyleXfs>
  <cellXfs count="29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center" vertical="center" wrapText="1"/>
    </xf>
    <xf numFmtId="0" fontId="7" fillId="0" borderId="0" xfId="0" applyFont="1" applyAlignment="1"/>
    <xf numFmtId="0" fontId="0" fillId="0" borderId="0" xfId="0" applyAlignment="1">
      <alignment horizontal="center" vertical="center"/>
    </xf>
    <xf numFmtId="0" fontId="0" fillId="0" borderId="0" xfId="0" applyAlignment="1" applyProtection="1"/>
    <xf numFmtId="0" fontId="9"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0" fillId="0" borderId="0" xfId="0" applyFont="1" applyAlignment="1" applyProtection="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3"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3"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4" fillId="0" borderId="6" xfId="0" applyFont="1" applyBorder="1" applyAlignment="1" applyProtection="1">
      <alignment horizontal="left" vertical="center"/>
    </xf>
    <xf numFmtId="0" fontId="0" fillId="0" borderId="6" xfId="0" applyFont="1" applyBorder="1" applyAlignment="1" applyProtection="1">
      <alignment vertical="center"/>
    </xf>
    <xf numFmtId="4" fontId="14"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5" fillId="0" borderId="0" xfId="0" applyNumberFormat="1" applyFont="1" applyAlignment="1" applyProtection="1">
      <alignment vertical="center"/>
    </xf>
    <xf numFmtId="0" fontId="1" fillId="0" borderId="4" xfId="0" applyFont="1" applyBorder="1" applyAlignment="1">
      <alignment vertical="center"/>
    </xf>
    <xf numFmtId="0" fontId="15"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4"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6" fillId="0" borderId="12" xfId="0" applyFont="1" applyBorder="1" applyAlignment="1">
      <alignment horizontal="center" vertical="center"/>
    </xf>
    <xf numFmtId="0" fontId="16"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17" fillId="0" borderId="15" xfId="0" applyFont="1" applyBorder="1" applyAlignment="1">
      <alignment horizontal="left" vertical="center"/>
    </xf>
    <xf numFmtId="0" fontId="17"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7" fillId="0" borderId="15" xfId="0" applyFont="1" applyBorder="1" applyAlignment="1" applyProtection="1">
      <alignment horizontal="left" vertical="center"/>
    </xf>
    <xf numFmtId="0" fontId="17"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18" fillId="4" borderId="7" xfId="0" applyFont="1" applyFill="1" applyBorder="1" applyAlignment="1" applyProtection="1">
      <alignment horizontal="center" vertical="center"/>
    </xf>
    <xf numFmtId="0" fontId="18"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18" fillId="4" borderId="8" xfId="0" applyFont="1" applyFill="1" applyBorder="1" applyAlignment="1" applyProtection="1">
      <alignment horizontal="center" vertical="center"/>
    </xf>
    <xf numFmtId="0" fontId="18" fillId="4" borderId="8" xfId="0" applyFont="1" applyFill="1" applyBorder="1" applyAlignment="1" applyProtection="1">
      <alignment horizontal="right" vertical="center"/>
    </xf>
    <xf numFmtId="0" fontId="18" fillId="4" borderId="9" xfId="0" applyFont="1" applyFill="1" applyBorder="1" applyAlignment="1" applyProtection="1">
      <alignment horizontal="center" vertical="center"/>
    </xf>
    <xf numFmtId="0" fontId="19" fillId="0" borderId="17"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19"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0" fillId="0" borderId="0" xfId="0" applyFont="1" applyAlignment="1" applyProtection="1">
      <alignment horizontal="left" vertical="center"/>
    </xf>
    <xf numFmtId="0" fontId="20" fillId="0" borderId="0" xfId="0" applyFont="1" applyAlignment="1" applyProtection="1">
      <alignment vertical="center"/>
    </xf>
    <xf numFmtId="4" fontId="20" fillId="0" borderId="0" xfId="0" applyNumberFormat="1" applyFont="1" applyAlignment="1" applyProtection="1">
      <alignment horizontal="right" vertical="center"/>
    </xf>
    <xf numFmtId="4" fontId="20"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6" fillId="0" borderId="15" xfId="0" applyNumberFormat="1" applyFont="1" applyBorder="1" applyAlignment="1" applyProtection="1">
      <alignment vertical="center"/>
    </xf>
    <xf numFmtId="4" fontId="16" fillId="0" borderId="0" xfId="0" applyNumberFormat="1" applyFont="1" applyBorder="1" applyAlignment="1" applyProtection="1">
      <alignment vertical="center"/>
    </xf>
    <xf numFmtId="166" fontId="16" fillId="0" borderId="0" xfId="0" applyNumberFormat="1" applyFont="1" applyBorder="1" applyAlignment="1" applyProtection="1">
      <alignment vertical="center"/>
    </xf>
    <xf numFmtId="4" fontId="16" fillId="0" borderId="16" xfId="0" applyNumberFormat="1" applyFont="1" applyBorder="1" applyAlignment="1" applyProtection="1">
      <alignment vertical="center"/>
    </xf>
    <xf numFmtId="0" fontId="4" fillId="0" borderId="0" xfId="0" applyFont="1" applyAlignment="1">
      <alignment horizontal="left" vertical="center"/>
    </xf>
    <xf numFmtId="0" fontId="21" fillId="0" borderId="0" xfId="0" applyFont="1" applyAlignment="1">
      <alignment horizontal="left" vertical="center"/>
    </xf>
    <xf numFmtId="0" fontId="22" fillId="0" borderId="0" xfId="1" applyFont="1" applyAlignment="1">
      <alignment horizontal="center" vertical="center"/>
    </xf>
    <xf numFmtId="0" fontId="5" fillId="0" borderId="4" xfId="0" applyFont="1" applyBorder="1" applyAlignment="1" applyProtection="1">
      <alignment vertical="center"/>
    </xf>
    <xf numFmtId="0" fontId="23" fillId="0" borderId="0" xfId="0" applyFont="1" applyAlignment="1" applyProtection="1">
      <alignment vertical="center"/>
    </xf>
    <xf numFmtId="0" fontId="23" fillId="0" borderId="0" xfId="0" applyFont="1" applyAlignment="1" applyProtection="1">
      <alignment horizontal="left" vertical="center" wrapText="1"/>
    </xf>
    <xf numFmtId="0" fontId="24" fillId="0" borderId="0" xfId="0" applyFont="1" applyAlignment="1" applyProtection="1">
      <alignment vertical="center"/>
    </xf>
    <xf numFmtId="4" fontId="24"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5" fillId="0" borderId="20" xfId="0" applyNumberFormat="1" applyFont="1" applyBorder="1" applyAlignment="1" applyProtection="1">
      <alignment vertical="center"/>
    </xf>
    <xf numFmtId="4" fontId="25" fillId="0" borderId="21" xfId="0" applyNumberFormat="1" applyFont="1" applyBorder="1" applyAlignment="1" applyProtection="1">
      <alignment vertical="center"/>
    </xf>
    <xf numFmtId="166" fontId="25" fillId="0" borderId="21" xfId="0" applyNumberFormat="1" applyFont="1" applyBorder="1" applyAlignment="1" applyProtection="1">
      <alignment vertical="center"/>
    </xf>
    <xf numFmtId="4" fontId="25" fillId="0" borderId="22" xfId="0" applyNumberFormat="1" applyFont="1" applyBorder="1" applyAlignment="1" applyProtection="1">
      <alignment vertical="center"/>
    </xf>
    <xf numFmtId="0" fontId="5" fillId="0" borderId="0" xfId="0" applyFont="1" applyAlignment="1">
      <alignment horizontal="left" vertical="center"/>
    </xf>
    <xf numFmtId="0" fontId="0" fillId="0" borderId="2" xfId="0" applyBorder="1"/>
    <xf numFmtId="0" fontId="0" fillId="0" borderId="3" xfId="0" applyBorder="1"/>
    <xf numFmtId="0" fontId="10" fillId="0" borderId="0" xfId="0" applyFont="1" applyAlignment="1">
      <alignment horizontal="left" vertical="center"/>
    </xf>
    <xf numFmtId="0" fontId="26"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4" fillId="0" borderId="0" xfId="0" applyFont="1" applyAlignment="1">
      <alignment horizontal="left" vertical="center"/>
    </xf>
    <xf numFmtId="4" fontId="20" fillId="0" borderId="0" xfId="0" applyNumberFormat="1" applyFont="1" applyAlignment="1">
      <alignment vertical="center"/>
    </xf>
    <xf numFmtId="0" fontId="1" fillId="0" borderId="0" xfId="0" applyFont="1" applyAlignment="1">
      <alignment horizontal="right" vertical="center"/>
    </xf>
    <xf numFmtId="0" fontId="17"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18" fillId="4" borderId="0" xfId="0" applyFont="1" applyFill="1" applyAlignment="1" applyProtection="1">
      <alignment horizontal="left" vertical="center"/>
    </xf>
    <xf numFmtId="0" fontId="0" fillId="4" borderId="0" xfId="0" applyFont="1" applyFill="1" applyAlignment="1" applyProtection="1">
      <alignment vertical="center"/>
    </xf>
    <xf numFmtId="0" fontId="18" fillId="4" borderId="0" xfId="0" applyFont="1" applyFill="1" applyAlignment="1" applyProtection="1">
      <alignment horizontal="right" vertical="center"/>
    </xf>
    <xf numFmtId="0" fontId="27"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18" fillId="4" borderId="17" xfId="0" applyFont="1" applyFill="1" applyBorder="1" applyAlignment="1" applyProtection="1">
      <alignment horizontal="center" vertical="center" wrapText="1"/>
    </xf>
    <xf numFmtId="0" fontId="18" fillId="4" borderId="18" xfId="0" applyFont="1" applyFill="1" applyBorder="1" applyAlignment="1" applyProtection="1">
      <alignment horizontal="center" vertical="center" wrapText="1"/>
    </xf>
    <xf numFmtId="0" fontId="18"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0" fillId="0" borderId="0" xfId="0" applyNumberFormat="1" applyFont="1" applyAlignment="1" applyProtection="1"/>
    <xf numFmtId="0" fontId="0" fillId="0" borderId="13" xfId="0" applyBorder="1" applyAlignment="1" applyProtection="1">
      <alignment vertical="center"/>
    </xf>
    <xf numFmtId="166" fontId="28" fillId="0" borderId="13" xfId="0" applyNumberFormat="1" applyFont="1" applyBorder="1" applyAlignment="1" applyProtection="1"/>
    <xf numFmtId="166" fontId="28" fillId="0" borderId="14" xfId="0" applyNumberFormat="1" applyFont="1" applyBorder="1" applyAlignment="1" applyProtection="1"/>
    <xf numFmtId="4" fontId="29" fillId="0" borderId="0" xfId="0" applyNumberFormat="1" applyFont="1" applyAlignment="1">
      <alignment vertical="center"/>
    </xf>
    <xf numFmtId="0" fontId="7" fillId="0" borderId="4"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6" fillId="0" borderId="0" xfId="0" applyFont="1" applyAlignment="1" applyProtection="1">
      <alignment horizontal="left"/>
    </xf>
    <xf numFmtId="0" fontId="7" fillId="0" borderId="0" xfId="0" applyFont="1" applyAlignment="1" applyProtection="1">
      <protection locked="0"/>
    </xf>
    <xf numFmtId="4" fontId="6" fillId="0" borderId="0" xfId="0" applyNumberFormat="1" applyFont="1" applyAlignment="1" applyProtection="1"/>
    <xf numFmtId="0" fontId="7" fillId="0" borderId="4" xfId="0" applyFont="1" applyBorder="1" applyAlignment="1"/>
    <xf numFmtId="0" fontId="7" fillId="0" borderId="15"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6"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18" fillId="0" borderId="23" xfId="0" applyFont="1" applyBorder="1" applyAlignment="1" applyProtection="1">
      <alignment horizontal="center" vertical="center"/>
    </xf>
    <xf numFmtId="49" fontId="18" fillId="0" borderId="23" xfId="0" applyNumberFormat="1" applyFont="1" applyBorder="1" applyAlignment="1" applyProtection="1">
      <alignment horizontal="left" vertical="center" wrapText="1"/>
    </xf>
    <xf numFmtId="0" fontId="18" fillId="0" borderId="23" xfId="0" applyFont="1" applyBorder="1" applyAlignment="1" applyProtection="1">
      <alignment horizontal="left" vertical="center" wrapText="1"/>
    </xf>
    <xf numFmtId="0" fontId="18" fillId="0" borderId="23" xfId="0" applyFont="1" applyBorder="1" applyAlignment="1" applyProtection="1">
      <alignment horizontal="center" vertical="center" wrapText="1"/>
    </xf>
    <xf numFmtId="167" fontId="18" fillId="0" borderId="23" xfId="0" applyNumberFormat="1" applyFont="1" applyBorder="1" applyAlignment="1" applyProtection="1">
      <alignment vertical="center"/>
    </xf>
    <xf numFmtId="4" fontId="18" fillId="2" borderId="23" xfId="0" applyNumberFormat="1" applyFont="1" applyFill="1" applyBorder="1" applyAlignment="1" applyProtection="1">
      <alignment vertical="center"/>
      <protection locked="0"/>
    </xf>
    <xf numFmtId="4" fontId="18" fillId="0" borderId="23" xfId="0" applyNumberFormat="1" applyFont="1" applyBorder="1" applyAlignment="1" applyProtection="1">
      <alignment vertical="center"/>
    </xf>
    <xf numFmtId="0" fontId="19" fillId="2" borderId="15" xfId="0" applyFont="1" applyFill="1" applyBorder="1" applyAlignment="1" applyProtection="1">
      <alignment horizontal="left" vertical="center"/>
      <protection locked="0"/>
    </xf>
    <xf numFmtId="0" fontId="19" fillId="0" borderId="0" xfId="0" applyFont="1" applyBorder="1" applyAlignment="1" applyProtection="1">
      <alignment horizontal="center" vertical="center"/>
    </xf>
    <xf numFmtId="166" fontId="19" fillId="0" borderId="0" xfId="0" applyNumberFormat="1" applyFont="1" applyBorder="1" applyAlignment="1" applyProtection="1">
      <alignment vertical="center"/>
    </xf>
    <xf numFmtId="166" fontId="19" fillId="0" borderId="16" xfId="0" applyNumberFormat="1" applyFont="1" applyBorder="1" applyAlignment="1" applyProtection="1">
      <alignment vertical="center"/>
    </xf>
    <xf numFmtId="0" fontId="18" fillId="0" borderId="0" xfId="0" applyFont="1" applyAlignment="1">
      <alignment horizontal="left" vertical="center"/>
    </xf>
    <xf numFmtId="4" fontId="0" fillId="0" borderId="0" xfId="0" applyNumberFormat="1" applyFont="1" applyAlignment="1">
      <alignment vertical="center"/>
    </xf>
    <xf numFmtId="0" fontId="19" fillId="2" borderId="20" xfId="0" applyFont="1" applyFill="1" applyBorder="1" applyAlignment="1" applyProtection="1">
      <alignment horizontal="left" vertical="center"/>
      <protection locked="0"/>
    </xf>
    <xf numFmtId="0" fontId="19"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19" fillId="0" borderId="21" xfId="0" applyNumberFormat="1" applyFont="1" applyBorder="1" applyAlignment="1" applyProtection="1">
      <alignment vertical="center"/>
    </xf>
    <xf numFmtId="166" fontId="19" fillId="0" borderId="22" xfId="0" applyNumberFormat="1" applyFont="1" applyBorder="1" applyAlignment="1" applyProtection="1">
      <alignment vertical="center"/>
    </xf>
    <xf numFmtId="0" fontId="0" fillId="0" borderId="0" xfId="0" applyAlignment="1">
      <alignment vertical="top"/>
    </xf>
    <xf numFmtId="0" fontId="30" fillId="0" borderId="24" xfId="0" applyFont="1" applyBorder="1" applyAlignment="1">
      <alignment vertical="center" wrapText="1"/>
    </xf>
    <xf numFmtId="0" fontId="30" fillId="0" borderId="25" xfId="0" applyFont="1" applyBorder="1" applyAlignment="1">
      <alignment vertical="center" wrapText="1"/>
    </xf>
    <xf numFmtId="0" fontId="30" fillId="0" borderId="26" xfId="0" applyFont="1" applyBorder="1" applyAlignment="1">
      <alignment vertical="center" wrapText="1"/>
    </xf>
    <xf numFmtId="0" fontId="30" fillId="0" borderId="27" xfId="0" applyFont="1" applyBorder="1" applyAlignment="1">
      <alignment horizontal="center" vertical="center" wrapText="1"/>
    </xf>
    <xf numFmtId="0" fontId="31" fillId="0" borderId="1" xfId="0" applyFont="1" applyBorder="1" applyAlignment="1">
      <alignment horizontal="center" vertical="center" wrapText="1"/>
    </xf>
    <xf numFmtId="0" fontId="30" fillId="0" borderId="28" xfId="0" applyFont="1" applyBorder="1" applyAlignment="1">
      <alignment horizontal="center" vertical="center" wrapText="1"/>
    </xf>
    <xf numFmtId="0" fontId="30" fillId="0" borderId="27" xfId="0" applyFont="1" applyBorder="1" applyAlignment="1">
      <alignment vertical="center" wrapText="1"/>
    </xf>
    <xf numFmtId="0" fontId="32" fillId="0" borderId="29" xfId="0" applyFont="1" applyBorder="1" applyAlignment="1">
      <alignment horizontal="left" wrapText="1"/>
    </xf>
    <xf numFmtId="0" fontId="30" fillId="0" borderId="28" xfId="0" applyFont="1" applyBorder="1" applyAlignment="1">
      <alignment vertical="center" wrapText="1"/>
    </xf>
    <xf numFmtId="0" fontId="32" fillId="0" borderId="1" xfId="0" applyFont="1" applyBorder="1" applyAlignment="1">
      <alignment horizontal="left" vertical="center" wrapText="1"/>
    </xf>
    <xf numFmtId="0" fontId="33" fillId="0" borderId="1" xfId="0" applyFont="1" applyBorder="1" applyAlignment="1">
      <alignment horizontal="left" vertical="center" wrapText="1"/>
    </xf>
    <xf numFmtId="0" fontId="34" fillId="0" borderId="27" xfId="0" applyFont="1" applyBorder="1" applyAlignment="1">
      <alignment vertical="center" wrapText="1"/>
    </xf>
    <xf numFmtId="0" fontId="33" fillId="0" borderId="1" xfId="0" applyFont="1" applyBorder="1" applyAlignment="1">
      <alignment vertical="center" wrapText="1"/>
    </xf>
    <xf numFmtId="0" fontId="33" fillId="0" borderId="1" xfId="0" applyFont="1" applyBorder="1" applyAlignment="1">
      <alignment horizontal="left" vertical="center"/>
    </xf>
    <xf numFmtId="0" fontId="33" fillId="0" borderId="1" xfId="0" applyFont="1" applyBorder="1" applyAlignment="1">
      <alignment vertical="center"/>
    </xf>
    <xf numFmtId="49" fontId="33" fillId="0" borderId="1" xfId="0" applyNumberFormat="1" applyFont="1" applyBorder="1" applyAlignment="1">
      <alignment horizontal="left" vertical="center" wrapText="1"/>
    </xf>
    <xf numFmtId="49" fontId="33" fillId="0" borderId="1" xfId="0" applyNumberFormat="1" applyFont="1" applyBorder="1" applyAlignment="1">
      <alignment vertical="center" wrapText="1"/>
    </xf>
    <xf numFmtId="0" fontId="30" fillId="0" borderId="30" xfId="0" applyFont="1" applyBorder="1" applyAlignment="1">
      <alignment vertical="center" wrapText="1"/>
    </xf>
    <xf numFmtId="0" fontId="35" fillId="0" borderId="29" xfId="0" applyFont="1" applyBorder="1" applyAlignment="1">
      <alignment vertical="center" wrapText="1"/>
    </xf>
    <xf numFmtId="0" fontId="30" fillId="0" borderId="31" xfId="0" applyFont="1" applyBorder="1" applyAlignment="1">
      <alignment vertical="center" wrapText="1"/>
    </xf>
    <xf numFmtId="0" fontId="30" fillId="0" borderId="1" xfId="0" applyFont="1" applyBorder="1" applyAlignment="1">
      <alignment vertical="top"/>
    </xf>
    <xf numFmtId="0" fontId="30" fillId="0" borderId="0" xfId="0" applyFont="1" applyAlignment="1">
      <alignment vertical="top"/>
    </xf>
    <xf numFmtId="0" fontId="30" fillId="0" borderId="24" xfId="0" applyFont="1" applyBorder="1" applyAlignment="1">
      <alignment horizontal="left" vertical="center"/>
    </xf>
    <xf numFmtId="0" fontId="30" fillId="0" borderId="25" xfId="0" applyFont="1" applyBorder="1" applyAlignment="1">
      <alignment horizontal="left" vertical="center"/>
    </xf>
    <xf numFmtId="0" fontId="30" fillId="0" borderId="26" xfId="0" applyFont="1" applyBorder="1" applyAlignment="1">
      <alignment horizontal="left" vertical="center"/>
    </xf>
    <xf numFmtId="0" fontId="30" fillId="0" borderId="27" xfId="0" applyFont="1" applyBorder="1" applyAlignment="1">
      <alignment horizontal="left" vertical="center"/>
    </xf>
    <xf numFmtId="0" fontId="31" fillId="0" borderId="1" xfId="0" applyFont="1" applyBorder="1" applyAlignment="1">
      <alignment horizontal="center" vertical="center"/>
    </xf>
    <xf numFmtId="0" fontId="30" fillId="0" borderId="28" xfId="0" applyFont="1" applyBorder="1" applyAlignment="1">
      <alignment horizontal="left" vertical="center"/>
    </xf>
    <xf numFmtId="0" fontId="32" fillId="0" borderId="1" xfId="0" applyFont="1" applyBorder="1" applyAlignment="1">
      <alignment horizontal="left" vertical="center"/>
    </xf>
    <xf numFmtId="0" fontId="36" fillId="0" borderId="0" xfId="0" applyFont="1" applyAlignment="1">
      <alignment horizontal="left" vertical="center"/>
    </xf>
    <xf numFmtId="0" fontId="32" fillId="0" borderId="29" xfId="0" applyFont="1" applyBorder="1" applyAlignment="1">
      <alignment horizontal="left" vertical="center"/>
    </xf>
    <xf numFmtId="0" fontId="32" fillId="0" borderId="29" xfId="0" applyFont="1" applyBorder="1" applyAlignment="1">
      <alignment horizontal="center" vertical="center"/>
    </xf>
    <xf numFmtId="0" fontId="36" fillId="0" borderId="29" xfId="0" applyFont="1" applyBorder="1" applyAlignment="1">
      <alignment horizontal="left" vertical="center"/>
    </xf>
    <xf numFmtId="0" fontId="37" fillId="0" borderId="1" xfId="0" applyFont="1" applyBorder="1" applyAlignment="1">
      <alignment horizontal="left" vertical="center"/>
    </xf>
    <xf numFmtId="0" fontId="34" fillId="0" borderId="0" xfId="0" applyFont="1" applyAlignment="1">
      <alignment horizontal="left" vertical="center"/>
    </xf>
    <xf numFmtId="0" fontId="38" fillId="0" borderId="1" xfId="0" applyFont="1" applyBorder="1" applyAlignment="1">
      <alignment horizontal="left" vertical="center"/>
    </xf>
    <xf numFmtId="0" fontId="33" fillId="0" borderId="1" xfId="0" applyFont="1" applyBorder="1" applyAlignment="1">
      <alignment horizontal="center" vertical="center"/>
    </xf>
    <xf numFmtId="0" fontId="33" fillId="0" borderId="0" xfId="0" applyFont="1" applyAlignment="1">
      <alignment horizontal="left" vertical="center"/>
    </xf>
    <xf numFmtId="0" fontId="34" fillId="0" borderId="27" xfId="0" applyFont="1" applyBorder="1" applyAlignment="1">
      <alignment horizontal="left" vertical="center"/>
    </xf>
    <xf numFmtId="0" fontId="33" fillId="0" borderId="1" xfId="0" applyFont="1" applyFill="1" applyBorder="1" applyAlignment="1">
      <alignment horizontal="left" vertical="center"/>
    </xf>
    <xf numFmtId="0" fontId="33" fillId="0" borderId="1" xfId="0" applyFont="1" applyFill="1" applyBorder="1" applyAlignment="1">
      <alignment horizontal="center" vertical="center"/>
    </xf>
    <xf numFmtId="0" fontId="30" fillId="0" borderId="30" xfId="0" applyFont="1" applyBorder="1" applyAlignment="1">
      <alignment horizontal="left" vertical="center"/>
    </xf>
    <xf numFmtId="0" fontId="35" fillId="0" borderId="29" xfId="0" applyFont="1" applyBorder="1" applyAlignment="1">
      <alignment horizontal="left" vertical="center"/>
    </xf>
    <xf numFmtId="0" fontId="30" fillId="0" borderId="31" xfId="0" applyFont="1" applyBorder="1" applyAlignment="1">
      <alignment horizontal="left" vertical="center"/>
    </xf>
    <xf numFmtId="0" fontId="30" fillId="0" borderId="1" xfId="0" applyFont="1" applyBorder="1" applyAlignment="1">
      <alignment horizontal="left" vertical="center"/>
    </xf>
    <xf numFmtId="0" fontId="35" fillId="0" borderId="1" xfId="0" applyFont="1" applyBorder="1" applyAlignment="1">
      <alignment horizontal="left" vertical="center"/>
    </xf>
    <xf numFmtId="0" fontId="36" fillId="0" borderId="1" xfId="0" applyFont="1" applyBorder="1" applyAlignment="1">
      <alignment horizontal="left" vertical="center"/>
    </xf>
    <xf numFmtId="0" fontId="34" fillId="0" borderId="29" xfId="0" applyFont="1" applyBorder="1" applyAlignment="1">
      <alignment horizontal="left" vertical="center"/>
    </xf>
    <xf numFmtId="0" fontId="30" fillId="0" borderId="1" xfId="0" applyFont="1" applyBorder="1" applyAlignment="1">
      <alignment horizontal="left" vertical="center" wrapText="1"/>
    </xf>
    <xf numFmtId="0" fontId="34" fillId="0" borderId="1" xfId="0" applyFont="1" applyBorder="1" applyAlignment="1">
      <alignment horizontal="left" vertical="center" wrapText="1"/>
    </xf>
    <xf numFmtId="0" fontId="34" fillId="0" borderId="1" xfId="0" applyFont="1" applyBorder="1" applyAlignment="1">
      <alignment horizontal="center" vertical="center" wrapText="1"/>
    </xf>
    <xf numFmtId="0" fontId="30" fillId="0" borderId="24" xfId="0" applyFont="1" applyBorder="1" applyAlignment="1">
      <alignment horizontal="left" vertical="center" wrapText="1"/>
    </xf>
    <xf numFmtId="0" fontId="30" fillId="0" borderId="25" xfId="0" applyFont="1" applyBorder="1" applyAlignment="1">
      <alignment horizontal="left" vertical="center" wrapText="1"/>
    </xf>
    <xf numFmtId="0" fontId="30" fillId="0" borderId="26" xfId="0" applyFont="1" applyBorder="1" applyAlignment="1">
      <alignment horizontal="left" vertical="center" wrapText="1"/>
    </xf>
    <xf numFmtId="0" fontId="30" fillId="0" borderId="27" xfId="0" applyFont="1" applyBorder="1" applyAlignment="1">
      <alignment horizontal="left" vertical="center" wrapText="1"/>
    </xf>
    <xf numFmtId="0" fontId="30" fillId="0" borderId="28" xfId="0" applyFont="1" applyBorder="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34" fillId="0" borderId="27" xfId="0" applyFont="1" applyBorder="1" applyAlignment="1">
      <alignment horizontal="left" vertical="center" wrapText="1"/>
    </xf>
    <xf numFmtId="0" fontId="34" fillId="0" borderId="1" xfId="0" applyFont="1" applyBorder="1" applyAlignment="1">
      <alignment horizontal="left" vertical="center"/>
    </xf>
    <xf numFmtId="0" fontId="34" fillId="0" borderId="28" xfId="0" applyFont="1" applyBorder="1" applyAlignment="1">
      <alignment horizontal="left" vertical="center" wrapText="1"/>
    </xf>
    <xf numFmtId="0" fontId="34" fillId="0" borderId="28" xfId="0" applyFont="1" applyBorder="1" applyAlignment="1">
      <alignment horizontal="left" vertical="center"/>
    </xf>
    <xf numFmtId="0" fontId="34" fillId="0" borderId="30" xfId="0" applyFont="1" applyBorder="1" applyAlignment="1">
      <alignment horizontal="left" vertical="center" wrapText="1"/>
    </xf>
    <xf numFmtId="0" fontId="34" fillId="0" borderId="29" xfId="0" applyFont="1" applyBorder="1" applyAlignment="1">
      <alignment horizontal="left" vertical="center" wrapText="1"/>
    </xf>
    <xf numFmtId="0" fontId="34" fillId="0" borderId="31" xfId="0" applyFont="1" applyBorder="1" applyAlignment="1">
      <alignment horizontal="left" vertical="center" wrapText="1"/>
    </xf>
    <xf numFmtId="0" fontId="33" fillId="0" borderId="1" xfId="0" applyFont="1" applyBorder="1" applyAlignment="1">
      <alignment horizontal="left" vertical="top"/>
    </xf>
    <xf numFmtId="0" fontId="33" fillId="0" borderId="1" xfId="0" applyFont="1" applyBorder="1" applyAlignment="1">
      <alignment horizontal="center" vertical="top"/>
    </xf>
    <xf numFmtId="0" fontId="34" fillId="0" borderId="30" xfId="0" applyFont="1" applyBorder="1" applyAlignment="1">
      <alignment horizontal="left" vertical="center"/>
    </xf>
    <xf numFmtId="0" fontId="34" fillId="0" borderId="31" xfId="0" applyFont="1" applyBorder="1" applyAlignment="1">
      <alignment horizontal="left" vertical="center"/>
    </xf>
    <xf numFmtId="0" fontId="34" fillId="0" borderId="1" xfId="0" applyFont="1" applyBorder="1" applyAlignment="1">
      <alignment horizontal="center" vertical="center"/>
    </xf>
    <xf numFmtId="0" fontId="36" fillId="0" borderId="0" xfId="0" applyFont="1" applyAlignment="1">
      <alignment vertical="center"/>
    </xf>
    <xf numFmtId="0" fontId="32" fillId="0" borderId="1" xfId="0" applyFont="1" applyBorder="1" applyAlignment="1">
      <alignment vertical="center"/>
    </xf>
    <xf numFmtId="0" fontId="36" fillId="0" borderId="29" xfId="0" applyFont="1" applyBorder="1" applyAlignment="1">
      <alignment vertical="center"/>
    </xf>
    <xf numFmtId="0" fontId="32" fillId="0" borderId="29" xfId="0" applyFont="1" applyBorder="1" applyAlignment="1">
      <alignment vertical="center"/>
    </xf>
    <xf numFmtId="0" fontId="33" fillId="0" borderId="1" xfId="0" applyFont="1" applyBorder="1" applyAlignment="1">
      <alignment vertical="top"/>
    </xf>
    <xf numFmtId="49" fontId="33" fillId="0" borderId="1" xfId="0" applyNumberFormat="1" applyFont="1" applyBorder="1" applyAlignment="1">
      <alignment horizontal="left" vertical="center"/>
    </xf>
    <xf numFmtId="0" fontId="39" fillId="0" borderId="27" xfId="0" applyFont="1" applyBorder="1" applyAlignment="1" applyProtection="1">
      <alignment horizontal="left" vertical="center"/>
    </xf>
    <xf numFmtId="0" fontId="40" fillId="0" borderId="1" xfId="0" applyFont="1" applyBorder="1" applyAlignment="1" applyProtection="1">
      <alignment vertical="top"/>
    </xf>
    <xf numFmtId="0" fontId="40" fillId="0" borderId="1" xfId="0" applyFont="1" applyBorder="1" applyAlignment="1" applyProtection="1">
      <alignment horizontal="left" vertical="center"/>
    </xf>
    <xf numFmtId="0" fontId="40" fillId="0" borderId="1" xfId="0" applyFont="1" applyBorder="1" applyAlignment="1" applyProtection="1">
      <alignment horizontal="center" vertical="center"/>
    </xf>
    <xf numFmtId="49" fontId="40" fillId="0" borderId="1" xfId="0" applyNumberFormat="1" applyFont="1" applyBorder="1" applyAlignment="1" applyProtection="1">
      <alignment horizontal="left" vertical="center"/>
    </xf>
    <xf numFmtId="0" fontId="39" fillId="0" borderId="28" xfId="0" applyFont="1" applyBorder="1" applyAlignment="1" applyProtection="1">
      <alignment horizontal="left" vertical="center"/>
    </xf>
    <xf numFmtId="0" fontId="0" fillId="0" borderId="29" xfId="0" applyBorder="1" applyAlignment="1">
      <alignment vertical="top"/>
    </xf>
    <xf numFmtId="0" fontId="32" fillId="0" borderId="29" xfId="0" applyFont="1" applyBorder="1" applyAlignment="1">
      <alignment horizontal="left"/>
    </xf>
    <xf numFmtId="0" fontId="36" fillId="0" borderId="29" xfId="0" applyFont="1" applyBorder="1" applyAlignment="1"/>
    <xf numFmtId="0" fontId="30" fillId="0" borderId="27" xfId="0" applyFont="1" applyBorder="1" applyAlignment="1">
      <alignment vertical="top"/>
    </xf>
    <xf numFmtId="0" fontId="30" fillId="0" borderId="28" xfId="0" applyFont="1" applyBorder="1" applyAlignment="1">
      <alignment vertical="top"/>
    </xf>
    <xf numFmtId="0" fontId="30" fillId="0" borderId="30" xfId="0" applyFont="1" applyBorder="1" applyAlignment="1">
      <alignment vertical="top"/>
    </xf>
    <xf numFmtId="0" fontId="30" fillId="0" borderId="29" xfId="0" applyFont="1" applyBorder="1" applyAlignment="1">
      <alignment vertical="top"/>
    </xf>
    <xf numFmtId="0" fontId="30"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styles.xml" Type="http://schemas.openxmlformats.org/officeDocument/2006/relationships/styles"/><Relationship Id="rId5" Target="theme/theme1.xml" Type="http://schemas.openxmlformats.org/officeDocument/2006/relationships/theme"/><Relationship Id="rId6" Target="calcChain.xml" Type="http://schemas.openxmlformats.org/officeDocument/2006/relationships/calcChain"/><Relationship Id="rId7" Target="sharedStrings.xml" Type="http://schemas.openxmlformats.org/officeDocument/2006/relationships/sharedStrings"/></Relationships>
</file>

<file path=xl/drawings/_rels/drawing1.xml.rels><?xml version="1.0" encoding="UTF-8" standalone="no"?><Relationships xmlns="http://schemas.openxmlformats.org/package/2006/relationships"><Relationship Id="rId1" Target="https://app.urs.cz/products/kros4" TargetMode="External" Type="http://schemas.openxmlformats.org/officeDocument/2006/relationships/hyperlink"/><Relationship Id="rId2" Target="../media/image1.png" Type="http://schemas.openxmlformats.org/officeDocument/2006/relationships/image"/></Relationships>
</file>

<file path=xl/drawings/_rels/drawing2.xml.rels><?xml version="1.0" encoding="UTF-8" standalone="no"?><Relationships xmlns="http://schemas.openxmlformats.org/package/2006/relationships"><Relationship Id="rId1" Target="https://app.urs.cz/products/kros4" TargetMode="External" Type="http://schemas.openxmlformats.org/officeDocument/2006/relationships/hyperlink"/><Relationship Id="rId2"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xml version="1.0" encoding="UTF-8" standalone="no"?><Relationships xmlns="http://schemas.openxmlformats.org/package/2006/relationships"><Relationship Id="rId1" Target="../drawings/drawing1.xml" Type="http://schemas.openxmlformats.org/officeDocument/2006/relationships/drawing"/></Relationships>
</file>

<file path=xl/worksheets/_rels/sheet2.xml.rels><?xml version="1.0" encoding="UTF-8" standalone="no"?><Relationships xmlns="http://schemas.openxmlformats.org/package/2006/relationships"><Relationship Id="rId1" Target="../drawings/drawing2.xml" Type="http://schemas.openxmlformats.org/officeDocument/2006/relationships/drawing"/></Relationships>
</file>

<file path=xl/worksheets/_rels/sheet3.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4" t="s">
        <v>0</v>
      </c>
      <c r="AZ1" s="14" t="s">
        <v>1</v>
      </c>
      <c r="BA1" s="14" t="s">
        <v>2</v>
      </c>
      <c r="BB1" s="14" t="s">
        <v>3</v>
      </c>
      <c r="BT1" s="14" t="s">
        <v>4</v>
      </c>
      <c r="BU1" s="14" t="s">
        <v>4</v>
      </c>
      <c r="BV1" s="14" t="s">
        <v>5</v>
      </c>
    </row>
    <row r="2" s="1" customFormat="1" ht="36.96" customHeight="1">
      <c r="AR2" s="1"/>
      <c r="AS2" s="1"/>
      <c r="AT2" s="1"/>
      <c r="AU2" s="1"/>
      <c r="AV2" s="1"/>
      <c r="AW2" s="1"/>
      <c r="AX2" s="1"/>
      <c r="AY2" s="1"/>
      <c r="AZ2" s="1"/>
      <c r="BA2" s="1"/>
      <c r="BB2" s="1"/>
      <c r="BC2" s="1"/>
      <c r="BD2" s="1"/>
      <c r="BE2" s="1"/>
      <c r="BS2" s="15" t="s">
        <v>6</v>
      </c>
      <c r="BT2" s="15" t="s">
        <v>7</v>
      </c>
    </row>
    <row r="3" s="1" customFormat="1" ht="6.96" customHeight="1">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8"/>
      <c r="BS3" s="15" t="s">
        <v>6</v>
      </c>
      <c r="BT3" s="15" t="s">
        <v>8</v>
      </c>
    </row>
    <row r="4" s="1" customFormat="1" ht="24.96" customHeight="1">
      <c r="B4" s="19"/>
      <c r="C4" s="20"/>
      <c r="D4" s="21" t="s">
        <v>9</v>
      </c>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18"/>
      <c r="AS4" s="22" t="s">
        <v>10</v>
      </c>
      <c r="BE4" s="23" t="s">
        <v>11</v>
      </c>
      <c r="BS4" s="15" t="s">
        <v>12</v>
      </c>
    </row>
    <row r="5" s="1" customFormat="1" ht="12" customHeight="1">
      <c r="B5" s="19"/>
      <c r="C5" s="20"/>
      <c r="D5" s="24" t="s">
        <v>13</v>
      </c>
      <c r="E5" s="20"/>
      <c r="F5" s="20"/>
      <c r="G5" s="20"/>
      <c r="H5" s="20"/>
      <c r="I5" s="20"/>
      <c r="J5" s="20"/>
      <c r="K5" s="25" t="s">
        <v>14</v>
      </c>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18"/>
      <c r="BE5" s="26" t="s">
        <v>15</v>
      </c>
      <c r="BS5" s="15" t="s">
        <v>6</v>
      </c>
    </row>
    <row r="6" s="1" customFormat="1" ht="36.96" customHeight="1">
      <c r="B6" s="19"/>
      <c r="C6" s="20"/>
      <c r="D6" s="27" t="s">
        <v>16</v>
      </c>
      <c r="E6" s="20"/>
      <c r="F6" s="20"/>
      <c r="G6" s="20"/>
      <c r="H6" s="20"/>
      <c r="I6" s="20"/>
      <c r="J6" s="20"/>
      <c r="K6" s="28" t="s">
        <v>17</v>
      </c>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18"/>
      <c r="BE6" s="29"/>
      <c r="BS6" s="15" t="s">
        <v>6</v>
      </c>
    </row>
    <row r="7" s="1" customFormat="1" ht="12" customHeight="1">
      <c r="B7" s="19"/>
      <c r="C7" s="20"/>
      <c r="D7" s="30" t="s">
        <v>18</v>
      </c>
      <c r="E7" s="20"/>
      <c r="F7" s="20"/>
      <c r="G7" s="20"/>
      <c r="H7" s="20"/>
      <c r="I7" s="20"/>
      <c r="J7" s="20"/>
      <c r="K7" s="25" t="s">
        <v>19</v>
      </c>
      <c r="L7" s="20"/>
      <c r="M7" s="20"/>
      <c r="N7" s="20"/>
      <c r="O7" s="20"/>
      <c r="P7" s="20"/>
      <c r="Q7" s="20"/>
      <c r="R7" s="20"/>
      <c r="S7" s="20"/>
      <c r="T7" s="20"/>
      <c r="U7" s="20"/>
      <c r="V7" s="20"/>
      <c r="W7" s="20"/>
      <c r="X7" s="20"/>
      <c r="Y7" s="20"/>
      <c r="Z7" s="20"/>
      <c r="AA7" s="20"/>
      <c r="AB7" s="20"/>
      <c r="AC7" s="20"/>
      <c r="AD7" s="20"/>
      <c r="AE7" s="20"/>
      <c r="AF7" s="20"/>
      <c r="AG7" s="20"/>
      <c r="AH7" s="20"/>
      <c r="AI7" s="20"/>
      <c r="AJ7" s="20"/>
      <c r="AK7" s="30" t="s">
        <v>20</v>
      </c>
      <c r="AL7" s="20"/>
      <c r="AM7" s="20"/>
      <c r="AN7" s="25" t="s">
        <v>19</v>
      </c>
      <c r="AO7" s="20"/>
      <c r="AP7" s="20"/>
      <c r="AQ7" s="20"/>
      <c r="AR7" s="18"/>
      <c r="BE7" s="29"/>
      <c r="BS7" s="15" t="s">
        <v>6</v>
      </c>
    </row>
    <row r="8" s="1" customFormat="1" ht="12" customHeight="1">
      <c r="B8" s="19"/>
      <c r="C8" s="20"/>
      <c r="D8" s="30" t="s">
        <v>21</v>
      </c>
      <c r="E8" s="20"/>
      <c r="F8" s="20"/>
      <c r="G8" s="20"/>
      <c r="H8" s="20"/>
      <c r="I8" s="20"/>
      <c r="J8" s="20"/>
      <c r="K8" s="25" t="s">
        <v>22</v>
      </c>
      <c r="L8" s="20"/>
      <c r="M8" s="20"/>
      <c r="N8" s="20"/>
      <c r="O8" s="20"/>
      <c r="P8" s="20"/>
      <c r="Q8" s="20"/>
      <c r="R8" s="20"/>
      <c r="S8" s="20"/>
      <c r="T8" s="20"/>
      <c r="U8" s="20"/>
      <c r="V8" s="20"/>
      <c r="W8" s="20"/>
      <c r="X8" s="20"/>
      <c r="Y8" s="20"/>
      <c r="Z8" s="20"/>
      <c r="AA8" s="20"/>
      <c r="AB8" s="20"/>
      <c r="AC8" s="20"/>
      <c r="AD8" s="20"/>
      <c r="AE8" s="20"/>
      <c r="AF8" s="20"/>
      <c r="AG8" s="20"/>
      <c r="AH8" s="20"/>
      <c r="AI8" s="20"/>
      <c r="AJ8" s="20"/>
      <c r="AK8" s="30" t="s">
        <v>23</v>
      </c>
      <c r="AL8" s="20"/>
      <c r="AM8" s="20"/>
      <c r="AN8" s="31" t="s">
        <v>24</v>
      </c>
      <c r="AO8" s="20"/>
      <c r="AP8" s="20"/>
      <c r="AQ8" s="20"/>
      <c r="AR8" s="18"/>
      <c r="BE8" s="29"/>
      <c r="BS8" s="15" t="s">
        <v>6</v>
      </c>
    </row>
    <row r="9" s="1" customFormat="1" ht="14.4" customHeight="1">
      <c r="B9" s="19"/>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18"/>
      <c r="BE9" s="29"/>
      <c r="BS9" s="15" t="s">
        <v>6</v>
      </c>
    </row>
    <row r="10" s="1" customFormat="1" ht="12" customHeight="1">
      <c r="B10" s="19"/>
      <c r="C10" s="20"/>
      <c r="D10" s="30" t="s">
        <v>25</v>
      </c>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30" t="s">
        <v>26</v>
      </c>
      <c r="AL10" s="20"/>
      <c r="AM10" s="20"/>
      <c r="AN10" s="25" t="s">
        <v>27</v>
      </c>
      <c r="AO10" s="20"/>
      <c r="AP10" s="20"/>
      <c r="AQ10" s="20"/>
      <c r="AR10" s="18"/>
      <c r="BE10" s="29"/>
      <c r="BS10" s="15" t="s">
        <v>6</v>
      </c>
    </row>
    <row r="11" s="1" customFormat="1" ht="18.48" customHeight="1">
      <c r="B11" s="19"/>
      <c r="C11" s="20"/>
      <c r="D11" s="20"/>
      <c r="E11" s="25" t="s">
        <v>28</v>
      </c>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30" t="s">
        <v>29</v>
      </c>
      <c r="AL11" s="20"/>
      <c r="AM11" s="20"/>
      <c r="AN11" s="25" t="s">
        <v>30</v>
      </c>
      <c r="AO11" s="20"/>
      <c r="AP11" s="20"/>
      <c r="AQ11" s="20"/>
      <c r="AR11" s="18"/>
      <c r="BE11" s="29"/>
      <c r="BS11" s="15" t="s">
        <v>6</v>
      </c>
    </row>
    <row r="12" s="1" customFormat="1" ht="6.96" customHeight="1">
      <c r="B12" s="19"/>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18"/>
      <c r="BE12" s="29"/>
      <c r="BS12" s="15" t="s">
        <v>6</v>
      </c>
    </row>
    <row r="13" s="1" customFormat="1" ht="12" customHeight="1">
      <c r="B13" s="19"/>
      <c r="C13" s="20"/>
      <c r="D13" s="30" t="s">
        <v>31</v>
      </c>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30" t="s">
        <v>26</v>
      </c>
      <c r="AL13" s="20"/>
      <c r="AM13" s="20"/>
      <c r="AN13" s="32" t="s">
        <v>32</v>
      </c>
      <c r="AO13" s="20"/>
      <c r="AP13" s="20"/>
      <c r="AQ13" s="20"/>
      <c r="AR13" s="18"/>
      <c r="BE13" s="29"/>
      <c r="BS13" s="15" t="s">
        <v>6</v>
      </c>
    </row>
    <row r="14">
      <c r="B14" s="19"/>
      <c r="C14" s="20"/>
      <c r="D14" s="20"/>
      <c r="E14" s="32" t="s">
        <v>32</v>
      </c>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0" t="s">
        <v>29</v>
      </c>
      <c r="AL14" s="20"/>
      <c r="AM14" s="20"/>
      <c r="AN14" s="32" t="s">
        <v>32</v>
      </c>
      <c r="AO14" s="20"/>
      <c r="AP14" s="20"/>
      <c r="AQ14" s="20"/>
      <c r="AR14" s="18"/>
      <c r="BE14" s="29"/>
      <c r="BS14" s="15" t="s">
        <v>6</v>
      </c>
    </row>
    <row r="15" s="1" customFormat="1" ht="6.96" customHeight="1">
      <c r="B15" s="19"/>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18"/>
      <c r="BE15" s="29"/>
      <c r="BS15" s="15" t="s">
        <v>4</v>
      </c>
    </row>
    <row r="16" s="1" customFormat="1" ht="12" customHeight="1">
      <c r="B16" s="19"/>
      <c r="C16" s="20"/>
      <c r="D16" s="30" t="s">
        <v>33</v>
      </c>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30" t="s">
        <v>26</v>
      </c>
      <c r="AL16" s="20"/>
      <c r="AM16" s="20"/>
      <c r="AN16" s="25" t="s">
        <v>34</v>
      </c>
      <c r="AO16" s="20"/>
      <c r="AP16" s="20"/>
      <c r="AQ16" s="20"/>
      <c r="AR16" s="18"/>
      <c r="BE16" s="29"/>
      <c r="BS16" s="15" t="s">
        <v>4</v>
      </c>
    </row>
    <row r="17" s="1" customFormat="1" ht="18.48" customHeight="1">
      <c r="B17" s="19"/>
      <c r="C17" s="20"/>
      <c r="D17" s="20"/>
      <c r="E17" s="25" t="s">
        <v>35</v>
      </c>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30" t="s">
        <v>29</v>
      </c>
      <c r="AL17" s="20"/>
      <c r="AM17" s="20"/>
      <c r="AN17" s="25" t="s">
        <v>36</v>
      </c>
      <c r="AO17" s="20"/>
      <c r="AP17" s="20"/>
      <c r="AQ17" s="20"/>
      <c r="AR17" s="18"/>
      <c r="BE17" s="29"/>
      <c r="BS17" s="15" t="s">
        <v>37</v>
      </c>
    </row>
    <row r="18" s="1" customFormat="1" ht="6.96" customHeight="1">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18"/>
      <c r="BE18" s="29"/>
      <c r="BS18" s="15" t="s">
        <v>6</v>
      </c>
    </row>
    <row r="19" s="1" customFormat="1" ht="12" customHeight="1">
      <c r="B19" s="19"/>
      <c r="C19" s="20"/>
      <c r="D19" s="30" t="s">
        <v>38</v>
      </c>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30" t="s">
        <v>26</v>
      </c>
      <c r="AL19" s="20"/>
      <c r="AM19" s="20"/>
      <c r="AN19" s="25" t="s">
        <v>39</v>
      </c>
      <c r="AO19" s="20"/>
      <c r="AP19" s="20"/>
      <c r="AQ19" s="20"/>
      <c r="AR19" s="18"/>
      <c r="BE19" s="29"/>
      <c r="BS19" s="15" t="s">
        <v>6</v>
      </c>
    </row>
    <row r="20" s="1" customFormat="1" ht="18.48" customHeight="1">
      <c r="B20" s="19"/>
      <c r="C20" s="20"/>
      <c r="D20" s="20"/>
      <c r="E20" s="25" t="s">
        <v>40</v>
      </c>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30" t="s">
        <v>29</v>
      </c>
      <c r="AL20" s="20"/>
      <c r="AM20" s="20"/>
      <c r="AN20" s="25" t="s">
        <v>41</v>
      </c>
      <c r="AO20" s="20"/>
      <c r="AP20" s="20"/>
      <c r="AQ20" s="20"/>
      <c r="AR20" s="18"/>
      <c r="BE20" s="29"/>
      <c r="BS20" s="15" t="s">
        <v>4</v>
      </c>
    </row>
    <row r="21" s="1" customFormat="1" ht="6.96" customHeight="1">
      <c r="B21" s="19"/>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18"/>
      <c r="BE21" s="29"/>
    </row>
    <row r="22" s="1" customFormat="1" ht="12" customHeight="1">
      <c r="B22" s="19"/>
      <c r="C22" s="20"/>
      <c r="D22" s="30" t="s">
        <v>42</v>
      </c>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18"/>
      <c r="BE22" s="29"/>
    </row>
    <row r="23" s="1" customFormat="1" ht="47.25" customHeight="1">
      <c r="B23" s="19"/>
      <c r="C23" s="20"/>
      <c r="D23" s="20"/>
      <c r="E23" s="34" t="s">
        <v>43</v>
      </c>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20"/>
      <c r="AP23" s="20"/>
      <c r="AQ23" s="20"/>
      <c r="AR23" s="18"/>
      <c r="BE23" s="29"/>
    </row>
    <row r="24" s="1" customFormat="1" ht="6.96" customHeight="1">
      <c r="B24" s="19"/>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18"/>
      <c r="BE24" s="29"/>
    </row>
    <row r="25" s="1" customFormat="1" ht="6.96" customHeight="1">
      <c r="B25" s="19"/>
      <c r="C25" s="20"/>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0"/>
      <c r="AQ25" s="20"/>
      <c r="AR25" s="18"/>
      <c r="BE25" s="29"/>
    </row>
    <row r="26" s="2" customFormat="1" ht="25.92" customHeight="1">
      <c r="A26" s="36"/>
      <c r="B26" s="37"/>
      <c r="C26" s="38"/>
      <c r="D26" s="39" t="s">
        <v>44</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1">
        <f>ROUND(AG54,2)</f>
        <v>0</v>
      </c>
      <c r="AL26" s="40"/>
      <c r="AM26" s="40"/>
      <c r="AN26" s="40"/>
      <c r="AO26" s="40"/>
      <c r="AP26" s="38"/>
      <c r="AQ26" s="38"/>
      <c r="AR26" s="42"/>
      <c r="BE26" s="29"/>
    </row>
    <row r="27" s="2" customFormat="1" ht="6.96"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2"/>
      <c r="BE27" s="29"/>
    </row>
    <row r="28" s="2" customFormat="1">
      <c r="A28" s="36"/>
      <c r="B28" s="37"/>
      <c r="C28" s="38"/>
      <c r="D28" s="38"/>
      <c r="E28" s="38"/>
      <c r="F28" s="38"/>
      <c r="G28" s="38"/>
      <c r="H28" s="38"/>
      <c r="I28" s="38"/>
      <c r="J28" s="38"/>
      <c r="K28" s="38"/>
      <c r="L28" s="43" t="s">
        <v>45</v>
      </c>
      <c r="M28" s="43"/>
      <c r="N28" s="43"/>
      <c r="O28" s="43"/>
      <c r="P28" s="43"/>
      <c r="Q28" s="38"/>
      <c r="R28" s="38"/>
      <c r="S28" s="38"/>
      <c r="T28" s="38"/>
      <c r="U28" s="38"/>
      <c r="V28" s="38"/>
      <c r="W28" s="43" t="s">
        <v>46</v>
      </c>
      <c r="X28" s="43"/>
      <c r="Y28" s="43"/>
      <c r="Z28" s="43"/>
      <c r="AA28" s="43"/>
      <c r="AB28" s="43"/>
      <c r="AC28" s="43"/>
      <c r="AD28" s="43"/>
      <c r="AE28" s="43"/>
      <c r="AF28" s="38"/>
      <c r="AG28" s="38"/>
      <c r="AH28" s="38"/>
      <c r="AI28" s="38"/>
      <c r="AJ28" s="38"/>
      <c r="AK28" s="43" t="s">
        <v>47</v>
      </c>
      <c r="AL28" s="43"/>
      <c r="AM28" s="43"/>
      <c r="AN28" s="43"/>
      <c r="AO28" s="43"/>
      <c r="AP28" s="38"/>
      <c r="AQ28" s="38"/>
      <c r="AR28" s="42"/>
      <c r="BE28" s="29"/>
    </row>
    <row r="29" s="3" customFormat="1" ht="14.4" customHeight="1">
      <c r="A29" s="3"/>
      <c r="B29" s="44"/>
      <c r="C29" s="45"/>
      <c r="D29" s="30" t="s">
        <v>48</v>
      </c>
      <c r="E29" s="45"/>
      <c r="F29" s="30" t="s">
        <v>49</v>
      </c>
      <c r="G29" s="45"/>
      <c r="H29" s="45"/>
      <c r="I29" s="45"/>
      <c r="J29" s="45"/>
      <c r="K29" s="45"/>
      <c r="L29" s="46">
        <v>0.20999999999999999</v>
      </c>
      <c r="M29" s="45"/>
      <c r="N29" s="45"/>
      <c r="O29" s="45"/>
      <c r="P29" s="45"/>
      <c r="Q29" s="45"/>
      <c r="R29" s="45"/>
      <c r="S29" s="45"/>
      <c r="T29" s="45"/>
      <c r="U29" s="45"/>
      <c r="V29" s="45"/>
      <c r="W29" s="47">
        <f>ROUND(AZ54, 2)</f>
        <v>0</v>
      </c>
      <c r="X29" s="45"/>
      <c r="Y29" s="45"/>
      <c r="Z29" s="45"/>
      <c r="AA29" s="45"/>
      <c r="AB29" s="45"/>
      <c r="AC29" s="45"/>
      <c r="AD29" s="45"/>
      <c r="AE29" s="45"/>
      <c r="AF29" s="45"/>
      <c r="AG29" s="45"/>
      <c r="AH29" s="45"/>
      <c r="AI29" s="45"/>
      <c r="AJ29" s="45"/>
      <c r="AK29" s="47">
        <f>ROUND(AV54, 2)</f>
        <v>0</v>
      </c>
      <c r="AL29" s="45"/>
      <c r="AM29" s="45"/>
      <c r="AN29" s="45"/>
      <c r="AO29" s="45"/>
      <c r="AP29" s="45"/>
      <c r="AQ29" s="45"/>
      <c r="AR29" s="48"/>
      <c r="BE29" s="49"/>
    </row>
    <row r="30" s="3" customFormat="1" ht="14.4" customHeight="1">
      <c r="A30" s="3"/>
      <c r="B30" s="44"/>
      <c r="C30" s="45"/>
      <c r="D30" s="45"/>
      <c r="E30" s="45"/>
      <c r="F30" s="30" t="s">
        <v>50</v>
      </c>
      <c r="G30" s="45"/>
      <c r="H30" s="45"/>
      <c r="I30" s="45"/>
      <c r="J30" s="45"/>
      <c r="K30" s="45"/>
      <c r="L30" s="46">
        <v>0.14999999999999999</v>
      </c>
      <c r="M30" s="45"/>
      <c r="N30" s="45"/>
      <c r="O30" s="45"/>
      <c r="P30" s="45"/>
      <c r="Q30" s="45"/>
      <c r="R30" s="45"/>
      <c r="S30" s="45"/>
      <c r="T30" s="45"/>
      <c r="U30" s="45"/>
      <c r="V30" s="45"/>
      <c r="W30" s="47">
        <f>ROUND(BA54, 2)</f>
        <v>0</v>
      </c>
      <c r="X30" s="45"/>
      <c r="Y30" s="45"/>
      <c r="Z30" s="45"/>
      <c r="AA30" s="45"/>
      <c r="AB30" s="45"/>
      <c r="AC30" s="45"/>
      <c r="AD30" s="45"/>
      <c r="AE30" s="45"/>
      <c r="AF30" s="45"/>
      <c r="AG30" s="45"/>
      <c r="AH30" s="45"/>
      <c r="AI30" s="45"/>
      <c r="AJ30" s="45"/>
      <c r="AK30" s="47">
        <f>ROUND(AW54, 2)</f>
        <v>0</v>
      </c>
      <c r="AL30" s="45"/>
      <c r="AM30" s="45"/>
      <c r="AN30" s="45"/>
      <c r="AO30" s="45"/>
      <c r="AP30" s="45"/>
      <c r="AQ30" s="45"/>
      <c r="AR30" s="48"/>
      <c r="BE30" s="49"/>
    </row>
    <row r="31" hidden="1" s="3" customFormat="1" ht="14.4" customHeight="1">
      <c r="A31" s="3"/>
      <c r="B31" s="44"/>
      <c r="C31" s="45"/>
      <c r="D31" s="45"/>
      <c r="E31" s="45"/>
      <c r="F31" s="30" t="s">
        <v>51</v>
      </c>
      <c r="G31" s="45"/>
      <c r="H31" s="45"/>
      <c r="I31" s="45"/>
      <c r="J31" s="45"/>
      <c r="K31" s="45"/>
      <c r="L31" s="46">
        <v>0.20999999999999999</v>
      </c>
      <c r="M31" s="45"/>
      <c r="N31" s="45"/>
      <c r="O31" s="45"/>
      <c r="P31" s="45"/>
      <c r="Q31" s="45"/>
      <c r="R31" s="45"/>
      <c r="S31" s="45"/>
      <c r="T31" s="45"/>
      <c r="U31" s="45"/>
      <c r="V31" s="45"/>
      <c r="W31" s="47">
        <f>ROUND(BB54, 2)</f>
        <v>0</v>
      </c>
      <c r="X31" s="45"/>
      <c r="Y31" s="45"/>
      <c r="Z31" s="45"/>
      <c r="AA31" s="45"/>
      <c r="AB31" s="45"/>
      <c r="AC31" s="45"/>
      <c r="AD31" s="45"/>
      <c r="AE31" s="45"/>
      <c r="AF31" s="45"/>
      <c r="AG31" s="45"/>
      <c r="AH31" s="45"/>
      <c r="AI31" s="45"/>
      <c r="AJ31" s="45"/>
      <c r="AK31" s="47">
        <v>0</v>
      </c>
      <c r="AL31" s="45"/>
      <c r="AM31" s="45"/>
      <c r="AN31" s="45"/>
      <c r="AO31" s="45"/>
      <c r="AP31" s="45"/>
      <c r="AQ31" s="45"/>
      <c r="AR31" s="48"/>
      <c r="BE31" s="49"/>
    </row>
    <row r="32" hidden="1" s="3" customFormat="1" ht="14.4" customHeight="1">
      <c r="A32" s="3"/>
      <c r="B32" s="44"/>
      <c r="C32" s="45"/>
      <c r="D32" s="45"/>
      <c r="E32" s="45"/>
      <c r="F32" s="30" t="s">
        <v>52</v>
      </c>
      <c r="G32" s="45"/>
      <c r="H32" s="45"/>
      <c r="I32" s="45"/>
      <c r="J32" s="45"/>
      <c r="K32" s="45"/>
      <c r="L32" s="46">
        <v>0.14999999999999999</v>
      </c>
      <c r="M32" s="45"/>
      <c r="N32" s="45"/>
      <c r="O32" s="45"/>
      <c r="P32" s="45"/>
      <c r="Q32" s="45"/>
      <c r="R32" s="45"/>
      <c r="S32" s="45"/>
      <c r="T32" s="45"/>
      <c r="U32" s="45"/>
      <c r="V32" s="45"/>
      <c r="W32" s="47">
        <f>ROUND(BC54, 2)</f>
        <v>0</v>
      </c>
      <c r="X32" s="45"/>
      <c r="Y32" s="45"/>
      <c r="Z32" s="45"/>
      <c r="AA32" s="45"/>
      <c r="AB32" s="45"/>
      <c r="AC32" s="45"/>
      <c r="AD32" s="45"/>
      <c r="AE32" s="45"/>
      <c r="AF32" s="45"/>
      <c r="AG32" s="45"/>
      <c r="AH32" s="45"/>
      <c r="AI32" s="45"/>
      <c r="AJ32" s="45"/>
      <c r="AK32" s="47">
        <v>0</v>
      </c>
      <c r="AL32" s="45"/>
      <c r="AM32" s="45"/>
      <c r="AN32" s="45"/>
      <c r="AO32" s="45"/>
      <c r="AP32" s="45"/>
      <c r="AQ32" s="45"/>
      <c r="AR32" s="48"/>
      <c r="BE32" s="49"/>
    </row>
    <row r="33" hidden="1" s="3" customFormat="1" ht="14.4" customHeight="1">
      <c r="A33" s="3"/>
      <c r="B33" s="44"/>
      <c r="C33" s="45"/>
      <c r="D33" s="45"/>
      <c r="E33" s="45"/>
      <c r="F33" s="30" t="s">
        <v>53</v>
      </c>
      <c r="G33" s="45"/>
      <c r="H33" s="45"/>
      <c r="I33" s="45"/>
      <c r="J33" s="45"/>
      <c r="K33" s="45"/>
      <c r="L33" s="46">
        <v>0</v>
      </c>
      <c r="M33" s="45"/>
      <c r="N33" s="45"/>
      <c r="O33" s="45"/>
      <c r="P33" s="45"/>
      <c r="Q33" s="45"/>
      <c r="R33" s="45"/>
      <c r="S33" s="45"/>
      <c r="T33" s="45"/>
      <c r="U33" s="45"/>
      <c r="V33" s="45"/>
      <c r="W33" s="47">
        <f>ROUND(BD54, 2)</f>
        <v>0</v>
      </c>
      <c r="X33" s="45"/>
      <c r="Y33" s="45"/>
      <c r="Z33" s="45"/>
      <c r="AA33" s="45"/>
      <c r="AB33" s="45"/>
      <c r="AC33" s="45"/>
      <c r="AD33" s="45"/>
      <c r="AE33" s="45"/>
      <c r="AF33" s="45"/>
      <c r="AG33" s="45"/>
      <c r="AH33" s="45"/>
      <c r="AI33" s="45"/>
      <c r="AJ33" s="45"/>
      <c r="AK33" s="47">
        <v>0</v>
      </c>
      <c r="AL33" s="45"/>
      <c r="AM33" s="45"/>
      <c r="AN33" s="45"/>
      <c r="AO33" s="45"/>
      <c r="AP33" s="45"/>
      <c r="AQ33" s="45"/>
      <c r="AR33" s="48"/>
      <c r="BE33" s="3"/>
    </row>
    <row r="34" s="2" customFormat="1" ht="6.96"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2"/>
      <c r="BE34" s="36"/>
    </row>
    <row r="35" s="2" customFormat="1" ht="25.92" customHeight="1">
      <c r="A35" s="36"/>
      <c r="B35" s="37"/>
      <c r="C35" s="50"/>
      <c r="D35" s="51" t="s">
        <v>54</v>
      </c>
      <c r="E35" s="52"/>
      <c r="F35" s="52"/>
      <c r="G35" s="52"/>
      <c r="H35" s="52"/>
      <c r="I35" s="52"/>
      <c r="J35" s="52"/>
      <c r="K35" s="52"/>
      <c r="L35" s="52"/>
      <c r="M35" s="52"/>
      <c r="N35" s="52"/>
      <c r="O35" s="52"/>
      <c r="P35" s="52"/>
      <c r="Q35" s="52"/>
      <c r="R35" s="52"/>
      <c r="S35" s="52"/>
      <c r="T35" s="53" t="s">
        <v>55</v>
      </c>
      <c r="U35" s="52"/>
      <c r="V35" s="52"/>
      <c r="W35" s="52"/>
      <c r="X35" s="54" t="s">
        <v>56</v>
      </c>
      <c r="Y35" s="52"/>
      <c r="Z35" s="52"/>
      <c r="AA35" s="52"/>
      <c r="AB35" s="52"/>
      <c r="AC35" s="52"/>
      <c r="AD35" s="52"/>
      <c r="AE35" s="52"/>
      <c r="AF35" s="52"/>
      <c r="AG35" s="52"/>
      <c r="AH35" s="52"/>
      <c r="AI35" s="52"/>
      <c r="AJ35" s="52"/>
      <c r="AK35" s="55">
        <f>SUM(AK26:AK33)</f>
        <v>0</v>
      </c>
      <c r="AL35" s="52"/>
      <c r="AM35" s="52"/>
      <c r="AN35" s="52"/>
      <c r="AO35" s="56"/>
      <c r="AP35" s="50"/>
      <c r="AQ35" s="50"/>
      <c r="AR35" s="42"/>
      <c r="BE35" s="36"/>
    </row>
    <row r="36" s="2" customFormat="1" ht="6.96"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2"/>
      <c r="BE36" s="36"/>
    </row>
    <row r="37" s="2" customFormat="1" ht="6.96" customHeight="1">
      <c r="A37" s="36"/>
      <c r="B37" s="57"/>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42"/>
      <c r="BE37" s="36"/>
    </row>
    <row r="41" s="2" customFormat="1" ht="6.96" customHeight="1">
      <c r="A41" s="36"/>
      <c r="B41" s="59"/>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42"/>
      <c r="BE41" s="36"/>
    </row>
    <row r="42" s="2" customFormat="1" ht="24.96" customHeight="1">
      <c r="A42" s="36"/>
      <c r="B42" s="37"/>
      <c r="C42" s="21" t="s">
        <v>57</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2"/>
      <c r="BE42" s="36"/>
    </row>
    <row r="43" s="2" customFormat="1" ht="6.96"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2"/>
      <c r="BE43" s="36"/>
    </row>
    <row r="44" s="4" customFormat="1" ht="12" customHeight="1">
      <c r="A44" s="4"/>
      <c r="B44" s="61"/>
      <c r="C44" s="30" t="s">
        <v>13</v>
      </c>
      <c r="D44" s="62"/>
      <c r="E44" s="62"/>
      <c r="F44" s="62"/>
      <c r="G44" s="62"/>
      <c r="H44" s="62"/>
      <c r="I44" s="62"/>
      <c r="J44" s="62"/>
      <c r="K44" s="62"/>
      <c r="L44" s="62" t="str">
        <f>K5</f>
        <v>20240920_INT3</v>
      </c>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3"/>
      <c r="BE44" s="4"/>
    </row>
    <row r="45" s="5" customFormat="1" ht="36.96" customHeight="1">
      <c r="A45" s="5"/>
      <c r="B45" s="64"/>
      <c r="C45" s="65" t="s">
        <v>16</v>
      </c>
      <c r="D45" s="66"/>
      <c r="E45" s="66"/>
      <c r="F45" s="66"/>
      <c r="G45" s="66"/>
      <c r="H45" s="66"/>
      <c r="I45" s="66"/>
      <c r="J45" s="66"/>
      <c r="K45" s="66"/>
      <c r="L45" s="67" t="str">
        <f>K6</f>
        <v>Výstavba DOZP v Novém Městě nad Metují - interiér III.</v>
      </c>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8"/>
      <c r="BE45" s="5"/>
    </row>
    <row r="46" s="2" customFormat="1" ht="6.96"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2"/>
      <c r="BE46" s="36"/>
    </row>
    <row r="47" s="2" customFormat="1" ht="12" customHeight="1">
      <c r="A47" s="36"/>
      <c r="B47" s="37"/>
      <c r="C47" s="30" t="s">
        <v>21</v>
      </c>
      <c r="D47" s="38"/>
      <c r="E47" s="38"/>
      <c r="F47" s="38"/>
      <c r="G47" s="38"/>
      <c r="H47" s="38"/>
      <c r="I47" s="38"/>
      <c r="J47" s="38"/>
      <c r="K47" s="38"/>
      <c r="L47" s="69" t="str">
        <f>IF(K8="","",K8)</f>
        <v>Nové Město nad Metují</v>
      </c>
      <c r="M47" s="38"/>
      <c r="N47" s="38"/>
      <c r="O47" s="38"/>
      <c r="P47" s="38"/>
      <c r="Q47" s="38"/>
      <c r="R47" s="38"/>
      <c r="S47" s="38"/>
      <c r="T47" s="38"/>
      <c r="U47" s="38"/>
      <c r="V47" s="38"/>
      <c r="W47" s="38"/>
      <c r="X47" s="38"/>
      <c r="Y47" s="38"/>
      <c r="Z47" s="38"/>
      <c r="AA47" s="38"/>
      <c r="AB47" s="38"/>
      <c r="AC47" s="38"/>
      <c r="AD47" s="38"/>
      <c r="AE47" s="38"/>
      <c r="AF47" s="38"/>
      <c r="AG47" s="38"/>
      <c r="AH47" s="38"/>
      <c r="AI47" s="30" t="s">
        <v>23</v>
      </c>
      <c r="AJ47" s="38"/>
      <c r="AK47" s="38"/>
      <c r="AL47" s="38"/>
      <c r="AM47" s="70" t="str">
        <f>IF(AN8= "","",AN8)</f>
        <v>13. 12. 2023</v>
      </c>
      <c r="AN47" s="70"/>
      <c r="AO47" s="38"/>
      <c r="AP47" s="38"/>
      <c r="AQ47" s="38"/>
      <c r="AR47" s="42"/>
      <c r="BE47" s="36"/>
    </row>
    <row r="48" s="2" customFormat="1" ht="6.96"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2"/>
      <c r="BE48" s="36"/>
    </row>
    <row r="49" s="2" customFormat="1" ht="15.15" customHeight="1">
      <c r="A49" s="36"/>
      <c r="B49" s="37"/>
      <c r="C49" s="30" t="s">
        <v>25</v>
      </c>
      <c r="D49" s="38"/>
      <c r="E49" s="38"/>
      <c r="F49" s="38"/>
      <c r="G49" s="38"/>
      <c r="H49" s="38"/>
      <c r="I49" s="38"/>
      <c r="J49" s="38"/>
      <c r="K49" s="38"/>
      <c r="L49" s="62" t="str">
        <f>IF(E11= "","",E11)</f>
        <v>Královéhradecký kraj</v>
      </c>
      <c r="M49" s="38"/>
      <c r="N49" s="38"/>
      <c r="O49" s="38"/>
      <c r="P49" s="38"/>
      <c r="Q49" s="38"/>
      <c r="R49" s="38"/>
      <c r="S49" s="38"/>
      <c r="T49" s="38"/>
      <c r="U49" s="38"/>
      <c r="V49" s="38"/>
      <c r="W49" s="38"/>
      <c r="X49" s="38"/>
      <c r="Y49" s="38"/>
      <c r="Z49" s="38"/>
      <c r="AA49" s="38"/>
      <c r="AB49" s="38"/>
      <c r="AC49" s="38"/>
      <c r="AD49" s="38"/>
      <c r="AE49" s="38"/>
      <c r="AF49" s="38"/>
      <c r="AG49" s="38"/>
      <c r="AH49" s="38"/>
      <c r="AI49" s="30" t="s">
        <v>33</v>
      </c>
      <c r="AJ49" s="38"/>
      <c r="AK49" s="38"/>
      <c r="AL49" s="38"/>
      <c r="AM49" s="71" t="str">
        <f>IF(E17="","",E17)</f>
        <v>Řezanina &amp; Bartoň, s.r.o.</v>
      </c>
      <c r="AN49" s="62"/>
      <c r="AO49" s="62"/>
      <c r="AP49" s="62"/>
      <c r="AQ49" s="38"/>
      <c r="AR49" s="42"/>
      <c r="AS49" s="72" t="s">
        <v>58</v>
      </c>
      <c r="AT49" s="73"/>
      <c r="AU49" s="74"/>
      <c r="AV49" s="74"/>
      <c r="AW49" s="74"/>
      <c r="AX49" s="74"/>
      <c r="AY49" s="74"/>
      <c r="AZ49" s="74"/>
      <c r="BA49" s="74"/>
      <c r="BB49" s="74"/>
      <c r="BC49" s="74"/>
      <c r="BD49" s="75"/>
      <c r="BE49" s="36"/>
    </row>
    <row r="50" s="2" customFormat="1" ht="15.15" customHeight="1">
      <c r="A50" s="36"/>
      <c r="B50" s="37"/>
      <c r="C50" s="30" t="s">
        <v>31</v>
      </c>
      <c r="D50" s="38"/>
      <c r="E50" s="38"/>
      <c r="F50" s="38"/>
      <c r="G50" s="38"/>
      <c r="H50" s="38"/>
      <c r="I50" s="38"/>
      <c r="J50" s="38"/>
      <c r="K50" s="38"/>
      <c r="L50" s="62"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0" t="s">
        <v>38</v>
      </c>
      <c r="AJ50" s="38"/>
      <c r="AK50" s="38"/>
      <c r="AL50" s="38"/>
      <c r="AM50" s="71" t="str">
        <f>IF(E20="","",E20)</f>
        <v>BACing s.r.o</v>
      </c>
      <c r="AN50" s="62"/>
      <c r="AO50" s="62"/>
      <c r="AP50" s="62"/>
      <c r="AQ50" s="38"/>
      <c r="AR50" s="42"/>
      <c r="AS50" s="76"/>
      <c r="AT50" s="77"/>
      <c r="AU50" s="78"/>
      <c r="AV50" s="78"/>
      <c r="AW50" s="78"/>
      <c r="AX50" s="78"/>
      <c r="AY50" s="78"/>
      <c r="AZ50" s="78"/>
      <c r="BA50" s="78"/>
      <c r="BB50" s="78"/>
      <c r="BC50" s="78"/>
      <c r="BD50" s="79"/>
      <c r="BE50" s="36"/>
    </row>
    <row r="51" s="2" customFormat="1" ht="10.8"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2"/>
      <c r="AS51" s="80"/>
      <c r="AT51" s="81"/>
      <c r="AU51" s="82"/>
      <c r="AV51" s="82"/>
      <c r="AW51" s="82"/>
      <c r="AX51" s="82"/>
      <c r="AY51" s="82"/>
      <c r="AZ51" s="82"/>
      <c r="BA51" s="82"/>
      <c r="BB51" s="82"/>
      <c r="BC51" s="82"/>
      <c r="BD51" s="83"/>
      <c r="BE51" s="36"/>
    </row>
    <row r="52" s="2" customFormat="1" ht="29.28" customHeight="1">
      <c r="A52" s="36"/>
      <c r="B52" s="37"/>
      <c r="C52" s="84" t="s">
        <v>59</v>
      </c>
      <c r="D52" s="85"/>
      <c r="E52" s="85"/>
      <c r="F52" s="85"/>
      <c r="G52" s="85"/>
      <c r="H52" s="86"/>
      <c r="I52" s="87" t="s">
        <v>60</v>
      </c>
      <c r="J52" s="85"/>
      <c r="K52" s="85"/>
      <c r="L52" s="85"/>
      <c r="M52" s="85"/>
      <c r="N52" s="85"/>
      <c r="O52" s="85"/>
      <c r="P52" s="85"/>
      <c r="Q52" s="85"/>
      <c r="R52" s="85"/>
      <c r="S52" s="85"/>
      <c r="T52" s="85"/>
      <c r="U52" s="85"/>
      <c r="V52" s="85"/>
      <c r="W52" s="85"/>
      <c r="X52" s="85"/>
      <c r="Y52" s="85"/>
      <c r="Z52" s="85"/>
      <c r="AA52" s="85"/>
      <c r="AB52" s="85"/>
      <c r="AC52" s="85"/>
      <c r="AD52" s="85"/>
      <c r="AE52" s="85"/>
      <c r="AF52" s="85"/>
      <c r="AG52" s="88" t="s">
        <v>61</v>
      </c>
      <c r="AH52" s="85"/>
      <c r="AI52" s="85"/>
      <c r="AJ52" s="85"/>
      <c r="AK52" s="85"/>
      <c r="AL52" s="85"/>
      <c r="AM52" s="85"/>
      <c r="AN52" s="87" t="s">
        <v>62</v>
      </c>
      <c r="AO52" s="85"/>
      <c r="AP52" s="85"/>
      <c r="AQ52" s="89" t="s">
        <v>63</v>
      </c>
      <c r="AR52" s="42"/>
      <c r="AS52" s="90" t="s">
        <v>64</v>
      </c>
      <c r="AT52" s="91" t="s">
        <v>65</v>
      </c>
      <c r="AU52" s="91" t="s">
        <v>66</v>
      </c>
      <c r="AV52" s="91" t="s">
        <v>67</v>
      </c>
      <c r="AW52" s="91" t="s">
        <v>68</v>
      </c>
      <c r="AX52" s="91" t="s">
        <v>69</v>
      </c>
      <c r="AY52" s="91" t="s">
        <v>70</v>
      </c>
      <c r="AZ52" s="91" t="s">
        <v>71</v>
      </c>
      <c r="BA52" s="91" t="s">
        <v>72</v>
      </c>
      <c r="BB52" s="91" t="s">
        <v>73</v>
      </c>
      <c r="BC52" s="91" t="s">
        <v>74</v>
      </c>
      <c r="BD52" s="92" t="s">
        <v>75</v>
      </c>
      <c r="BE52" s="36"/>
    </row>
    <row r="53" s="2" customFormat="1" ht="10.8"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2"/>
      <c r="AS53" s="93"/>
      <c r="AT53" s="94"/>
      <c r="AU53" s="94"/>
      <c r="AV53" s="94"/>
      <c r="AW53" s="94"/>
      <c r="AX53" s="94"/>
      <c r="AY53" s="94"/>
      <c r="AZ53" s="94"/>
      <c r="BA53" s="94"/>
      <c r="BB53" s="94"/>
      <c r="BC53" s="94"/>
      <c r="BD53" s="95"/>
      <c r="BE53" s="36"/>
    </row>
    <row r="54" s="6" customFormat="1" ht="32.4" customHeight="1">
      <c r="A54" s="6"/>
      <c r="B54" s="96"/>
      <c r="C54" s="97" t="s">
        <v>76</v>
      </c>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9">
        <f>ROUND(AG55,2)</f>
        <v>0</v>
      </c>
      <c r="AH54" s="99"/>
      <c r="AI54" s="99"/>
      <c r="AJ54" s="99"/>
      <c r="AK54" s="99"/>
      <c r="AL54" s="99"/>
      <c r="AM54" s="99"/>
      <c r="AN54" s="100">
        <f>SUM(AG54,AT54)</f>
        <v>0</v>
      </c>
      <c r="AO54" s="100"/>
      <c r="AP54" s="100"/>
      <c r="AQ54" s="101" t="s">
        <v>19</v>
      </c>
      <c r="AR54" s="102"/>
      <c r="AS54" s="103">
        <f>ROUND(AS55,2)</f>
        <v>0</v>
      </c>
      <c r="AT54" s="104">
        <f>ROUND(SUM(AV54:AW54),2)</f>
        <v>0</v>
      </c>
      <c r="AU54" s="105">
        <f>ROUND(AU55,5)</f>
        <v>0</v>
      </c>
      <c r="AV54" s="104">
        <f>ROUND(AZ54*L29,2)</f>
        <v>0</v>
      </c>
      <c r="AW54" s="104">
        <f>ROUND(BA54*L30,2)</f>
        <v>0</v>
      </c>
      <c r="AX54" s="104">
        <f>ROUND(BB54*L29,2)</f>
        <v>0</v>
      </c>
      <c r="AY54" s="104">
        <f>ROUND(BC54*L30,2)</f>
        <v>0</v>
      </c>
      <c r="AZ54" s="104">
        <f>ROUND(AZ55,2)</f>
        <v>0</v>
      </c>
      <c r="BA54" s="104">
        <f>ROUND(BA55,2)</f>
        <v>0</v>
      </c>
      <c r="BB54" s="104">
        <f>ROUND(BB55,2)</f>
        <v>0</v>
      </c>
      <c r="BC54" s="104">
        <f>ROUND(BC55,2)</f>
        <v>0</v>
      </c>
      <c r="BD54" s="106">
        <f>ROUND(BD55,2)</f>
        <v>0</v>
      </c>
      <c r="BE54" s="6"/>
      <c r="BS54" s="107" t="s">
        <v>77</v>
      </c>
      <c r="BT54" s="107" t="s">
        <v>78</v>
      </c>
      <c r="BU54" s="108" t="s">
        <v>79</v>
      </c>
      <c r="BV54" s="107" t="s">
        <v>80</v>
      </c>
      <c r="BW54" s="107" t="s">
        <v>5</v>
      </c>
      <c r="BX54" s="107" t="s">
        <v>81</v>
      </c>
      <c r="CL54" s="107" t="s">
        <v>19</v>
      </c>
    </row>
    <row r="55" s="7" customFormat="1" ht="16.5" customHeight="1">
      <c r="A55" s="109" t="s">
        <v>82</v>
      </c>
      <c r="B55" s="110"/>
      <c r="C55" s="111"/>
      <c r="D55" s="112" t="s">
        <v>83</v>
      </c>
      <c r="E55" s="112"/>
      <c r="F55" s="112"/>
      <c r="G55" s="112"/>
      <c r="H55" s="112"/>
      <c r="I55" s="113"/>
      <c r="J55" s="112" t="s">
        <v>84</v>
      </c>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4">
        <f>'D.1.5.3 - Interiér_III.'!J30</f>
        <v>0</v>
      </c>
      <c r="AH55" s="113"/>
      <c r="AI55" s="113"/>
      <c r="AJ55" s="113"/>
      <c r="AK55" s="113"/>
      <c r="AL55" s="113"/>
      <c r="AM55" s="113"/>
      <c r="AN55" s="114">
        <f>SUM(AG55,AT55)</f>
        <v>0</v>
      </c>
      <c r="AO55" s="113"/>
      <c r="AP55" s="113"/>
      <c r="AQ55" s="115" t="s">
        <v>85</v>
      </c>
      <c r="AR55" s="116"/>
      <c r="AS55" s="117">
        <v>0</v>
      </c>
      <c r="AT55" s="118">
        <f>ROUND(SUM(AV55:AW55),2)</f>
        <v>0</v>
      </c>
      <c r="AU55" s="119">
        <f>'D.1.5.3 - Interiér_III.'!P81</f>
        <v>0</v>
      </c>
      <c r="AV55" s="118">
        <f>'D.1.5.3 - Interiér_III.'!J33</f>
        <v>0</v>
      </c>
      <c r="AW55" s="118">
        <f>'D.1.5.3 - Interiér_III.'!J34</f>
        <v>0</v>
      </c>
      <c r="AX55" s="118">
        <f>'D.1.5.3 - Interiér_III.'!J35</f>
        <v>0</v>
      </c>
      <c r="AY55" s="118">
        <f>'D.1.5.3 - Interiér_III.'!J36</f>
        <v>0</v>
      </c>
      <c r="AZ55" s="118">
        <f>'D.1.5.3 - Interiér_III.'!F33</f>
        <v>0</v>
      </c>
      <c r="BA55" s="118">
        <f>'D.1.5.3 - Interiér_III.'!F34</f>
        <v>0</v>
      </c>
      <c r="BB55" s="118">
        <f>'D.1.5.3 - Interiér_III.'!F35</f>
        <v>0</v>
      </c>
      <c r="BC55" s="118">
        <f>'D.1.5.3 - Interiér_III.'!F36</f>
        <v>0</v>
      </c>
      <c r="BD55" s="120">
        <f>'D.1.5.3 - Interiér_III.'!F37</f>
        <v>0</v>
      </c>
      <c r="BE55" s="7"/>
      <c r="BT55" s="121" t="s">
        <v>86</v>
      </c>
      <c r="BV55" s="121" t="s">
        <v>80</v>
      </c>
      <c r="BW55" s="121" t="s">
        <v>87</v>
      </c>
      <c r="BX55" s="121" t="s">
        <v>5</v>
      </c>
      <c r="CL55" s="121" t="s">
        <v>19</v>
      </c>
      <c r="CM55" s="121" t="s">
        <v>88</v>
      </c>
    </row>
    <row r="56" s="2" customFormat="1" ht="30" customHeight="1">
      <c r="A56" s="36"/>
      <c r="B56" s="37"/>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42"/>
      <c r="AS56" s="36"/>
      <c r="AT56" s="36"/>
      <c r="AU56" s="36"/>
      <c r="AV56" s="36"/>
      <c r="AW56" s="36"/>
      <c r="AX56" s="36"/>
      <c r="AY56" s="36"/>
      <c r="AZ56" s="36"/>
      <c r="BA56" s="36"/>
      <c r="BB56" s="36"/>
      <c r="BC56" s="36"/>
      <c r="BD56" s="36"/>
      <c r="BE56" s="36"/>
    </row>
    <row r="57" s="2" customFormat="1" ht="6.96" customHeight="1">
      <c r="A57" s="36"/>
      <c r="B57" s="57"/>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42"/>
      <c r="AS57" s="36"/>
      <c r="AT57" s="36"/>
      <c r="AU57" s="36"/>
      <c r="AV57" s="36"/>
      <c r="AW57" s="36"/>
      <c r="AX57" s="36"/>
      <c r="AY57" s="36"/>
      <c r="AZ57" s="36"/>
      <c r="BA57" s="36"/>
      <c r="BB57" s="36"/>
      <c r="BC57" s="36"/>
      <c r="BD57" s="36"/>
      <c r="BE57" s="36"/>
    </row>
  </sheetData>
  <sheetProtection sheet="1" formatColumns="0" formatRows="0" objects="1" scenarios="1" spinCount="100000" saltValue="hjb3m4BfIdCX1fqNplSvX6F4L2VhjryLkIXahvQwgVfmWBmMmJqH1WU77l8xjVub3Z/oMCXT1LRsmz41gpB4UQ==" hashValue="rdzYNjuHE4K0L2InqnEmqrNVRVZdS41n/adqrSs7oFIpmJZg8nfVM9d1RHauFw6RJ7CS4cav8FFrrpnWkefjxw==" algorithmName="SHA-512" password="CC3D"/>
  <mergeCells count="4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G54:AM54"/>
    <mergeCell ref="AN54:AP54"/>
    <mergeCell ref="AR2:BE2"/>
  </mergeCells>
  <hyperlinks>
    <hyperlink ref="A55" location="'D.1.5.3 - Interiér_III.'!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5" t="s">
        <v>87</v>
      </c>
    </row>
    <row r="3" s="1" customFormat="1" ht="6.96" customHeight="1">
      <c r="B3" s="122"/>
      <c r="C3" s="123"/>
      <c r="D3" s="123"/>
      <c r="E3" s="123"/>
      <c r="F3" s="123"/>
      <c r="G3" s="123"/>
      <c r="H3" s="123"/>
      <c r="I3" s="123"/>
      <c r="J3" s="123"/>
      <c r="K3" s="123"/>
      <c r="L3" s="18"/>
      <c r="AT3" s="15" t="s">
        <v>88</v>
      </c>
    </row>
    <row r="4" s="1" customFormat="1" ht="24.96" customHeight="1">
      <c r="B4" s="18"/>
      <c r="D4" s="124" t="s">
        <v>89</v>
      </c>
      <c r="L4" s="18"/>
      <c r="M4" s="125" t="s">
        <v>10</v>
      </c>
      <c r="AT4" s="15" t="s">
        <v>4</v>
      </c>
    </row>
    <row r="5" s="1" customFormat="1" ht="6.96" customHeight="1">
      <c r="B5" s="18"/>
      <c r="L5" s="18"/>
    </row>
    <row r="6" s="1" customFormat="1" ht="12" customHeight="1">
      <c r="B6" s="18"/>
      <c r="D6" s="126" t="s">
        <v>16</v>
      </c>
      <c r="L6" s="18"/>
    </row>
    <row r="7" s="1" customFormat="1" ht="16.5" customHeight="1">
      <c r="B7" s="18"/>
      <c r="E7" s="127" t="str">
        <f>'Rekapitulace stavby'!K6</f>
        <v>Výstavba DOZP v Novém Městě nad Metují - interiér III.</v>
      </c>
      <c r="F7" s="126"/>
      <c r="G7" s="126"/>
      <c r="H7" s="126"/>
      <c r="L7" s="18"/>
    </row>
    <row r="8" s="2" customFormat="1" ht="12" customHeight="1">
      <c r="A8" s="36"/>
      <c r="B8" s="42"/>
      <c r="C8" s="36"/>
      <c r="D8" s="126" t="s">
        <v>90</v>
      </c>
      <c r="E8" s="36"/>
      <c r="F8" s="36"/>
      <c r="G8" s="36"/>
      <c r="H8" s="36"/>
      <c r="I8" s="36"/>
      <c r="J8" s="36"/>
      <c r="K8" s="36"/>
      <c r="L8" s="128"/>
      <c r="S8" s="36"/>
      <c r="T8" s="36"/>
      <c r="U8" s="36"/>
      <c r="V8" s="36"/>
      <c r="W8" s="36"/>
      <c r="X8" s="36"/>
      <c r="Y8" s="36"/>
      <c r="Z8" s="36"/>
      <c r="AA8" s="36"/>
      <c r="AB8" s="36"/>
      <c r="AC8" s="36"/>
      <c r="AD8" s="36"/>
      <c r="AE8" s="36"/>
    </row>
    <row r="9" s="2" customFormat="1" ht="16.5" customHeight="1">
      <c r="A9" s="36"/>
      <c r="B9" s="42"/>
      <c r="C9" s="36"/>
      <c r="D9" s="36"/>
      <c r="E9" s="129" t="s">
        <v>91</v>
      </c>
      <c r="F9" s="36"/>
      <c r="G9" s="36"/>
      <c r="H9" s="36"/>
      <c r="I9" s="36"/>
      <c r="J9" s="36"/>
      <c r="K9" s="36"/>
      <c r="L9" s="128"/>
      <c r="S9" s="36"/>
      <c r="T9" s="36"/>
      <c r="U9" s="36"/>
      <c r="V9" s="36"/>
      <c r="W9" s="36"/>
      <c r="X9" s="36"/>
      <c r="Y9" s="36"/>
      <c r="Z9" s="36"/>
      <c r="AA9" s="36"/>
      <c r="AB9" s="36"/>
      <c r="AC9" s="36"/>
      <c r="AD9" s="36"/>
      <c r="AE9" s="36"/>
    </row>
    <row r="10" s="2" customFormat="1">
      <c r="A10" s="36"/>
      <c r="B10" s="42"/>
      <c r="C10" s="36"/>
      <c r="D10" s="36"/>
      <c r="E10" s="36"/>
      <c r="F10" s="36"/>
      <c r="G10" s="36"/>
      <c r="H10" s="36"/>
      <c r="I10" s="36"/>
      <c r="J10" s="36"/>
      <c r="K10" s="36"/>
      <c r="L10" s="128"/>
      <c r="S10" s="36"/>
      <c r="T10" s="36"/>
      <c r="U10" s="36"/>
      <c r="V10" s="36"/>
      <c r="W10" s="36"/>
      <c r="X10" s="36"/>
      <c r="Y10" s="36"/>
      <c r="Z10" s="36"/>
      <c r="AA10" s="36"/>
      <c r="AB10" s="36"/>
      <c r="AC10" s="36"/>
      <c r="AD10" s="36"/>
      <c r="AE10" s="36"/>
    </row>
    <row r="11" s="2" customFormat="1" ht="12" customHeight="1">
      <c r="A11" s="36"/>
      <c r="B11" s="42"/>
      <c r="C11" s="36"/>
      <c r="D11" s="126" t="s">
        <v>18</v>
      </c>
      <c r="E11" s="36"/>
      <c r="F11" s="130" t="s">
        <v>19</v>
      </c>
      <c r="G11" s="36"/>
      <c r="H11" s="36"/>
      <c r="I11" s="126" t="s">
        <v>20</v>
      </c>
      <c r="J11" s="130" t="s">
        <v>19</v>
      </c>
      <c r="K11" s="36"/>
      <c r="L11" s="128"/>
      <c r="S11" s="36"/>
      <c r="T11" s="36"/>
      <c r="U11" s="36"/>
      <c r="V11" s="36"/>
      <c r="W11" s="36"/>
      <c r="X11" s="36"/>
      <c r="Y11" s="36"/>
      <c r="Z11" s="36"/>
      <c r="AA11" s="36"/>
      <c r="AB11" s="36"/>
      <c r="AC11" s="36"/>
      <c r="AD11" s="36"/>
      <c r="AE11" s="36"/>
    </row>
    <row r="12" s="2" customFormat="1" ht="12" customHeight="1">
      <c r="A12" s="36"/>
      <c r="B12" s="42"/>
      <c r="C12" s="36"/>
      <c r="D12" s="126" t="s">
        <v>21</v>
      </c>
      <c r="E12" s="36"/>
      <c r="F12" s="130" t="s">
        <v>22</v>
      </c>
      <c r="G12" s="36"/>
      <c r="H12" s="36"/>
      <c r="I12" s="126" t="s">
        <v>23</v>
      </c>
      <c r="J12" s="131" t="str">
        <f>'Rekapitulace stavby'!AN8</f>
        <v>13. 12. 2023</v>
      </c>
      <c r="K12" s="36"/>
      <c r="L12" s="128"/>
      <c r="S12" s="36"/>
      <c r="T12" s="36"/>
      <c r="U12" s="36"/>
      <c r="V12" s="36"/>
      <c r="W12" s="36"/>
      <c r="X12" s="36"/>
      <c r="Y12" s="36"/>
      <c r="Z12" s="36"/>
      <c r="AA12" s="36"/>
      <c r="AB12" s="36"/>
      <c r="AC12" s="36"/>
      <c r="AD12" s="36"/>
      <c r="AE12" s="36"/>
    </row>
    <row r="13" s="2" customFormat="1" ht="10.8" customHeight="1">
      <c r="A13" s="36"/>
      <c r="B13" s="42"/>
      <c r="C13" s="36"/>
      <c r="D13" s="36"/>
      <c r="E13" s="36"/>
      <c r="F13" s="36"/>
      <c r="G13" s="36"/>
      <c r="H13" s="36"/>
      <c r="I13" s="36"/>
      <c r="J13" s="36"/>
      <c r="K13" s="36"/>
      <c r="L13" s="128"/>
      <c r="S13" s="36"/>
      <c r="T13" s="36"/>
      <c r="U13" s="36"/>
      <c r="V13" s="36"/>
      <c r="W13" s="36"/>
      <c r="X13" s="36"/>
      <c r="Y13" s="36"/>
      <c r="Z13" s="36"/>
      <c r="AA13" s="36"/>
      <c r="AB13" s="36"/>
      <c r="AC13" s="36"/>
      <c r="AD13" s="36"/>
      <c r="AE13" s="36"/>
    </row>
    <row r="14" s="2" customFormat="1" ht="12" customHeight="1">
      <c r="A14" s="36"/>
      <c r="B14" s="42"/>
      <c r="C14" s="36"/>
      <c r="D14" s="126" t="s">
        <v>25</v>
      </c>
      <c r="E14" s="36"/>
      <c r="F14" s="36"/>
      <c r="G14" s="36"/>
      <c r="H14" s="36"/>
      <c r="I14" s="126" t="s">
        <v>26</v>
      </c>
      <c r="J14" s="130" t="s">
        <v>27</v>
      </c>
      <c r="K14" s="36"/>
      <c r="L14" s="128"/>
      <c r="S14" s="36"/>
      <c r="T14" s="36"/>
      <c r="U14" s="36"/>
      <c r="V14" s="36"/>
      <c r="W14" s="36"/>
      <c r="X14" s="36"/>
      <c r="Y14" s="36"/>
      <c r="Z14" s="36"/>
      <c r="AA14" s="36"/>
      <c r="AB14" s="36"/>
      <c r="AC14" s="36"/>
      <c r="AD14" s="36"/>
      <c r="AE14" s="36"/>
    </row>
    <row r="15" s="2" customFormat="1" ht="18" customHeight="1">
      <c r="A15" s="36"/>
      <c r="B15" s="42"/>
      <c r="C15" s="36"/>
      <c r="D15" s="36"/>
      <c r="E15" s="130" t="s">
        <v>28</v>
      </c>
      <c r="F15" s="36"/>
      <c r="G15" s="36"/>
      <c r="H15" s="36"/>
      <c r="I15" s="126" t="s">
        <v>29</v>
      </c>
      <c r="J15" s="130" t="s">
        <v>30</v>
      </c>
      <c r="K15" s="36"/>
      <c r="L15" s="128"/>
      <c r="S15" s="36"/>
      <c r="T15" s="36"/>
      <c r="U15" s="36"/>
      <c r="V15" s="36"/>
      <c r="W15" s="36"/>
      <c r="X15" s="36"/>
      <c r="Y15" s="36"/>
      <c r="Z15" s="36"/>
      <c r="AA15" s="36"/>
      <c r="AB15" s="36"/>
      <c r="AC15" s="36"/>
      <c r="AD15" s="36"/>
      <c r="AE15" s="36"/>
    </row>
    <row r="16" s="2" customFormat="1" ht="6.96" customHeight="1">
      <c r="A16" s="36"/>
      <c r="B16" s="42"/>
      <c r="C16" s="36"/>
      <c r="D16" s="36"/>
      <c r="E16" s="36"/>
      <c r="F16" s="36"/>
      <c r="G16" s="36"/>
      <c r="H16" s="36"/>
      <c r="I16" s="36"/>
      <c r="J16" s="36"/>
      <c r="K16" s="36"/>
      <c r="L16" s="128"/>
      <c r="S16" s="36"/>
      <c r="T16" s="36"/>
      <c r="U16" s="36"/>
      <c r="V16" s="36"/>
      <c r="W16" s="36"/>
      <c r="X16" s="36"/>
      <c r="Y16" s="36"/>
      <c r="Z16" s="36"/>
      <c r="AA16" s="36"/>
      <c r="AB16" s="36"/>
      <c r="AC16" s="36"/>
      <c r="AD16" s="36"/>
      <c r="AE16" s="36"/>
    </row>
    <row r="17" s="2" customFormat="1" ht="12" customHeight="1">
      <c r="A17" s="36"/>
      <c r="B17" s="42"/>
      <c r="C17" s="36"/>
      <c r="D17" s="126" t="s">
        <v>31</v>
      </c>
      <c r="E17" s="36"/>
      <c r="F17" s="36"/>
      <c r="G17" s="36"/>
      <c r="H17" s="36"/>
      <c r="I17" s="126" t="s">
        <v>26</v>
      </c>
      <c r="J17" s="31" t="str">
        <f>'Rekapitulace stavby'!AN13</f>
        <v>Vyplň údaj</v>
      </c>
      <c r="K17" s="36"/>
      <c r="L17" s="128"/>
      <c r="S17" s="36"/>
      <c r="T17" s="36"/>
      <c r="U17" s="36"/>
      <c r="V17" s="36"/>
      <c r="W17" s="36"/>
      <c r="X17" s="36"/>
      <c r="Y17" s="36"/>
      <c r="Z17" s="36"/>
      <c r="AA17" s="36"/>
      <c r="AB17" s="36"/>
      <c r="AC17" s="36"/>
      <c r="AD17" s="36"/>
      <c r="AE17" s="36"/>
    </row>
    <row r="18" s="2" customFormat="1" ht="18" customHeight="1">
      <c r="A18" s="36"/>
      <c r="B18" s="42"/>
      <c r="C18" s="36"/>
      <c r="D18" s="36"/>
      <c r="E18" s="31" t="str">
        <f>'Rekapitulace stavby'!E14</f>
        <v>Vyplň údaj</v>
      </c>
      <c r="F18" s="130"/>
      <c r="G18" s="130"/>
      <c r="H18" s="130"/>
      <c r="I18" s="126" t="s">
        <v>29</v>
      </c>
      <c r="J18" s="31" t="str">
        <f>'Rekapitulace stavby'!AN14</f>
        <v>Vyplň údaj</v>
      </c>
      <c r="K18" s="36"/>
      <c r="L18" s="128"/>
      <c r="S18" s="36"/>
      <c r="T18" s="36"/>
      <c r="U18" s="36"/>
      <c r="V18" s="36"/>
      <c r="W18" s="36"/>
      <c r="X18" s="36"/>
      <c r="Y18" s="36"/>
      <c r="Z18" s="36"/>
      <c r="AA18" s="36"/>
      <c r="AB18" s="36"/>
      <c r="AC18" s="36"/>
      <c r="AD18" s="36"/>
      <c r="AE18" s="36"/>
    </row>
    <row r="19" s="2" customFormat="1" ht="6.96" customHeight="1">
      <c r="A19" s="36"/>
      <c r="B19" s="42"/>
      <c r="C19" s="36"/>
      <c r="D19" s="36"/>
      <c r="E19" s="36"/>
      <c r="F19" s="36"/>
      <c r="G19" s="36"/>
      <c r="H19" s="36"/>
      <c r="I19" s="36"/>
      <c r="J19" s="36"/>
      <c r="K19" s="36"/>
      <c r="L19" s="128"/>
      <c r="S19" s="36"/>
      <c r="T19" s="36"/>
      <c r="U19" s="36"/>
      <c r="V19" s="36"/>
      <c r="W19" s="36"/>
      <c r="X19" s="36"/>
      <c r="Y19" s="36"/>
      <c r="Z19" s="36"/>
      <c r="AA19" s="36"/>
      <c r="AB19" s="36"/>
      <c r="AC19" s="36"/>
      <c r="AD19" s="36"/>
      <c r="AE19" s="36"/>
    </row>
    <row r="20" s="2" customFormat="1" ht="12" customHeight="1">
      <c r="A20" s="36"/>
      <c r="B20" s="42"/>
      <c r="C20" s="36"/>
      <c r="D20" s="126" t="s">
        <v>33</v>
      </c>
      <c r="E20" s="36"/>
      <c r="F20" s="36"/>
      <c r="G20" s="36"/>
      <c r="H20" s="36"/>
      <c r="I20" s="126" t="s">
        <v>26</v>
      </c>
      <c r="J20" s="130" t="s">
        <v>34</v>
      </c>
      <c r="K20" s="36"/>
      <c r="L20" s="128"/>
      <c r="S20" s="36"/>
      <c r="T20" s="36"/>
      <c r="U20" s="36"/>
      <c r="V20" s="36"/>
      <c r="W20" s="36"/>
      <c r="X20" s="36"/>
      <c r="Y20" s="36"/>
      <c r="Z20" s="36"/>
      <c r="AA20" s="36"/>
      <c r="AB20" s="36"/>
      <c r="AC20" s="36"/>
      <c r="AD20" s="36"/>
      <c r="AE20" s="36"/>
    </row>
    <row r="21" s="2" customFormat="1" ht="18" customHeight="1">
      <c r="A21" s="36"/>
      <c r="B21" s="42"/>
      <c r="C21" s="36"/>
      <c r="D21" s="36"/>
      <c r="E21" s="130" t="s">
        <v>35</v>
      </c>
      <c r="F21" s="36"/>
      <c r="G21" s="36"/>
      <c r="H21" s="36"/>
      <c r="I21" s="126" t="s">
        <v>29</v>
      </c>
      <c r="J21" s="130" t="s">
        <v>36</v>
      </c>
      <c r="K21" s="36"/>
      <c r="L21" s="128"/>
      <c r="S21" s="36"/>
      <c r="T21" s="36"/>
      <c r="U21" s="36"/>
      <c r="V21" s="36"/>
      <c r="W21" s="36"/>
      <c r="X21" s="36"/>
      <c r="Y21" s="36"/>
      <c r="Z21" s="36"/>
      <c r="AA21" s="36"/>
      <c r="AB21" s="36"/>
      <c r="AC21" s="36"/>
      <c r="AD21" s="36"/>
      <c r="AE21" s="36"/>
    </row>
    <row r="22" s="2" customFormat="1" ht="6.96" customHeight="1">
      <c r="A22" s="36"/>
      <c r="B22" s="42"/>
      <c r="C22" s="36"/>
      <c r="D22" s="36"/>
      <c r="E22" s="36"/>
      <c r="F22" s="36"/>
      <c r="G22" s="36"/>
      <c r="H22" s="36"/>
      <c r="I22" s="36"/>
      <c r="J22" s="36"/>
      <c r="K22" s="36"/>
      <c r="L22" s="128"/>
      <c r="S22" s="36"/>
      <c r="T22" s="36"/>
      <c r="U22" s="36"/>
      <c r="V22" s="36"/>
      <c r="W22" s="36"/>
      <c r="X22" s="36"/>
      <c r="Y22" s="36"/>
      <c r="Z22" s="36"/>
      <c r="AA22" s="36"/>
      <c r="AB22" s="36"/>
      <c r="AC22" s="36"/>
      <c r="AD22" s="36"/>
      <c r="AE22" s="36"/>
    </row>
    <row r="23" s="2" customFormat="1" ht="12" customHeight="1">
      <c r="A23" s="36"/>
      <c r="B23" s="42"/>
      <c r="C23" s="36"/>
      <c r="D23" s="126" t="s">
        <v>38</v>
      </c>
      <c r="E23" s="36"/>
      <c r="F23" s="36"/>
      <c r="G23" s="36"/>
      <c r="H23" s="36"/>
      <c r="I23" s="126" t="s">
        <v>26</v>
      </c>
      <c r="J23" s="130" t="s">
        <v>39</v>
      </c>
      <c r="K23" s="36"/>
      <c r="L23" s="128"/>
      <c r="S23" s="36"/>
      <c r="T23" s="36"/>
      <c r="U23" s="36"/>
      <c r="V23" s="36"/>
      <c r="W23" s="36"/>
      <c r="X23" s="36"/>
      <c r="Y23" s="36"/>
      <c r="Z23" s="36"/>
      <c r="AA23" s="36"/>
      <c r="AB23" s="36"/>
      <c r="AC23" s="36"/>
      <c r="AD23" s="36"/>
      <c r="AE23" s="36"/>
    </row>
    <row r="24" s="2" customFormat="1" ht="18" customHeight="1">
      <c r="A24" s="36"/>
      <c r="B24" s="42"/>
      <c r="C24" s="36"/>
      <c r="D24" s="36"/>
      <c r="E24" s="130" t="s">
        <v>40</v>
      </c>
      <c r="F24" s="36"/>
      <c r="G24" s="36"/>
      <c r="H24" s="36"/>
      <c r="I24" s="126" t="s">
        <v>29</v>
      </c>
      <c r="J24" s="130" t="s">
        <v>41</v>
      </c>
      <c r="K24" s="36"/>
      <c r="L24" s="128"/>
      <c r="S24" s="36"/>
      <c r="T24" s="36"/>
      <c r="U24" s="36"/>
      <c r="V24" s="36"/>
      <c r="W24" s="36"/>
      <c r="X24" s="36"/>
      <c r="Y24" s="36"/>
      <c r="Z24" s="36"/>
      <c r="AA24" s="36"/>
      <c r="AB24" s="36"/>
      <c r="AC24" s="36"/>
      <c r="AD24" s="36"/>
      <c r="AE24" s="36"/>
    </row>
    <row r="25" s="2" customFormat="1" ht="6.96" customHeight="1">
      <c r="A25" s="36"/>
      <c r="B25" s="42"/>
      <c r="C25" s="36"/>
      <c r="D25" s="36"/>
      <c r="E25" s="36"/>
      <c r="F25" s="36"/>
      <c r="G25" s="36"/>
      <c r="H25" s="36"/>
      <c r="I25" s="36"/>
      <c r="J25" s="36"/>
      <c r="K25" s="36"/>
      <c r="L25" s="128"/>
      <c r="S25" s="36"/>
      <c r="T25" s="36"/>
      <c r="U25" s="36"/>
      <c r="V25" s="36"/>
      <c r="W25" s="36"/>
      <c r="X25" s="36"/>
      <c r="Y25" s="36"/>
      <c r="Z25" s="36"/>
      <c r="AA25" s="36"/>
      <c r="AB25" s="36"/>
      <c r="AC25" s="36"/>
      <c r="AD25" s="36"/>
      <c r="AE25" s="36"/>
    </row>
    <row r="26" s="2" customFormat="1" ht="12" customHeight="1">
      <c r="A26" s="36"/>
      <c r="B26" s="42"/>
      <c r="C26" s="36"/>
      <c r="D26" s="126" t="s">
        <v>42</v>
      </c>
      <c r="E26" s="36"/>
      <c r="F26" s="36"/>
      <c r="G26" s="36"/>
      <c r="H26" s="36"/>
      <c r="I26" s="36"/>
      <c r="J26" s="36"/>
      <c r="K26" s="36"/>
      <c r="L26" s="128"/>
      <c r="S26" s="36"/>
      <c r="T26" s="36"/>
      <c r="U26" s="36"/>
      <c r="V26" s="36"/>
      <c r="W26" s="36"/>
      <c r="X26" s="36"/>
      <c r="Y26" s="36"/>
      <c r="Z26" s="36"/>
      <c r="AA26" s="36"/>
      <c r="AB26" s="36"/>
      <c r="AC26" s="36"/>
      <c r="AD26" s="36"/>
      <c r="AE26" s="36"/>
    </row>
    <row r="27" s="8" customFormat="1" ht="16.5" customHeight="1">
      <c r="A27" s="132"/>
      <c r="B27" s="133"/>
      <c r="C27" s="132"/>
      <c r="D27" s="132"/>
      <c r="E27" s="134" t="s">
        <v>19</v>
      </c>
      <c r="F27" s="134"/>
      <c r="G27" s="134"/>
      <c r="H27" s="134"/>
      <c r="I27" s="132"/>
      <c r="J27" s="132"/>
      <c r="K27" s="132"/>
      <c r="L27" s="135"/>
      <c r="S27" s="132"/>
      <c r="T27" s="132"/>
      <c r="U27" s="132"/>
      <c r="V27" s="132"/>
      <c r="W27" s="132"/>
      <c r="X27" s="132"/>
      <c r="Y27" s="132"/>
      <c r="Z27" s="132"/>
      <c r="AA27" s="132"/>
      <c r="AB27" s="132"/>
      <c r="AC27" s="132"/>
      <c r="AD27" s="132"/>
      <c r="AE27" s="132"/>
    </row>
    <row r="28" s="2" customFormat="1" ht="6.96" customHeight="1">
      <c r="A28" s="36"/>
      <c r="B28" s="42"/>
      <c r="C28" s="36"/>
      <c r="D28" s="36"/>
      <c r="E28" s="36"/>
      <c r="F28" s="36"/>
      <c r="G28" s="36"/>
      <c r="H28" s="36"/>
      <c r="I28" s="36"/>
      <c r="J28" s="36"/>
      <c r="K28" s="36"/>
      <c r="L28" s="128"/>
      <c r="S28" s="36"/>
      <c r="T28" s="36"/>
      <c r="U28" s="36"/>
      <c r="V28" s="36"/>
      <c r="W28" s="36"/>
      <c r="X28" s="36"/>
      <c r="Y28" s="36"/>
      <c r="Z28" s="36"/>
      <c r="AA28" s="36"/>
      <c r="AB28" s="36"/>
      <c r="AC28" s="36"/>
      <c r="AD28" s="36"/>
      <c r="AE28" s="36"/>
    </row>
    <row r="29" s="2" customFormat="1" ht="6.96" customHeight="1">
      <c r="A29" s="36"/>
      <c r="B29" s="42"/>
      <c r="C29" s="36"/>
      <c r="D29" s="136"/>
      <c r="E29" s="136"/>
      <c r="F29" s="136"/>
      <c r="G29" s="136"/>
      <c r="H29" s="136"/>
      <c r="I29" s="136"/>
      <c r="J29" s="136"/>
      <c r="K29" s="136"/>
      <c r="L29" s="128"/>
      <c r="S29" s="36"/>
      <c r="T29" s="36"/>
      <c r="U29" s="36"/>
      <c r="V29" s="36"/>
      <c r="W29" s="36"/>
      <c r="X29" s="36"/>
      <c r="Y29" s="36"/>
      <c r="Z29" s="36"/>
      <c r="AA29" s="36"/>
      <c r="AB29" s="36"/>
      <c r="AC29" s="36"/>
      <c r="AD29" s="36"/>
      <c r="AE29" s="36"/>
    </row>
    <row r="30" s="2" customFormat="1" ht="25.44" customHeight="1">
      <c r="A30" s="36"/>
      <c r="B30" s="42"/>
      <c r="C30" s="36"/>
      <c r="D30" s="137" t="s">
        <v>44</v>
      </c>
      <c r="E30" s="36"/>
      <c r="F30" s="36"/>
      <c r="G30" s="36"/>
      <c r="H30" s="36"/>
      <c r="I30" s="36"/>
      <c r="J30" s="138">
        <f>ROUND(J81, 2)</f>
        <v>0</v>
      </c>
      <c r="K30" s="36"/>
      <c r="L30" s="128"/>
      <c r="S30" s="36"/>
      <c r="T30" s="36"/>
      <c r="U30" s="36"/>
      <c r="V30" s="36"/>
      <c r="W30" s="36"/>
      <c r="X30" s="36"/>
      <c r="Y30" s="36"/>
      <c r="Z30" s="36"/>
      <c r="AA30" s="36"/>
      <c r="AB30" s="36"/>
      <c r="AC30" s="36"/>
      <c r="AD30" s="36"/>
      <c r="AE30" s="36"/>
    </row>
    <row r="31" s="2" customFormat="1" ht="6.96" customHeight="1">
      <c r="A31" s="36"/>
      <c r="B31" s="42"/>
      <c r="C31" s="36"/>
      <c r="D31" s="136"/>
      <c r="E31" s="136"/>
      <c r="F31" s="136"/>
      <c r="G31" s="136"/>
      <c r="H31" s="136"/>
      <c r="I31" s="136"/>
      <c r="J31" s="136"/>
      <c r="K31" s="136"/>
      <c r="L31" s="128"/>
      <c r="S31" s="36"/>
      <c r="T31" s="36"/>
      <c r="U31" s="36"/>
      <c r="V31" s="36"/>
      <c r="W31" s="36"/>
      <c r="X31" s="36"/>
      <c r="Y31" s="36"/>
      <c r="Z31" s="36"/>
      <c r="AA31" s="36"/>
      <c r="AB31" s="36"/>
      <c r="AC31" s="36"/>
      <c r="AD31" s="36"/>
      <c r="AE31" s="36"/>
    </row>
    <row r="32" s="2" customFormat="1" ht="14.4" customHeight="1">
      <c r="A32" s="36"/>
      <c r="B32" s="42"/>
      <c r="C32" s="36"/>
      <c r="D32" s="36"/>
      <c r="E32" s="36"/>
      <c r="F32" s="139" t="s">
        <v>46</v>
      </c>
      <c r="G32" s="36"/>
      <c r="H32" s="36"/>
      <c r="I32" s="139" t="s">
        <v>45</v>
      </c>
      <c r="J32" s="139" t="s">
        <v>47</v>
      </c>
      <c r="K32" s="36"/>
      <c r="L32" s="128"/>
      <c r="S32" s="36"/>
      <c r="T32" s="36"/>
      <c r="U32" s="36"/>
      <c r="V32" s="36"/>
      <c r="W32" s="36"/>
      <c r="X32" s="36"/>
      <c r="Y32" s="36"/>
      <c r="Z32" s="36"/>
      <c r="AA32" s="36"/>
      <c r="AB32" s="36"/>
      <c r="AC32" s="36"/>
      <c r="AD32" s="36"/>
      <c r="AE32" s="36"/>
    </row>
    <row r="33" s="2" customFormat="1" ht="14.4" customHeight="1">
      <c r="A33" s="36"/>
      <c r="B33" s="42"/>
      <c r="C33" s="36"/>
      <c r="D33" s="140" t="s">
        <v>48</v>
      </c>
      <c r="E33" s="126" t="s">
        <v>49</v>
      </c>
      <c r="F33" s="141">
        <f>ROUND((SUM(BE81:BE112)),  2)</f>
        <v>0</v>
      </c>
      <c r="G33" s="36"/>
      <c r="H33" s="36"/>
      <c r="I33" s="142">
        <v>0.20999999999999999</v>
      </c>
      <c r="J33" s="141">
        <f>ROUND(((SUM(BE81:BE112))*I33),  2)</f>
        <v>0</v>
      </c>
      <c r="K33" s="36"/>
      <c r="L33" s="128"/>
      <c r="S33" s="36"/>
      <c r="T33" s="36"/>
      <c r="U33" s="36"/>
      <c r="V33" s="36"/>
      <c r="W33" s="36"/>
      <c r="X33" s="36"/>
      <c r="Y33" s="36"/>
      <c r="Z33" s="36"/>
      <c r="AA33" s="36"/>
      <c r="AB33" s="36"/>
      <c r="AC33" s="36"/>
      <c r="AD33" s="36"/>
      <c r="AE33" s="36"/>
    </row>
    <row r="34" s="2" customFormat="1" ht="14.4" customHeight="1">
      <c r="A34" s="36"/>
      <c r="B34" s="42"/>
      <c r="C34" s="36"/>
      <c r="D34" s="36"/>
      <c r="E34" s="126" t="s">
        <v>50</v>
      </c>
      <c r="F34" s="141">
        <f>ROUND((SUM(BF81:BF112)),  2)</f>
        <v>0</v>
      </c>
      <c r="G34" s="36"/>
      <c r="H34" s="36"/>
      <c r="I34" s="142">
        <v>0.14999999999999999</v>
      </c>
      <c r="J34" s="141">
        <f>ROUND(((SUM(BF81:BF112))*I34),  2)</f>
        <v>0</v>
      </c>
      <c r="K34" s="36"/>
      <c r="L34" s="128"/>
      <c r="S34" s="36"/>
      <c r="T34" s="36"/>
      <c r="U34" s="36"/>
      <c r="V34" s="36"/>
      <c r="W34" s="36"/>
      <c r="X34" s="36"/>
      <c r="Y34" s="36"/>
      <c r="Z34" s="36"/>
      <c r="AA34" s="36"/>
      <c r="AB34" s="36"/>
      <c r="AC34" s="36"/>
      <c r="AD34" s="36"/>
      <c r="AE34" s="36"/>
    </row>
    <row r="35" hidden="1" s="2" customFormat="1" ht="14.4" customHeight="1">
      <c r="A35" s="36"/>
      <c r="B35" s="42"/>
      <c r="C35" s="36"/>
      <c r="D35" s="36"/>
      <c r="E35" s="126" t="s">
        <v>51</v>
      </c>
      <c r="F35" s="141">
        <f>ROUND((SUM(BG81:BG112)),  2)</f>
        <v>0</v>
      </c>
      <c r="G35" s="36"/>
      <c r="H35" s="36"/>
      <c r="I35" s="142">
        <v>0.20999999999999999</v>
      </c>
      <c r="J35" s="141">
        <f>0</f>
        <v>0</v>
      </c>
      <c r="K35" s="36"/>
      <c r="L35" s="128"/>
      <c r="S35" s="36"/>
      <c r="T35" s="36"/>
      <c r="U35" s="36"/>
      <c r="V35" s="36"/>
      <c r="W35" s="36"/>
      <c r="X35" s="36"/>
      <c r="Y35" s="36"/>
      <c r="Z35" s="36"/>
      <c r="AA35" s="36"/>
      <c r="AB35" s="36"/>
      <c r="AC35" s="36"/>
      <c r="AD35" s="36"/>
      <c r="AE35" s="36"/>
    </row>
    <row r="36" hidden="1" s="2" customFormat="1" ht="14.4" customHeight="1">
      <c r="A36" s="36"/>
      <c r="B36" s="42"/>
      <c r="C36" s="36"/>
      <c r="D36" s="36"/>
      <c r="E36" s="126" t="s">
        <v>52</v>
      </c>
      <c r="F36" s="141">
        <f>ROUND((SUM(BH81:BH112)),  2)</f>
        <v>0</v>
      </c>
      <c r="G36" s="36"/>
      <c r="H36" s="36"/>
      <c r="I36" s="142">
        <v>0.14999999999999999</v>
      </c>
      <c r="J36" s="141">
        <f>0</f>
        <v>0</v>
      </c>
      <c r="K36" s="36"/>
      <c r="L36" s="128"/>
      <c r="S36" s="36"/>
      <c r="T36" s="36"/>
      <c r="U36" s="36"/>
      <c r="V36" s="36"/>
      <c r="W36" s="36"/>
      <c r="X36" s="36"/>
      <c r="Y36" s="36"/>
      <c r="Z36" s="36"/>
      <c r="AA36" s="36"/>
      <c r="AB36" s="36"/>
      <c r="AC36" s="36"/>
      <c r="AD36" s="36"/>
      <c r="AE36" s="36"/>
    </row>
    <row r="37" hidden="1" s="2" customFormat="1" ht="14.4" customHeight="1">
      <c r="A37" s="36"/>
      <c r="B37" s="42"/>
      <c r="C37" s="36"/>
      <c r="D37" s="36"/>
      <c r="E37" s="126" t="s">
        <v>53</v>
      </c>
      <c r="F37" s="141">
        <f>ROUND((SUM(BI81:BI112)),  2)</f>
        <v>0</v>
      </c>
      <c r="G37" s="36"/>
      <c r="H37" s="36"/>
      <c r="I37" s="142">
        <v>0</v>
      </c>
      <c r="J37" s="141">
        <f>0</f>
        <v>0</v>
      </c>
      <c r="K37" s="36"/>
      <c r="L37" s="128"/>
      <c r="S37" s="36"/>
      <c r="T37" s="36"/>
      <c r="U37" s="36"/>
      <c r="V37" s="36"/>
      <c r="W37" s="36"/>
      <c r="X37" s="36"/>
      <c r="Y37" s="36"/>
      <c r="Z37" s="36"/>
      <c r="AA37" s="36"/>
      <c r="AB37" s="36"/>
      <c r="AC37" s="36"/>
      <c r="AD37" s="36"/>
      <c r="AE37" s="36"/>
    </row>
    <row r="38" s="2" customFormat="1" ht="6.96" customHeight="1">
      <c r="A38" s="36"/>
      <c r="B38" s="42"/>
      <c r="C38" s="36"/>
      <c r="D38" s="36"/>
      <c r="E38" s="36"/>
      <c r="F38" s="36"/>
      <c r="G38" s="36"/>
      <c r="H38" s="36"/>
      <c r="I38" s="36"/>
      <c r="J38" s="36"/>
      <c r="K38" s="36"/>
      <c r="L38" s="128"/>
      <c r="S38" s="36"/>
      <c r="T38" s="36"/>
      <c r="U38" s="36"/>
      <c r="V38" s="36"/>
      <c r="W38" s="36"/>
      <c r="X38" s="36"/>
      <c r="Y38" s="36"/>
      <c r="Z38" s="36"/>
      <c r="AA38" s="36"/>
      <c r="AB38" s="36"/>
      <c r="AC38" s="36"/>
      <c r="AD38" s="36"/>
      <c r="AE38" s="36"/>
    </row>
    <row r="39" s="2" customFormat="1" ht="25.44" customHeight="1">
      <c r="A39" s="36"/>
      <c r="B39" s="42"/>
      <c r="C39" s="143"/>
      <c r="D39" s="144" t="s">
        <v>54</v>
      </c>
      <c r="E39" s="145"/>
      <c r="F39" s="145"/>
      <c r="G39" s="146" t="s">
        <v>55</v>
      </c>
      <c r="H39" s="147" t="s">
        <v>56</v>
      </c>
      <c r="I39" s="145"/>
      <c r="J39" s="148">
        <f>SUM(J30:J37)</f>
        <v>0</v>
      </c>
      <c r="K39" s="149"/>
      <c r="L39" s="128"/>
      <c r="S39" s="36"/>
      <c r="T39" s="36"/>
      <c r="U39" s="36"/>
      <c r="V39" s="36"/>
      <c r="W39" s="36"/>
      <c r="X39" s="36"/>
      <c r="Y39" s="36"/>
      <c r="Z39" s="36"/>
      <c r="AA39" s="36"/>
      <c r="AB39" s="36"/>
      <c r="AC39" s="36"/>
      <c r="AD39" s="36"/>
      <c r="AE39" s="36"/>
    </row>
    <row r="40" s="2" customFormat="1" ht="14.4" customHeight="1">
      <c r="A40" s="36"/>
      <c r="B40" s="150"/>
      <c r="C40" s="151"/>
      <c r="D40" s="151"/>
      <c r="E40" s="151"/>
      <c r="F40" s="151"/>
      <c r="G40" s="151"/>
      <c r="H40" s="151"/>
      <c r="I40" s="151"/>
      <c r="J40" s="151"/>
      <c r="K40" s="151"/>
      <c r="L40" s="128"/>
      <c r="S40" s="36"/>
      <c r="T40" s="36"/>
      <c r="U40" s="36"/>
      <c r="V40" s="36"/>
      <c r="W40" s="36"/>
      <c r="X40" s="36"/>
      <c r="Y40" s="36"/>
      <c r="Z40" s="36"/>
      <c r="AA40" s="36"/>
      <c r="AB40" s="36"/>
      <c r="AC40" s="36"/>
      <c r="AD40" s="36"/>
      <c r="AE40" s="36"/>
    </row>
    <row r="44" s="2" customFormat="1" ht="6.96" customHeight="1">
      <c r="A44" s="36"/>
      <c r="B44" s="152"/>
      <c r="C44" s="153"/>
      <c r="D44" s="153"/>
      <c r="E44" s="153"/>
      <c r="F44" s="153"/>
      <c r="G44" s="153"/>
      <c r="H44" s="153"/>
      <c r="I44" s="153"/>
      <c r="J44" s="153"/>
      <c r="K44" s="153"/>
      <c r="L44" s="128"/>
      <c r="S44" s="36"/>
      <c r="T44" s="36"/>
      <c r="U44" s="36"/>
      <c r="V44" s="36"/>
      <c r="W44" s="36"/>
      <c r="X44" s="36"/>
      <c r="Y44" s="36"/>
      <c r="Z44" s="36"/>
      <c r="AA44" s="36"/>
      <c r="AB44" s="36"/>
      <c r="AC44" s="36"/>
      <c r="AD44" s="36"/>
      <c r="AE44" s="36"/>
    </row>
    <row r="45" s="2" customFormat="1" ht="24.96" customHeight="1">
      <c r="A45" s="36"/>
      <c r="B45" s="37"/>
      <c r="C45" s="21" t="s">
        <v>92</v>
      </c>
      <c r="D45" s="38"/>
      <c r="E45" s="38"/>
      <c r="F45" s="38"/>
      <c r="G45" s="38"/>
      <c r="H45" s="38"/>
      <c r="I45" s="38"/>
      <c r="J45" s="38"/>
      <c r="K45" s="38"/>
      <c r="L45" s="128"/>
      <c r="S45" s="36"/>
      <c r="T45" s="36"/>
      <c r="U45" s="36"/>
      <c r="V45" s="36"/>
      <c r="W45" s="36"/>
      <c r="X45" s="36"/>
      <c r="Y45" s="36"/>
      <c r="Z45" s="36"/>
      <c r="AA45" s="36"/>
      <c r="AB45" s="36"/>
      <c r="AC45" s="36"/>
      <c r="AD45" s="36"/>
      <c r="AE45" s="36"/>
    </row>
    <row r="46" s="2" customFormat="1" ht="6.96" customHeight="1">
      <c r="A46" s="36"/>
      <c r="B46" s="37"/>
      <c r="C46" s="38"/>
      <c r="D46" s="38"/>
      <c r="E46" s="38"/>
      <c r="F46" s="38"/>
      <c r="G46" s="38"/>
      <c r="H46" s="38"/>
      <c r="I46" s="38"/>
      <c r="J46" s="38"/>
      <c r="K46" s="38"/>
      <c r="L46" s="128"/>
      <c r="S46" s="36"/>
      <c r="T46" s="36"/>
      <c r="U46" s="36"/>
      <c r="V46" s="36"/>
      <c r="W46" s="36"/>
      <c r="X46" s="36"/>
      <c r="Y46" s="36"/>
      <c r="Z46" s="36"/>
      <c r="AA46" s="36"/>
      <c r="AB46" s="36"/>
      <c r="AC46" s="36"/>
      <c r="AD46" s="36"/>
      <c r="AE46" s="36"/>
    </row>
    <row r="47" s="2" customFormat="1" ht="12" customHeight="1">
      <c r="A47" s="36"/>
      <c r="B47" s="37"/>
      <c r="C47" s="30" t="s">
        <v>16</v>
      </c>
      <c r="D47" s="38"/>
      <c r="E47" s="38"/>
      <c r="F47" s="38"/>
      <c r="G47" s="38"/>
      <c r="H47" s="38"/>
      <c r="I47" s="38"/>
      <c r="J47" s="38"/>
      <c r="K47" s="38"/>
      <c r="L47" s="128"/>
      <c r="S47" s="36"/>
      <c r="T47" s="36"/>
      <c r="U47" s="36"/>
      <c r="V47" s="36"/>
      <c r="W47" s="36"/>
      <c r="X47" s="36"/>
      <c r="Y47" s="36"/>
      <c r="Z47" s="36"/>
      <c r="AA47" s="36"/>
      <c r="AB47" s="36"/>
      <c r="AC47" s="36"/>
      <c r="AD47" s="36"/>
      <c r="AE47" s="36"/>
    </row>
    <row r="48" s="2" customFormat="1" ht="16.5" customHeight="1">
      <c r="A48" s="36"/>
      <c r="B48" s="37"/>
      <c r="C48" s="38"/>
      <c r="D48" s="38"/>
      <c r="E48" s="154" t="str">
        <f>E7</f>
        <v>Výstavba DOZP v Novém Městě nad Metují - interiér III.</v>
      </c>
      <c r="F48" s="30"/>
      <c r="G48" s="30"/>
      <c r="H48" s="30"/>
      <c r="I48" s="38"/>
      <c r="J48" s="38"/>
      <c r="K48" s="38"/>
      <c r="L48" s="128"/>
      <c r="S48" s="36"/>
      <c r="T48" s="36"/>
      <c r="U48" s="36"/>
      <c r="V48" s="36"/>
      <c r="W48" s="36"/>
      <c r="X48" s="36"/>
      <c r="Y48" s="36"/>
      <c r="Z48" s="36"/>
      <c r="AA48" s="36"/>
      <c r="AB48" s="36"/>
      <c r="AC48" s="36"/>
      <c r="AD48" s="36"/>
      <c r="AE48" s="36"/>
    </row>
    <row r="49" s="2" customFormat="1" ht="12" customHeight="1">
      <c r="A49" s="36"/>
      <c r="B49" s="37"/>
      <c r="C49" s="30" t="s">
        <v>90</v>
      </c>
      <c r="D49" s="38"/>
      <c r="E49" s="38"/>
      <c r="F49" s="38"/>
      <c r="G49" s="38"/>
      <c r="H49" s="38"/>
      <c r="I49" s="38"/>
      <c r="J49" s="38"/>
      <c r="K49" s="38"/>
      <c r="L49" s="128"/>
      <c r="S49" s="36"/>
      <c r="T49" s="36"/>
      <c r="U49" s="36"/>
      <c r="V49" s="36"/>
      <c r="W49" s="36"/>
      <c r="X49" s="36"/>
      <c r="Y49" s="36"/>
      <c r="Z49" s="36"/>
      <c r="AA49" s="36"/>
      <c r="AB49" s="36"/>
      <c r="AC49" s="36"/>
      <c r="AD49" s="36"/>
      <c r="AE49" s="36"/>
    </row>
    <row r="50" s="2" customFormat="1" ht="16.5" customHeight="1">
      <c r="A50" s="36"/>
      <c r="B50" s="37"/>
      <c r="C50" s="38"/>
      <c r="D50" s="38"/>
      <c r="E50" s="67" t="str">
        <f>E9</f>
        <v>D.1.5.3 - Interiér_III.</v>
      </c>
      <c r="F50" s="38"/>
      <c r="G50" s="38"/>
      <c r="H50" s="38"/>
      <c r="I50" s="38"/>
      <c r="J50" s="38"/>
      <c r="K50" s="38"/>
      <c r="L50" s="128"/>
      <c r="S50" s="36"/>
      <c r="T50" s="36"/>
      <c r="U50" s="36"/>
      <c r="V50" s="36"/>
      <c r="W50" s="36"/>
      <c r="X50" s="36"/>
      <c r="Y50" s="36"/>
      <c r="Z50" s="36"/>
      <c r="AA50" s="36"/>
      <c r="AB50" s="36"/>
      <c r="AC50" s="36"/>
      <c r="AD50" s="36"/>
      <c r="AE50" s="36"/>
    </row>
    <row r="51" s="2" customFormat="1" ht="6.96" customHeight="1">
      <c r="A51" s="36"/>
      <c r="B51" s="37"/>
      <c r="C51" s="38"/>
      <c r="D51" s="38"/>
      <c r="E51" s="38"/>
      <c r="F51" s="38"/>
      <c r="G51" s="38"/>
      <c r="H51" s="38"/>
      <c r="I51" s="38"/>
      <c r="J51" s="38"/>
      <c r="K51" s="38"/>
      <c r="L51" s="128"/>
      <c r="S51" s="36"/>
      <c r="T51" s="36"/>
      <c r="U51" s="36"/>
      <c r="V51" s="36"/>
      <c r="W51" s="36"/>
      <c r="X51" s="36"/>
      <c r="Y51" s="36"/>
      <c r="Z51" s="36"/>
      <c r="AA51" s="36"/>
      <c r="AB51" s="36"/>
      <c r="AC51" s="36"/>
      <c r="AD51" s="36"/>
      <c r="AE51" s="36"/>
    </row>
    <row r="52" s="2" customFormat="1" ht="12" customHeight="1">
      <c r="A52" s="36"/>
      <c r="B52" s="37"/>
      <c r="C52" s="30" t="s">
        <v>21</v>
      </c>
      <c r="D52" s="38"/>
      <c r="E52" s="38"/>
      <c r="F52" s="25" t="str">
        <f>F12</f>
        <v>Nové Město nad Metují</v>
      </c>
      <c r="G52" s="38"/>
      <c r="H52" s="38"/>
      <c r="I52" s="30" t="s">
        <v>23</v>
      </c>
      <c r="J52" s="70" t="str">
        <f>IF(J12="","",J12)</f>
        <v>13. 12. 2023</v>
      </c>
      <c r="K52" s="38"/>
      <c r="L52" s="128"/>
      <c r="S52" s="36"/>
      <c r="T52" s="36"/>
      <c r="U52" s="36"/>
      <c r="V52" s="36"/>
      <c r="W52" s="36"/>
      <c r="X52" s="36"/>
      <c r="Y52" s="36"/>
      <c r="Z52" s="36"/>
      <c r="AA52" s="36"/>
      <c r="AB52" s="36"/>
      <c r="AC52" s="36"/>
      <c r="AD52" s="36"/>
      <c r="AE52" s="36"/>
    </row>
    <row r="53" s="2" customFormat="1" ht="6.96" customHeight="1">
      <c r="A53" s="36"/>
      <c r="B53" s="37"/>
      <c r="C53" s="38"/>
      <c r="D53" s="38"/>
      <c r="E53" s="38"/>
      <c r="F53" s="38"/>
      <c r="G53" s="38"/>
      <c r="H53" s="38"/>
      <c r="I53" s="38"/>
      <c r="J53" s="38"/>
      <c r="K53" s="38"/>
      <c r="L53" s="128"/>
      <c r="S53" s="36"/>
      <c r="T53" s="36"/>
      <c r="U53" s="36"/>
      <c r="V53" s="36"/>
      <c r="W53" s="36"/>
      <c r="X53" s="36"/>
      <c r="Y53" s="36"/>
      <c r="Z53" s="36"/>
      <c r="AA53" s="36"/>
      <c r="AB53" s="36"/>
      <c r="AC53" s="36"/>
      <c r="AD53" s="36"/>
      <c r="AE53" s="36"/>
    </row>
    <row r="54" s="2" customFormat="1" ht="25.65" customHeight="1">
      <c r="A54" s="36"/>
      <c r="B54" s="37"/>
      <c r="C54" s="30" t="s">
        <v>25</v>
      </c>
      <c r="D54" s="38"/>
      <c r="E54" s="38"/>
      <c r="F54" s="25" t="str">
        <f>E15</f>
        <v>Královéhradecký kraj</v>
      </c>
      <c r="G54" s="38"/>
      <c r="H54" s="38"/>
      <c r="I54" s="30" t="s">
        <v>33</v>
      </c>
      <c r="J54" s="34" t="str">
        <f>E21</f>
        <v>Řezanina &amp; Bartoň, s.r.o.</v>
      </c>
      <c r="K54" s="38"/>
      <c r="L54" s="128"/>
      <c r="S54" s="36"/>
      <c r="T54" s="36"/>
      <c r="U54" s="36"/>
      <c r="V54" s="36"/>
      <c r="W54" s="36"/>
      <c r="X54" s="36"/>
      <c r="Y54" s="36"/>
      <c r="Z54" s="36"/>
      <c r="AA54" s="36"/>
      <c r="AB54" s="36"/>
      <c r="AC54" s="36"/>
      <c r="AD54" s="36"/>
      <c r="AE54" s="36"/>
    </row>
    <row r="55" s="2" customFormat="1" ht="15.15" customHeight="1">
      <c r="A55" s="36"/>
      <c r="B55" s="37"/>
      <c r="C55" s="30" t="s">
        <v>31</v>
      </c>
      <c r="D55" s="38"/>
      <c r="E55" s="38"/>
      <c r="F55" s="25" t="str">
        <f>IF(E18="","",E18)</f>
        <v>Vyplň údaj</v>
      </c>
      <c r="G55" s="38"/>
      <c r="H55" s="38"/>
      <c r="I55" s="30" t="s">
        <v>38</v>
      </c>
      <c r="J55" s="34" t="str">
        <f>E24</f>
        <v>BACing s.r.o</v>
      </c>
      <c r="K55" s="38"/>
      <c r="L55" s="128"/>
      <c r="S55" s="36"/>
      <c r="T55" s="36"/>
      <c r="U55" s="36"/>
      <c r="V55" s="36"/>
      <c r="W55" s="36"/>
      <c r="X55" s="36"/>
      <c r="Y55" s="36"/>
      <c r="Z55" s="36"/>
      <c r="AA55" s="36"/>
      <c r="AB55" s="36"/>
      <c r="AC55" s="36"/>
      <c r="AD55" s="36"/>
      <c r="AE55" s="36"/>
    </row>
    <row r="56" s="2" customFormat="1" ht="10.32" customHeight="1">
      <c r="A56" s="36"/>
      <c r="B56" s="37"/>
      <c r="C56" s="38"/>
      <c r="D56" s="38"/>
      <c r="E56" s="38"/>
      <c r="F56" s="38"/>
      <c r="G56" s="38"/>
      <c r="H56" s="38"/>
      <c r="I56" s="38"/>
      <c r="J56" s="38"/>
      <c r="K56" s="38"/>
      <c r="L56" s="128"/>
      <c r="S56" s="36"/>
      <c r="T56" s="36"/>
      <c r="U56" s="36"/>
      <c r="V56" s="36"/>
      <c r="W56" s="36"/>
      <c r="X56" s="36"/>
      <c r="Y56" s="36"/>
      <c r="Z56" s="36"/>
      <c r="AA56" s="36"/>
      <c r="AB56" s="36"/>
      <c r="AC56" s="36"/>
      <c r="AD56" s="36"/>
      <c r="AE56" s="36"/>
    </row>
    <row r="57" s="2" customFormat="1" ht="29.28" customHeight="1">
      <c r="A57" s="36"/>
      <c r="B57" s="37"/>
      <c r="C57" s="155" t="s">
        <v>93</v>
      </c>
      <c r="D57" s="156"/>
      <c r="E57" s="156"/>
      <c r="F57" s="156"/>
      <c r="G57" s="156"/>
      <c r="H57" s="156"/>
      <c r="I57" s="156"/>
      <c r="J57" s="157" t="s">
        <v>94</v>
      </c>
      <c r="K57" s="156"/>
      <c r="L57" s="128"/>
      <c r="S57" s="36"/>
      <c r="T57" s="36"/>
      <c r="U57" s="36"/>
      <c r="V57" s="36"/>
      <c r="W57" s="36"/>
      <c r="X57" s="36"/>
      <c r="Y57" s="36"/>
      <c r="Z57" s="36"/>
      <c r="AA57" s="36"/>
      <c r="AB57" s="36"/>
      <c r="AC57" s="36"/>
      <c r="AD57" s="36"/>
      <c r="AE57" s="36"/>
    </row>
    <row r="58" s="2" customFormat="1" ht="10.32" customHeight="1">
      <c r="A58" s="36"/>
      <c r="B58" s="37"/>
      <c r="C58" s="38"/>
      <c r="D58" s="38"/>
      <c r="E58" s="38"/>
      <c r="F58" s="38"/>
      <c r="G58" s="38"/>
      <c r="H58" s="38"/>
      <c r="I58" s="38"/>
      <c r="J58" s="38"/>
      <c r="K58" s="38"/>
      <c r="L58" s="128"/>
      <c r="S58" s="36"/>
      <c r="T58" s="36"/>
      <c r="U58" s="36"/>
      <c r="V58" s="36"/>
      <c r="W58" s="36"/>
      <c r="X58" s="36"/>
      <c r="Y58" s="36"/>
      <c r="Z58" s="36"/>
      <c r="AA58" s="36"/>
      <c r="AB58" s="36"/>
      <c r="AC58" s="36"/>
      <c r="AD58" s="36"/>
      <c r="AE58" s="36"/>
    </row>
    <row r="59" s="2" customFormat="1" ht="22.8" customHeight="1">
      <c r="A59" s="36"/>
      <c r="B59" s="37"/>
      <c r="C59" s="158" t="s">
        <v>76</v>
      </c>
      <c r="D59" s="38"/>
      <c r="E59" s="38"/>
      <c r="F59" s="38"/>
      <c r="G59" s="38"/>
      <c r="H59" s="38"/>
      <c r="I59" s="38"/>
      <c r="J59" s="100">
        <f>J81</f>
        <v>0</v>
      </c>
      <c r="K59" s="38"/>
      <c r="L59" s="128"/>
      <c r="S59" s="36"/>
      <c r="T59" s="36"/>
      <c r="U59" s="36"/>
      <c r="V59" s="36"/>
      <c r="W59" s="36"/>
      <c r="X59" s="36"/>
      <c r="Y59" s="36"/>
      <c r="Z59" s="36"/>
      <c r="AA59" s="36"/>
      <c r="AB59" s="36"/>
      <c r="AC59" s="36"/>
      <c r="AD59" s="36"/>
      <c r="AE59" s="36"/>
      <c r="AU59" s="15" t="s">
        <v>95</v>
      </c>
    </row>
    <row r="60" s="9" customFormat="1" ht="24.96" customHeight="1">
      <c r="A60" s="9"/>
      <c r="B60" s="159"/>
      <c r="C60" s="160"/>
      <c r="D60" s="161" t="s">
        <v>96</v>
      </c>
      <c r="E60" s="162"/>
      <c r="F60" s="162"/>
      <c r="G60" s="162"/>
      <c r="H60" s="162"/>
      <c r="I60" s="162"/>
      <c r="J60" s="163">
        <f>J82</f>
        <v>0</v>
      </c>
      <c r="K60" s="160"/>
      <c r="L60" s="164"/>
      <c r="S60" s="9"/>
      <c r="T60" s="9"/>
      <c r="U60" s="9"/>
      <c r="V60" s="9"/>
      <c r="W60" s="9"/>
      <c r="X60" s="9"/>
      <c r="Y60" s="9"/>
      <c r="Z60" s="9"/>
      <c r="AA60" s="9"/>
      <c r="AB60" s="9"/>
      <c r="AC60" s="9"/>
      <c r="AD60" s="9"/>
      <c r="AE60" s="9"/>
    </row>
    <row r="61" s="9" customFormat="1" ht="24.96" customHeight="1">
      <c r="A61" s="9"/>
      <c r="B61" s="159"/>
      <c r="C61" s="160"/>
      <c r="D61" s="161" t="s">
        <v>97</v>
      </c>
      <c r="E61" s="162"/>
      <c r="F61" s="162"/>
      <c r="G61" s="162"/>
      <c r="H61" s="162"/>
      <c r="I61" s="162"/>
      <c r="J61" s="163">
        <f>J108</f>
        <v>0</v>
      </c>
      <c r="K61" s="160"/>
      <c r="L61" s="164"/>
      <c r="S61" s="9"/>
      <c r="T61" s="9"/>
      <c r="U61" s="9"/>
      <c r="V61" s="9"/>
      <c r="W61" s="9"/>
      <c r="X61" s="9"/>
      <c r="Y61" s="9"/>
      <c r="Z61" s="9"/>
      <c r="AA61" s="9"/>
      <c r="AB61" s="9"/>
      <c r="AC61" s="9"/>
      <c r="AD61" s="9"/>
      <c r="AE61" s="9"/>
    </row>
    <row r="62" s="2" customFormat="1" ht="21.84" customHeight="1">
      <c r="A62" s="36"/>
      <c r="B62" s="37"/>
      <c r="C62" s="38"/>
      <c r="D62" s="38"/>
      <c r="E62" s="38"/>
      <c r="F62" s="38"/>
      <c r="G62" s="38"/>
      <c r="H62" s="38"/>
      <c r="I62" s="38"/>
      <c r="J62" s="38"/>
      <c r="K62" s="38"/>
      <c r="L62" s="128"/>
      <c r="S62" s="36"/>
      <c r="T62" s="36"/>
      <c r="U62" s="36"/>
      <c r="V62" s="36"/>
      <c r="W62" s="36"/>
      <c r="X62" s="36"/>
      <c r="Y62" s="36"/>
      <c r="Z62" s="36"/>
      <c r="AA62" s="36"/>
      <c r="AB62" s="36"/>
      <c r="AC62" s="36"/>
      <c r="AD62" s="36"/>
      <c r="AE62" s="36"/>
    </row>
    <row r="63" s="2" customFormat="1" ht="6.96" customHeight="1">
      <c r="A63" s="36"/>
      <c r="B63" s="57"/>
      <c r="C63" s="58"/>
      <c r="D63" s="58"/>
      <c r="E63" s="58"/>
      <c r="F63" s="58"/>
      <c r="G63" s="58"/>
      <c r="H63" s="58"/>
      <c r="I63" s="58"/>
      <c r="J63" s="58"/>
      <c r="K63" s="58"/>
      <c r="L63" s="128"/>
      <c r="S63" s="36"/>
      <c r="T63" s="36"/>
      <c r="U63" s="36"/>
      <c r="V63" s="36"/>
      <c r="W63" s="36"/>
      <c r="X63" s="36"/>
      <c r="Y63" s="36"/>
      <c r="Z63" s="36"/>
      <c r="AA63" s="36"/>
      <c r="AB63" s="36"/>
      <c r="AC63" s="36"/>
      <c r="AD63" s="36"/>
      <c r="AE63" s="36"/>
    </row>
    <row r="67" s="2" customFormat="1" ht="6.96" customHeight="1">
      <c r="A67" s="36"/>
      <c r="B67" s="59"/>
      <c r="C67" s="60"/>
      <c r="D67" s="60"/>
      <c r="E67" s="60"/>
      <c r="F67" s="60"/>
      <c r="G67" s="60"/>
      <c r="H67" s="60"/>
      <c r="I67" s="60"/>
      <c r="J67" s="60"/>
      <c r="K67" s="60"/>
      <c r="L67" s="128"/>
      <c r="S67" s="36"/>
      <c r="T67" s="36"/>
      <c r="U67" s="36"/>
      <c r="V67" s="36"/>
      <c r="W67" s="36"/>
      <c r="X67" s="36"/>
      <c r="Y67" s="36"/>
      <c r="Z67" s="36"/>
      <c r="AA67" s="36"/>
      <c r="AB67" s="36"/>
      <c r="AC67" s="36"/>
      <c r="AD67" s="36"/>
      <c r="AE67" s="36"/>
    </row>
    <row r="68" s="2" customFormat="1" ht="24.96" customHeight="1">
      <c r="A68" s="36"/>
      <c r="B68" s="37"/>
      <c r="C68" s="21" t="s">
        <v>98</v>
      </c>
      <c r="D68" s="38"/>
      <c r="E68" s="38"/>
      <c r="F68" s="38"/>
      <c r="G68" s="38"/>
      <c r="H68" s="38"/>
      <c r="I68" s="38"/>
      <c r="J68" s="38"/>
      <c r="K68" s="38"/>
      <c r="L68" s="128"/>
      <c r="S68" s="36"/>
      <c r="T68" s="36"/>
      <c r="U68" s="36"/>
      <c r="V68" s="36"/>
      <c r="W68" s="36"/>
      <c r="X68" s="36"/>
      <c r="Y68" s="36"/>
      <c r="Z68" s="36"/>
      <c r="AA68" s="36"/>
      <c r="AB68" s="36"/>
      <c r="AC68" s="36"/>
      <c r="AD68" s="36"/>
      <c r="AE68" s="36"/>
    </row>
    <row r="69" s="2" customFormat="1" ht="6.96" customHeight="1">
      <c r="A69" s="36"/>
      <c r="B69" s="37"/>
      <c r="C69" s="38"/>
      <c r="D69" s="38"/>
      <c r="E69" s="38"/>
      <c r="F69" s="38"/>
      <c r="G69" s="38"/>
      <c r="H69" s="38"/>
      <c r="I69" s="38"/>
      <c r="J69" s="38"/>
      <c r="K69" s="38"/>
      <c r="L69" s="128"/>
      <c r="S69" s="36"/>
      <c r="T69" s="36"/>
      <c r="U69" s="36"/>
      <c r="V69" s="36"/>
      <c r="W69" s="36"/>
      <c r="X69" s="36"/>
      <c r="Y69" s="36"/>
      <c r="Z69" s="36"/>
      <c r="AA69" s="36"/>
      <c r="AB69" s="36"/>
      <c r="AC69" s="36"/>
      <c r="AD69" s="36"/>
      <c r="AE69" s="36"/>
    </row>
    <row r="70" s="2" customFormat="1" ht="12" customHeight="1">
      <c r="A70" s="36"/>
      <c r="B70" s="37"/>
      <c r="C70" s="30" t="s">
        <v>16</v>
      </c>
      <c r="D70" s="38"/>
      <c r="E70" s="38"/>
      <c r="F70" s="38"/>
      <c r="G70" s="38"/>
      <c r="H70" s="38"/>
      <c r="I70" s="38"/>
      <c r="J70" s="38"/>
      <c r="K70" s="38"/>
      <c r="L70" s="128"/>
      <c r="S70" s="36"/>
      <c r="T70" s="36"/>
      <c r="U70" s="36"/>
      <c r="V70" s="36"/>
      <c r="W70" s="36"/>
      <c r="X70" s="36"/>
      <c r="Y70" s="36"/>
      <c r="Z70" s="36"/>
      <c r="AA70" s="36"/>
      <c r="AB70" s="36"/>
      <c r="AC70" s="36"/>
      <c r="AD70" s="36"/>
      <c r="AE70" s="36"/>
    </row>
    <row r="71" s="2" customFormat="1" ht="16.5" customHeight="1">
      <c r="A71" s="36"/>
      <c r="B71" s="37"/>
      <c r="C71" s="38"/>
      <c r="D71" s="38"/>
      <c r="E71" s="154" t="str">
        <f>E7</f>
        <v>Výstavba DOZP v Novém Městě nad Metují - interiér III.</v>
      </c>
      <c r="F71" s="30"/>
      <c r="G71" s="30"/>
      <c r="H71" s="30"/>
      <c r="I71" s="38"/>
      <c r="J71" s="38"/>
      <c r="K71" s="38"/>
      <c r="L71" s="128"/>
      <c r="S71" s="36"/>
      <c r="T71" s="36"/>
      <c r="U71" s="36"/>
      <c r="V71" s="36"/>
      <c r="W71" s="36"/>
      <c r="X71" s="36"/>
      <c r="Y71" s="36"/>
      <c r="Z71" s="36"/>
      <c r="AA71" s="36"/>
      <c r="AB71" s="36"/>
      <c r="AC71" s="36"/>
      <c r="AD71" s="36"/>
      <c r="AE71" s="36"/>
    </row>
    <row r="72" s="2" customFormat="1" ht="12" customHeight="1">
      <c r="A72" s="36"/>
      <c r="B72" s="37"/>
      <c r="C72" s="30" t="s">
        <v>90</v>
      </c>
      <c r="D72" s="38"/>
      <c r="E72" s="38"/>
      <c r="F72" s="38"/>
      <c r="G72" s="38"/>
      <c r="H72" s="38"/>
      <c r="I72" s="38"/>
      <c r="J72" s="38"/>
      <c r="K72" s="38"/>
      <c r="L72" s="128"/>
      <c r="S72" s="36"/>
      <c r="T72" s="36"/>
      <c r="U72" s="36"/>
      <c r="V72" s="36"/>
      <c r="W72" s="36"/>
      <c r="X72" s="36"/>
      <c r="Y72" s="36"/>
      <c r="Z72" s="36"/>
      <c r="AA72" s="36"/>
      <c r="AB72" s="36"/>
      <c r="AC72" s="36"/>
      <c r="AD72" s="36"/>
      <c r="AE72" s="36"/>
    </row>
    <row r="73" s="2" customFormat="1" ht="16.5" customHeight="1">
      <c r="A73" s="36"/>
      <c r="B73" s="37"/>
      <c r="C73" s="38"/>
      <c r="D73" s="38"/>
      <c r="E73" s="67" t="str">
        <f>E9</f>
        <v>D.1.5.3 - Interiér_III.</v>
      </c>
      <c r="F73" s="38"/>
      <c r="G73" s="38"/>
      <c r="H73" s="38"/>
      <c r="I73" s="38"/>
      <c r="J73" s="38"/>
      <c r="K73" s="38"/>
      <c r="L73" s="128"/>
      <c r="S73" s="36"/>
      <c r="T73" s="36"/>
      <c r="U73" s="36"/>
      <c r="V73" s="36"/>
      <c r="W73" s="36"/>
      <c r="X73" s="36"/>
      <c r="Y73" s="36"/>
      <c r="Z73" s="36"/>
      <c r="AA73" s="36"/>
      <c r="AB73" s="36"/>
      <c r="AC73" s="36"/>
      <c r="AD73" s="36"/>
      <c r="AE73" s="36"/>
    </row>
    <row r="74" s="2" customFormat="1" ht="6.96" customHeight="1">
      <c r="A74" s="36"/>
      <c r="B74" s="37"/>
      <c r="C74" s="38"/>
      <c r="D74" s="38"/>
      <c r="E74" s="38"/>
      <c r="F74" s="38"/>
      <c r="G74" s="38"/>
      <c r="H74" s="38"/>
      <c r="I74" s="38"/>
      <c r="J74" s="38"/>
      <c r="K74" s="38"/>
      <c r="L74" s="128"/>
      <c r="S74" s="36"/>
      <c r="T74" s="36"/>
      <c r="U74" s="36"/>
      <c r="V74" s="36"/>
      <c r="W74" s="36"/>
      <c r="X74" s="36"/>
      <c r="Y74" s="36"/>
      <c r="Z74" s="36"/>
      <c r="AA74" s="36"/>
      <c r="AB74" s="36"/>
      <c r="AC74" s="36"/>
      <c r="AD74" s="36"/>
      <c r="AE74" s="36"/>
    </row>
    <row r="75" s="2" customFormat="1" ht="12" customHeight="1">
      <c r="A75" s="36"/>
      <c r="B75" s="37"/>
      <c r="C75" s="30" t="s">
        <v>21</v>
      </c>
      <c r="D75" s="38"/>
      <c r="E75" s="38"/>
      <c r="F75" s="25" t="str">
        <f>F12</f>
        <v>Nové Město nad Metují</v>
      </c>
      <c r="G75" s="38"/>
      <c r="H75" s="38"/>
      <c r="I75" s="30" t="s">
        <v>23</v>
      </c>
      <c r="J75" s="70" t="str">
        <f>IF(J12="","",J12)</f>
        <v>13. 12. 2023</v>
      </c>
      <c r="K75" s="38"/>
      <c r="L75" s="128"/>
      <c r="S75" s="36"/>
      <c r="T75" s="36"/>
      <c r="U75" s="36"/>
      <c r="V75" s="36"/>
      <c r="W75" s="36"/>
      <c r="X75" s="36"/>
      <c r="Y75" s="36"/>
      <c r="Z75" s="36"/>
      <c r="AA75" s="36"/>
      <c r="AB75" s="36"/>
      <c r="AC75" s="36"/>
      <c r="AD75" s="36"/>
      <c r="AE75" s="36"/>
    </row>
    <row r="76" s="2" customFormat="1" ht="6.96" customHeight="1">
      <c r="A76" s="36"/>
      <c r="B76" s="37"/>
      <c r="C76" s="38"/>
      <c r="D76" s="38"/>
      <c r="E76" s="38"/>
      <c r="F76" s="38"/>
      <c r="G76" s="38"/>
      <c r="H76" s="38"/>
      <c r="I76" s="38"/>
      <c r="J76" s="38"/>
      <c r="K76" s="38"/>
      <c r="L76" s="128"/>
      <c r="S76" s="36"/>
      <c r="T76" s="36"/>
      <c r="U76" s="36"/>
      <c r="V76" s="36"/>
      <c r="W76" s="36"/>
      <c r="X76" s="36"/>
      <c r="Y76" s="36"/>
      <c r="Z76" s="36"/>
      <c r="AA76" s="36"/>
      <c r="AB76" s="36"/>
      <c r="AC76" s="36"/>
      <c r="AD76" s="36"/>
      <c r="AE76" s="36"/>
    </row>
    <row r="77" s="2" customFormat="1" ht="25.65" customHeight="1">
      <c r="A77" s="36"/>
      <c r="B77" s="37"/>
      <c r="C77" s="30" t="s">
        <v>25</v>
      </c>
      <c r="D77" s="38"/>
      <c r="E77" s="38"/>
      <c r="F77" s="25" t="str">
        <f>E15</f>
        <v>Královéhradecký kraj</v>
      </c>
      <c r="G77" s="38"/>
      <c r="H77" s="38"/>
      <c r="I77" s="30" t="s">
        <v>33</v>
      </c>
      <c r="J77" s="34" t="str">
        <f>E21</f>
        <v>Řezanina &amp; Bartoň, s.r.o.</v>
      </c>
      <c r="K77" s="38"/>
      <c r="L77" s="128"/>
      <c r="S77" s="36"/>
      <c r="T77" s="36"/>
      <c r="U77" s="36"/>
      <c r="V77" s="36"/>
      <c r="W77" s="36"/>
      <c r="X77" s="36"/>
      <c r="Y77" s="36"/>
      <c r="Z77" s="36"/>
      <c r="AA77" s="36"/>
      <c r="AB77" s="36"/>
      <c r="AC77" s="36"/>
      <c r="AD77" s="36"/>
      <c r="AE77" s="36"/>
    </row>
    <row r="78" s="2" customFormat="1" ht="15.15" customHeight="1">
      <c r="A78" s="36"/>
      <c r="B78" s="37"/>
      <c r="C78" s="30" t="s">
        <v>31</v>
      </c>
      <c r="D78" s="38"/>
      <c r="E78" s="38"/>
      <c r="F78" s="25" t="str">
        <f>IF(E18="","",E18)</f>
        <v>Vyplň údaj</v>
      </c>
      <c r="G78" s="38"/>
      <c r="H78" s="38"/>
      <c r="I78" s="30" t="s">
        <v>38</v>
      </c>
      <c r="J78" s="34" t="str">
        <f>E24</f>
        <v>BACing s.r.o</v>
      </c>
      <c r="K78" s="38"/>
      <c r="L78" s="128"/>
      <c r="S78" s="36"/>
      <c r="T78" s="36"/>
      <c r="U78" s="36"/>
      <c r="V78" s="36"/>
      <c r="W78" s="36"/>
      <c r="X78" s="36"/>
      <c r="Y78" s="36"/>
      <c r="Z78" s="36"/>
      <c r="AA78" s="36"/>
      <c r="AB78" s="36"/>
      <c r="AC78" s="36"/>
      <c r="AD78" s="36"/>
      <c r="AE78" s="36"/>
    </row>
    <row r="79" s="2" customFormat="1" ht="10.32" customHeight="1">
      <c r="A79" s="36"/>
      <c r="B79" s="37"/>
      <c r="C79" s="38"/>
      <c r="D79" s="38"/>
      <c r="E79" s="38"/>
      <c r="F79" s="38"/>
      <c r="G79" s="38"/>
      <c r="H79" s="38"/>
      <c r="I79" s="38"/>
      <c r="J79" s="38"/>
      <c r="K79" s="38"/>
      <c r="L79" s="128"/>
      <c r="S79" s="36"/>
      <c r="T79" s="36"/>
      <c r="U79" s="36"/>
      <c r="V79" s="36"/>
      <c r="W79" s="36"/>
      <c r="X79" s="36"/>
      <c r="Y79" s="36"/>
      <c r="Z79" s="36"/>
      <c r="AA79" s="36"/>
      <c r="AB79" s="36"/>
      <c r="AC79" s="36"/>
      <c r="AD79" s="36"/>
      <c r="AE79" s="36"/>
    </row>
    <row r="80" s="10" customFormat="1" ht="29.28" customHeight="1">
      <c r="A80" s="165"/>
      <c r="B80" s="166"/>
      <c r="C80" s="167" t="s">
        <v>99</v>
      </c>
      <c r="D80" s="168" t="s">
        <v>63</v>
      </c>
      <c r="E80" s="168" t="s">
        <v>59</v>
      </c>
      <c r="F80" s="168" t="s">
        <v>60</v>
      </c>
      <c r="G80" s="168" t="s">
        <v>100</v>
      </c>
      <c r="H80" s="168" t="s">
        <v>101</v>
      </c>
      <c r="I80" s="168" t="s">
        <v>102</v>
      </c>
      <c r="J80" s="168" t="s">
        <v>94</v>
      </c>
      <c r="K80" s="169" t="s">
        <v>103</v>
      </c>
      <c r="L80" s="170"/>
      <c r="M80" s="90" t="s">
        <v>19</v>
      </c>
      <c r="N80" s="91" t="s">
        <v>48</v>
      </c>
      <c r="O80" s="91" t="s">
        <v>104</v>
      </c>
      <c r="P80" s="91" t="s">
        <v>105</v>
      </c>
      <c r="Q80" s="91" t="s">
        <v>106</v>
      </c>
      <c r="R80" s="91" t="s">
        <v>107</v>
      </c>
      <c r="S80" s="91" t="s">
        <v>108</v>
      </c>
      <c r="T80" s="92" t="s">
        <v>109</v>
      </c>
      <c r="U80" s="165"/>
      <c r="V80" s="165"/>
      <c r="W80" s="165"/>
      <c r="X80" s="165"/>
      <c r="Y80" s="165"/>
      <c r="Z80" s="165"/>
      <c r="AA80" s="165"/>
      <c r="AB80" s="165"/>
      <c r="AC80" s="165"/>
      <c r="AD80" s="165"/>
      <c r="AE80" s="165"/>
    </row>
    <row r="81" s="2" customFormat="1" ht="22.8" customHeight="1">
      <c r="A81" s="36"/>
      <c r="B81" s="37"/>
      <c r="C81" s="97" t="s">
        <v>110</v>
      </c>
      <c r="D81" s="38"/>
      <c r="E81" s="38"/>
      <c r="F81" s="38"/>
      <c r="G81" s="38"/>
      <c r="H81" s="38"/>
      <c r="I81" s="38"/>
      <c r="J81" s="171">
        <f>BK81</f>
        <v>0</v>
      </c>
      <c r="K81" s="38"/>
      <c r="L81" s="42"/>
      <c r="M81" s="93"/>
      <c r="N81" s="172"/>
      <c r="O81" s="94"/>
      <c r="P81" s="173">
        <f>P82+P108</f>
        <v>0</v>
      </c>
      <c r="Q81" s="94"/>
      <c r="R81" s="173">
        <f>R82+R108</f>
        <v>0</v>
      </c>
      <c r="S81" s="94"/>
      <c r="T81" s="174">
        <f>T82+T108</f>
        <v>0</v>
      </c>
      <c r="U81" s="36"/>
      <c r="V81" s="36"/>
      <c r="W81" s="36"/>
      <c r="X81" s="36"/>
      <c r="Y81" s="36"/>
      <c r="Z81" s="36"/>
      <c r="AA81" s="36"/>
      <c r="AB81" s="36"/>
      <c r="AC81" s="36"/>
      <c r="AD81" s="36"/>
      <c r="AE81" s="36"/>
      <c r="AT81" s="15" t="s">
        <v>77</v>
      </c>
      <c r="AU81" s="15" t="s">
        <v>95</v>
      </c>
      <c r="BK81" s="175">
        <f>BK82+BK108</f>
        <v>0</v>
      </c>
    </row>
    <row r="82" s="11" customFormat="1" ht="25.92" customHeight="1">
      <c r="A82" s="11"/>
      <c r="B82" s="176"/>
      <c r="C82" s="177"/>
      <c r="D82" s="178" t="s">
        <v>77</v>
      </c>
      <c r="E82" s="179" t="s">
        <v>111</v>
      </c>
      <c r="F82" s="179" t="s">
        <v>112</v>
      </c>
      <c r="G82" s="177"/>
      <c r="H82" s="177"/>
      <c r="I82" s="180"/>
      <c r="J82" s="181">
        <f>BK82</f>
        <v>0</v>
      </c>
      <c r="K82" s="177"/>
      <c r="L82" s="182"/>
      <c r="M82" s="183"/>
      <c r="N82" s="184"/>
      <c r="O82" s="184"/>
      <c r="P82" s="185">
        <f>SUM(P83:P107)</f>
        <v>0</v>
      </c>
      <c r="Q82" s="184"/>
      <c r="R82" s="185">
        <f>SUM(R83:R107)</f>
        <v>0</v>
      </c>
      <c r="S82" s="184"/>
      <c r="T82" s="186">
        <f>SUM(T83:T107)</f>
        <v>0</v>
      </c>
      <c r="U82" s="11"/>
      <c r="V82" s="11"/>
      <c r="W82" s="11"/>
      <c r="X82" s="11"/>
      <c r="Y82" s="11"/>
      <c r="Z82" s="11"/>
      <c r="AA82" s="11"/>
      <c r="AB82" s="11"/>
      <c r="AC82" s="11"/>
      <c r="AD82" s="11"/>
      <c r="AE82" s="11"/>
      <c r="AR82" s="187" t="s">
        <v>86</v>
      </c>
      <c r="AT82" s="188" t="s">
        <v>77</v>
      </c>
      <c r="AU82" s="188" t="s">
        <v>78</v>
      </c>
      <c r="AY82" s="187" t="s">
        <v>113</v>
      </c>
      <c r="BK82" s="189">
        <f>SUM(BK83:BK107)</f>
        <v>0</v>
      </c>
    </row>
    <row r="83" s="2" customFormat="1" ht="78" customHeight="1">
      <c r="A83" s="36"/>
      <c r="B83" s="37"/>
      <c r="C83" s="190" t="s">
        <v>86</v>
      </c>
      <c r="D83" s="190" t="s">
        <v>114</v>
      </c>
      <c r="E83" s="191" t="s">
        <v>115</v>
      </c>
      <c r="F83" s="192" t="s">
        <v>116</v>
      </c>
      <c r="G83" s="193" t="s">
        <v>117</v>
      </c>
      <c r="H83" s="194">
        <v>3</v>
      </c>
      <c r="I83" s="195"/>
      <c r="J83" s="196">
        <f>ROUND(I83*H83,2)</f>
        <v>0</v>
      </c>
      <c r="K83" s="192" t="s">
        <v>19</v>
      </c>
      <c r="L83" s="42"/>
      <c r="M83" s="197" t="s">
        <v>19</v>
      </c>
      <c r="N83" s="198" t="s">
        <v>49</v>
      </c>
      <c r="O83" s="82"/>
      <c r="P83" s="199">
        <f>O83*H83</f>
        <v>0</v>
      </c>
      <c r="Q83" s="199">
        <v>0</v>
      </c>
      <c r="R83" s="199">
        <f>Q83*H83</f>
        <v>0</v>
      </c>
      <c r="S83" s="199">
        <v>0</v>
      </c>
      <c r="T83" s="200">
        <f>S83*H83</f>
        <v>0</v>
      </c>
      <c r="U83" s="36"/>
      <c r="V83" s="36"/>
      <c r="W83" s="36"/>
      <c r="X83" s="36"/>
      <c r="Y83" s="36"/>
      <c r="Z83" s="36"/>
      <c r="AA83" s="36"/>
      <c r="AB83" s="36"/>
      <c r="AC83" s="36"/>
      <c r="AD83" s="36"/>
      <c r="AE83" s="36"/>
      <c r="AR83" s="201" t="s">
        <v>118</v>
      </c>
      <c r="AT83" s="201" t="s">
        <v>114</v>
      </c>
      <c r="AU83" s="201" t="s">
        <v>86</v>
      </c>
      <c r="AY83" s="15" t="s">
        <v>113</v>
      </c>
      <c r="BE83" s="202">
        <f>IF(N83="základní",J83,0)</f>
        <v>0</v>
      </c>
      <c r="BF83" s="202">
        <f>IF(N83="snížená",J83,0)</f>
        <v>0</v>
      </c>
      <c r="BG83" s="202">
        <f>IF(N83="zákl. přenesená",J83,0)</f>
        <v>0</v>
      </c>
      <c r="BH83" s="202">
        <f>IF(N83="sníž. přenesená",J83,0)</f>
        <v>0</v>
      </c>
      <c r="BI83" s="202">
        <f>IF(N83="nulová",J83,0)</f>
        <v>0</v>
      </c>
      <c r="BJ83" s="15" t="s">
        <v>86</v>
      </c>
      <c r="BK83" s="202">
        <f>ROUND(I83*H83,2)</f>
        <v>0</v>
      </c>
      <c r="BL83" s="15" t="s">
        <v>118</v>
      </c>
      <c r="BM83" s="201" t="s">
        <v>119</v>
      </c>
    </row>
    <row r="84" s="2" customFormat="1" ht="111.75" customHeight="1">
      <c r="A84" s="36"/>
      <c r="B84" s="37"/>
      <c r="C84" s="190" t="s">
        <v>88</v>
      </c>
      <c r="D84" s="190" t="s">
        <v>114</v>
      </c>
      <c r="E84" s="191" t="s">
        <v>120</v>
      </c>
      <c r="F84" s="192" t="s">
        <v>121</v>
      </c>
      <c r="G84" s="193" t="s">
        <v>117</v>
      </c>
      <c r="H84" s="194">
        <v>3</v>
      </c>
      <c r="I84" s="195"/>
      <c r="J84" s="196">
        <f>ROUND(I84*H84,2)</f>
        <v>0</v>
      </c>
      <c r="K84" s="192" t="s">
        <v>19</v>
      </c>
      <c r="L84" s="42"/>
      <c r="M84" s="197" t="s">
        <v>19</v>
      </c>
      <c r="N84" s="198" t="s">
        <v>49</v>
      </c>
      <c r="O84" s="82"/>
      <c r="P84" s="199">
        <f>O84*H84</f>
        <v>0</v>
      </c>
      <c r="Q84" s="199">
        <v>0</v>
      </c>
      <c r="R84" s="199">
        <f>Q84*H84</f>
        <v>0</v>
      </c>
      <c r="S84" s="199">
        <v>0</v>
      </c>
      <c r="T84" s="200">
        <f>S84*H84</f>
        <v>0</v>
      </c>
      <c r="U84" s="36"/>
      <c r="V84" s="36"/>
      <c r="W84" s="36"/>
      <c r="X84" s="36"/>
      <c r="Y84" s="36"/>
      <c r="Z84" s="36"/>
      <c r="AA84" s="36"/>
      <c r="AB84" s="36"/>
      <c r="AC84" s="36"/>
      <c r="AD84" s="36"/>
      <c r="AE84" s="36"/>
      <c r="AR84" s="201" t="s">
        <v>118</v>
      </c>
      <c r="AT84" s="201" t="s">
        <v>114</v>
      </c>
      <c r="AU84" s="201" t="s">
        <v>86</v>
      </c>
      <c r="AY84" s="15" t="s">
        <v>113</v>
      </c>
      <c r="BE84" s="202">
        <f>IF(N84="základní",J84,0)</f>
        <v>0</v>
      </c>
      <c r="BF84" s="202">
        <f>IF(N84="snížená",J84,0)</f>
        <v>0</v>
      </c>
      <c r="BG84" s="202">
        <f>IF(N84="zákl. přenesená",J84,0)</f>
        <v>0</v>
      </c>
      <c r="BH84" s="202">
        <f>IF(N84="sníž. přenesená",J84,0)</f>
        <v>0</v>
      </c>
      <c r="BI84" s="202">
        <f>IF(N84="nulová",J84,0)</f>
        <v>0</v>
      </c>
      <c r="BJ84" s="15" t="s">
        <v>86</v>
      </c>
      <c r="BK84" s="202">
        <f>ROUND(I84*H84,2)</f>
        <v>0</v>
      </c>
      <c r="BL84" s="15" t="s">
        <v>118</v>
      </c>
      <c r="BM84" s="201" t="s">
        <v>122</v>
      </c>
    </row>
    <row r="85" s="2" customFormat="1" ht="37.8" customHeight="1">
      <c r="A85" s="36"/>
      <c r="B85" s="37"/>
      <c r="C85" s="190" t="s">
        <v>123</v>
      </c>
      <c r="D85" s="190" t="s">
        <v>114</v>
      </c>
      <c r="E85" s="191" t="s">
        <v>124</v>
      </c>
      <c r="F85" s="192" t="s">
        <v>125</v>
      </c>
      <c r="G85" s="193" t="s">
        <v>117</v>
      </c>
      <c r="H85" s="194">
        <v>1</v>
      </c>
      <c r="I85" s="195"/>
      <c r="J85" s="196">
        <f>ROUND(I85*H85,2)</f>
        <v>0</v>
      </c>
      <c r="K85" s="192" t="s">
        <v>19</v>
      </c>
      <c r="L85" s="42"/>
      <c r="M85" s="197" t="s">
        <v>19</v>
      </c>
      <c r="N85" s="198" t="s">
        <v>49</v>
      </c>
      <c r="O85" s="82"/>
      <c r="P85" s="199">
        <f>O85*H85</f>
        <v>0</v>
      </c>
      <c r="Q85" s="199">
        <v>0</v>
      </c>
      <c r="R85" s="199">
        <f>Q85*H85</f>
        <v>0</v>
      </c>
      <c r="S85" s="199">
        <v>0</v>
      </c>
      <c r="T85" s="200">
        <f>S85*H85</f>
        <v>0</v>
      </c>
      <c r="U85" s="36"/>
      <c r="V85" s="36"/>
      <c r="W85" s="36"/>
      <c r="X85" s="36"/>
      <c r="Y85" s="36"/>
      <c r="Z85" s="36"/>
      <c r="AA85" s="36"/>
      <c r="AB85" s="36"/>
      <c r="AC85" s="36"/>
      <c r="AD85" s="36"/>
      <c r="AE85" s="36"/>
      <c r="AR85" s="201" t="s">
        <v>118</v>
      </c>
      <c r="AT85" s="201" t="s">
        <v>114</v>
      </c>
      <c r="AU85" s="201" t="s">
        <v>86</v>
      </c>
      <c r="AY85" s="15" t="s">
        <v>113</v>
      </c>
      <c r="BE85" s="202">
        <f>IF(N85="základní",J85,0)</f>
        <v>0</v>
      </c>
      <c r="BF85" s="202">
        <f>IF(N85="snížená",J85,0)</f>
        <v>0</v>
      </c>
      <c r="BG85" s="202">
        <f>IF(N85="zákl. přenesená",J85,0)</f>
        <v>0</v>
      </c>
      <c r="BH85" s="202">
        <f>IF(N85="sníž. přenesená",J85,0)</f>
        <v>0</v>
      </c>
      <c r="BI85" s="202">
        <f>IF(N85="nulová",J85,0)</f>
        <v>0</v>
      </c>
      <c r="BJ85" s="15" t="s">
        <v>86</v>
      </c>
      <c r="BK85" s="202">
        <f>ROUND(I85*H85,2)</f>
        <v>0</v>
      </c>
      <c r="BL85" s="15" t="s">
        <v>118</v>
      </c>
      <c r="BM85" s="201" t="s">
        <v>126</v>
      </c>
    </row>
    <row r="86" s="2" customFormat="1" ht="16.5" customHeight="1">
      <c r="A86" s="36"/>
      <c r="B86" s="37"/>
      <c r="C86" s="190" t="s">
        <v>118</v>
      </c>
      <c r="D86" s="190" t="s">
        <v>114</v>
      </c>
      <c r="E86" s="191" t="s">
        <v>127</v>
      </c>
      <c r="F86" s="192" t="s">
        <v>128</v>
      </c>
      <c r="G86" s="193" t="s">
        <v>117</v>
      </c>
      <c r="H86" s="194">
        <v>9</v>
      </c>
      <c r="I86" s="195"/>
      <c r="J86" s="196">
        <f>ROUND(I86*H86,2)</f>
        <v>0</v>
      </c>
      <c r="K86" s="192" t="s">
        <v>19</v>
      </c>
      <c r="L86" s="42"/>
      <c r="M86" s="197" t="s">
        <v>19</v>
      </c>
      <c r="N86" s="198" t="s">
        <v>49</v>
      </c>
      <c r="O86" s="82"/>
      <c r="P86" s="199">
        <f>O86*H86</f>
        <v>0</v>
      </c>
      <c r="Q86" s="199">
        <v>0</v>
      </c>
      <c r="R86" s="199">
        <f>Q86*H86</f>
        <v>0</v>
      </c>
      <c r="S86" s="199">
        <v>0</v>
      </c>
      <c r="T86" s="200">
        <f>S86*H86</f>
        <v>0</v>
      </c>
      <c r="U86" s="36"/>
      <c r="V86" s="36"/>
      <c r="W86" s="36"/>
      <c r="X86" s="36"/>
      <c r="Y86" s="36"/>
      <c r="Z86" s="36"/>
      <c r="AA86" s="36"/>
      <c r="AB86" s="36"/>
      <c r="AC86" s="36"/>
      <c r="AD86" s="36"/>
      <c r="AE86" s="36"/>
      <c r="AR86" s="201" t="s">
        <v>118</v>
      </c>
      <c r="AT86" s="201" t="s">
        <v>114</v>
      </c>
      <c r="AU86" s="201" t="s">
        <v>86</v>
      </c>
      <c r="AY86" s="15" t="s">
        <v>113</v>
      </c>
      <c r="BE86" s="202">
        <f>IF(N86="základní",J86,0)</f>
        <v>0</v>
      </c>
      <c r="BF86" s="202">
        <f>IF(N86="snížená",J86,0)</f>
        <v>0</v>
      </c>
      <c r="BG86" s="202">
        <f>IF(N86="zákl. přenesená",J86,0)</f>
        <v>0</v>
      </c>
      <c r="BH86" s="202">
        <f>IF(N86="sníž. přenesená",J86,0)</f>
        <v>0</v>
      </c>
      <c r="BI86" s="202">
        <f>IF(N86="nulová",J86,0)</f>
        <v>0</v>
      </c>
      <c r="BJ86" s="15" t="s">
        <v>86</v>
      </c>
      <c r="BK86" s="202">
        <f>ROUND(I86*H86,2)</f>
        <v>0</v>
      </c>
      <c r="BL86" s="15" t="s">
        <v>118</v>
      </c>
      <c r="BM86" s="201" t="s">
        <v>129</v>
      </c>
    </row>
    <row r="87" s="2" customFormat="1" ht="78" customHeight="1">
      <c r="A87" s="36"/>
      <c r="B87" s="37"/>
      <c r="C87" s="190" t="s">
        <v>130</v>
      </c>
      <c r="D87" s="190" t="s">
        <v>114</v>
      </c>
      <c r="E87" s="191" t="s">
        <v>131</v>
      </c>
      <c r="F87" s="192" t="s">
        <v>132</v>
      </c>
      <c r="G87" s="193" t="s">
        <v>117</v>
      </c>
      <c r="H87" s="194">
        <v>3</v>
      </c>
      <c r="I87" s="195"/>
      <c r="J87" s="196">
        <f>ROUND(I87*H87,2)</f>
        <v>0</v>
      </c>
      <c r="K87" s="192" t="s">
        <v>19</v>
      </c>
      <c r="L87" s="42"/>
      <c r="M87" s="197" t="s">
        <v>19</v>
      </c>
      <c r="N87" s="198" t="s">
        <v>49</v>
      </c>
      <c r="O87" s="82"/>
      <c r="P87" s="199">
        <f>O87*H87</f>
        <v>0</v>
      </c>
      <c r="Q87" s="199">
        <v>0</v>
      </c>
      <c r="R87" s="199">
        <f>Q87*H87</f>
        <v>0</v>
      </c>
      <c r="S87" s="199">
        <v>0</v>
      </c>
      <c r="T87" s="200">
        <f>S87*H87</f>
        <v>0</v>
      </c>
      <c r="U87" s="36"/>
      <c r="V87" s="36"/>
      <c r="W87" s="36"/>
      <c r="X87" s="36"/>
      <c r="Y87" s="36"/>
      <c r="Z87" s="36"/>
      <c r="AA87" s="36"/>
      <c r="AB87" s="36"/>
      <c r="AC87" s="36"/>
      <c r="AD87" s="36"/>
      <c r="AE87" s="36"/>
      <c r="AR87" s="201" t="s">
        <v>118</v>
      </c>
      <c r="AT87" s="201" t="s">
        <v>114</v>
      </c>
      <c r="AU87" s="201" t="s">
        <v>86</v>
      </c>
      <c r="AY87" s="15" t="s">
        <v>113</v>
      </c>
      <c r="BE87" s="202">
        <f>IF(N87="základní",J87,0)</f>
        <v>0</v>
      </c>
      <c r="BF87" s="202">
        <f>IF(N87="snížená",J87,0)</f>
        <v>0</v>
      </c>
      <c r="BG87" s="202">
        <f>IF(N87="zákl. přenesená",J87,0)</f>
        <v>0</v>
      </c>
      <c r="BH87" s="202">
        <f>IF(N87="sníž. přenesená",J87,0)</f>
        <v>0</v>
      </c>
      <c r="BI87" s="202">
        <f>IF(N87="nulová",J87,0)</f>
        <v>0</v>
      </c>
      <c r="BJ87" s="15" t="s">
        <v>86</v>
      </c>
      <c r="BK87" s="202">
        <f>ROUND(I87*H87,2)</f>
        <v>0</v>
      </c>
      <c r="BL87" s="15" t="s">
        <v>118</v>
      </c>
      <c r="BM87" s="201" t="s">
        <v>133</v>
      </c>
    </row>
    <row r="88" s="2" customFormat="1" ht="90" customHeight="1">
      <c r="A88" s="36"/>
      <c r="B88" s="37"/>
      <c r="C88" s="190" t="s">
        <v>134</v>
      </c>
      <c r="D88" s="190" t="s">
        <v>114</v>
      </c>
      <c r="E88" s="191" t="s">
        <v>135</v>
      </c>
      <c r="F88" s="192" t="s">
        <v>136</v>
      </c>
      <c r="G88" s="193" t="s">
        <v>117</v>
      </c>
      <c r="H88" s="194">
        <v>3</v>
      </c>
      <c r="I88" s="195"/>
      <c r="J88" s="196">
        <f>ROUND(I88*H88,2)</f>
        <v>0</v>
      </c>
      <c r="K88" s="192" t="s">
        <v>19</v>
      </c>
      <c r="L88" s="42"/>
      <c r="M88" s="197" t="s">
        <v>19</v>
      </c>
      <c r="N88" s="198" t="s">
        <v>49</v>
      </c>
      <c r="O88" s="82"/>
      <c r="P88" s="199">
        <f>O88*H88</f>
        <v>0</v>
      </c>
      <c r="Q88" s="199">
        <v>0</v>
      </c>
      <c r="R88" s="199">
        <f>Q88*H88</f>
        <v>0</v>
      </c>
      <c r="S88" s="199">
        <v>0</v>
      </c>
      <c r="T88" s="200">
        <f>S88*H88</f>
        <v>0</v>
      </c>
      <c r="U88" s="36"/>
      <c r="V88" s="36"/>
      <c r="W88" s="36"/>
      <c r="X88" s="36"/>
      <c r="Y88" s="36"/>
      <c r="Z88" s="36"/>
      <c r="AA88" s="36"/>
      <c r="AB88" s="36"/>
      <c r="AC88" s="36"/>
      <c r="AD88" s="36"/>
      <c r="AE88" s="36"/>
      <c r="AR88" s="201" t="s">
        <v>118</v>
      </c>
      <c r="AT88" s="201" t="s">
        <v>114</v>
      </c>
      <c r="AU88" s="201" t="s">
        <v>86</v>
      </c>
      <c r="AY88" s="15" t="s">
        <v>113</v>
      </c>
      <c r="BE88" s="202">
        <f>IF(N88="základní",J88,0)</f>
        <v>0</v>
      </c>
      <c r="BF88" s="202">
        <f>IF(N88="snížená",J88,0)</f>
        <v>0</v>
      </c>
      <c r="BG88" s="202">
        <f>IF(N88="zákl. přenesená",J88,0)</f>
        <v>0</v>
      </c>
      <c r="BH88" s="202">
        <f>IF(N88="sníž. přenesená",J88,0)</f>
        <v>0</v>
      </c>
      <c r="BI88" s="202">
        <f>IF(N88="nulová",J88,0)</f>
        <v>0</v>
      </c>
      <c r="BJ88" s="15" t="s">
        <v>86</v>
      </c>
      <c r="BK88" s="202">
        <f>ROUND(I88*H88,2)</f>
        <v>0</v>
      </c>
      <c r="BL88" s="15" t="s">
        <v>118</v>
      </c>
      <c r="BM88" s="201" t="s">
        <v>137</v>
      </c>
    </row>
    <row r="89" s="2" customFormat="1" ht="49.05" customHeight="1">
      <c r="A89" s="36"/>
      <c r="B89" s="37"/>
      <c r="C89" s="190" t="s">
        <v>138</v>
      </c>
      <c r="D89" s="190" t="s">
        <v>114</v>
      </c>
      <c r="E89" s="191" t="s">
        <v>139</v>
      </c>
      <c r="F89" s="192" t="s">
        <v>140</v>
      </c>
      <c r="G89" s="193" t="s">
        <v>117</v>
      </c>
      <c r="H89" s="194">
        <v>3</v>
      </c>
      <c r="I89" s="195"/>
      <c r="J89" s="196">
        <f>ROUND(I89*H89,2)</f>
        <v>0</v>
      </c>
      <c r="K89" s="192" t="s">
        <v>19</v>
      </c>
      <c r="L89" s="42"/>
      <c r="M89" s="197" t="s">
        <v>19</v>
      </c>
      <c r="N89" s="198" t="s">
        <v>49</v>
      </c>
      <c r="O89" s="82"/>
      <c r="P89" s="199">
        <f>O89*H89</f>
        <v>0</v>
      </c>
      <c r="Q89" s="199">
        <v>0</v>
      </c>
      <c r="R89" s="199">
        <f>Q89*H89</f>
        <v>0</v>
      </c>
      <c r="S89" s="199">
        <v>0</v>
      </c>
      <c r="T89" s="200">
        <f>S89*H89</f>
        <v>0</v>
      </c>
      <c r="U89" s="36"/>
      <c r="V89" s="36"/>
      <c r="W89" s="36"/>
      <c r="X89" s="36"/>
      <c r="Y89" s="36"/>
      <c r="Z89" s="36"/>
      <c r="AA89" s="36"/>
      <c r="AB89" s="36"/>
      <c r="AC89" s="36"/>
      <c r="AD89" s="36"/>
      <c r="AE89" s="36"/>
      <c r="AR89" s="201" t="s">
        <v>118</v>
      </c>
      <c r="AT89" s="201" t="s">
        <v>114</v>
      </c>
      <c r="AU89" s="201" t="s">
        <v>86</v>
      </c>
      <c r="AY89" s="15" t="s">
        <v>113</v>
      </c>
      <c r="BE89" s="202">
        <f>IF(N89="základní",J89,0)</f>
        <v>0</v>
      </c>
      <c r="BF89" s="202">
        <f>IF(N89="snížená",J89,0)</f>
        <v>0</v>
      </c>
      <c r="BG89" s="202">
        <f>IF(N89="zákl. přenesená",J89,0)</f>
        <v>0</v>
      </c>
      <c r="BH89" s="202">
        <f>IF(N89="sníž. přenesená",J89,0)</f>
        <v>0</v>
      </c>
      <c r="BI89" s="202">
        <f>IF(N89="nulová",J89,0)</f>
        <v>0</v>
      </c>
      <c r="BJ89" s="15" t="s">
        <v>86</v>
      </c>
      <c r="BK89" s="202">
        <f>ROUND(I89*H89,2)</f>
        <v>0</v>
      </c>
      <c r="BL89" s="15" t="s">
        <v>118</v>
      </c>
      <c r="BM89" s="201" t="s">
        <v>141</v>
      </c>
    </row>
    <row r="90" s="2" customFormat="1" ht="90" customHeight="1">
      <c r="A90" s="36"/>
      <c r="B90" s="37"/>
      <c r="C90" s="190" t="s">
        <v>142</v>
      </c>
      <c r="D90" s="190" t="s">
        <v>114</v>
      </c>
      <c r="E90" s="191" t="s">
        <v>143</v>
      </c>
      <c r="F90" s="192" t="s">
        <v>144</v>
      </c>
      <c r="G90" s="193" t="s">
        <v>117</v>
      </c>
      <c r="H90" s="194">
        <v>6</v>
      </c>
      <c r="I90" s="195"/>
      <c r="J90" s="196">
        <f>ROUND(I90*H90,2)</f>
        <v>0</v>
      </c>
      <c r="K90" s="192" t="s">
        <v>19</v>
      </c>
      <c r="L90" s="42"/>
      <c r="M90" s="197" t="s">
        <v>19</v>
      </c>
      <c r="N90" s="198" t="s">
        <v>49</v>
      </c>
      <c r="O90" s="82"/>
      <c r="P90" s="199">
        <f>O90*H90</f>
        <v>0</v>
      </c>
      <c r="Q90" s="199">
        <v>0</v>
      </c>
      <c r="R90" s="199">
        <f>Q90*H90</f>
        <v>0</v>
      </c>
      <c r="S90" s="199">
        <v>0</v>
      </c>
      <c r="T90" s="200">
        <f>S90*H90</f>
        <v>0</v>
      </c>
      <c r="U90" s="36"/>
      <c r="V90" s="36"/>
      <c r="W90" s="36"/>
      <c r="X90" s="36"/>
      <c r="Y90" s="36"/>
      <c r="Z90" s="36"/>
      <c r="AA90" s="36"/>
      <c r="AB90" s="36"/>
      <c r="AC90" s="36"/>
      <c r="AD90" s="36"/>
      <c r="AE90" s="36"/>
      <c r="AR90" s="201" t="s">
        <v>118</v>
      </c>
      <c r="AT90" s="201" t="s">
        <v>114</v>
      </c>
      <c r="AU90" s="201" t="s">
        <v>86</v>
      </c>
      <c r="AY90" s="15" t="s">
        <v>113</v>
      </c>
      <c r="BE90" s="202">
        <f>IF(N90="základní",J90,0)</f>
        <v>0</v>
      </c>
      <c r="BF90" s="202">
        <f>IF(N90="snížená",J90,0)</f>
        <v>0</v>
      </c>
      <c r="BG90" s="202">
        <f>IF(N90="zákl. přenesená",J90,0)</f>
        <v>0</v>
      </c>
      <c r="BH90" s="202">
        <f>IF(N90="sníž. přenesená",J90,0)</f>
        <v>0</v>
      </c>
      <c r="BI90" s="202">
        <f>IF(N90="nulová",J90,0)</f>
        <v>0</v>
      </c>
      <c r="BJ90" s="15" t="s">
        <v>86</v>
      </c>
      <c r="BK90" s="202">
        <f>ROUND(I90*H90,2)</f>
        <v>0</v>
      </c>
      <c r="BL90" s="15" t="s">
        <v>118</v>
      </c>
      <c r="BM90" s="201" t="s">
        <v>145</v>
      </c>
    </row>
    <row r="91" s="2" customFormat="1" ht="114.9" customHeight="1">
      <c r="A91" s="36"/>
      <c r="B91" s="37"/>
      <c r="C91" s="190" t="s">
        <v>146</v>
      </c>
      <c r="D91" s="190" t="s">
        <v>114</v>
      </c>
      <c r="E91" s="191" t="s">
        <v>147</v>
      </c>
      <c r="F91" s="192" t="s">
        <v>148</v>
      </c>
      <c r="G91" s="193" t="s">
        <v>117</v>
      </c>
      <c r="H91" s="194">
        <v>3</v>
      </c>
      <c r="I91" s="195"/>
      <c r="J91" s="196">
        <f>ROUND(I91*H91,2)</f>
        <v>0</v>
      </c>
      <c r="K91" s="192" t="s">
        <v>19</v>
      </c>
      <c r="L91" s="42"/>
      <c r="M91" s="197" t="s">
        <v>19</v>
      </c>
      <c r="N91" s="198" t="s">
        <v>49</v>
      </c>
      <c r="O91" s="82"/>
      <c r="P91" s="199">
        <f>O91*H91</f>
        <v>0</v>
      </c>
      <c r="Q91" s="199">
        <v>0</v>
      </c>
      <c r="R91" s="199">
        <f>Q91*H91</f>
        <v>0</v>
      </c>
      <c r="S91" s="199">
        <v>0</v>
      </c>
      <c r="T91" s="200">
        <f>S91*H91</f>
        <v>0</v>
      </c>
      <c r="U91" s="36"/>
      <c r="V91" s="36"/>
      <c r="W91" s="36"/>
      <c r="X91" s="36"/>
      <c r="Y91" s="36"/>
      <c r="Z91" s="36"/>
      <c r="AA91" s="36"/>
      <c r="AB91" s="36"/>
      <c r="AC91" s="36"/>
      <c r="AD91" s="36"/>
      <c r="AE91" s="36"/>
      <c r="AR91" s="201" t="s">
        <v>118</v>
      </c>
      <c r="AT91" s="201" t="s">
        <v>114</v>
      </c>
      <c r="AU91" s="201" t="s">
        <v>86</v>
      </c>
      <c r="AY91" s="15" t="s">
        <v>113</v>
      </c>
      <c r="BE91" s="202">
        <f>IF(N91="základní",J91,0)</f>
        <v>0</v>
      </c>
      <c r="BF91" s="202">
        <f>IF(N91="snížená",J91,0)</f>
        <v>0</v>
      </c>
      <c r="BG91" s="202">
        <f>IF(N91="zákl. přenesená",J91,0)</f>
        <v>0</v>
      </c>
      <c r="BH91" s="202">
        <f>IF(N91="sníž. přenesená",J91,0)</f>
        <v>0</v>
      </c>
      <c r="BI91" s="202">
        <f>IF(N91="nulová",J91,0)</f>
        <v>0</v>
      </c>
      <c r="BJ91" s="15" t="s">
        <v>86</v>
      </c>
      <c r="BK91" s="202">
        <f>ROUND(I91*H91,2)</f>
        <v>0</v>
      </c>
      <c r="BL91" s="15" t="s">
        <v>118</v>
      </c>
      <c r="BM91" s="201" t="s">
        <v>149</v>
      </c>
    </row>
    <row r="92" s="2" customFormat="1" ht="16.5" customHeight="1">
      <c r="A92" s="36"/>
      <c r="B92" s="37"/>
      <c r="C92" s="190" t="s">
        <v>150</v>
      </c>
      <c r="D92" s="190" t="s">
        <v>114</v>
      </c>
      <c r="E92" s="191" t="s">
        <v>151</v>
      </c>
      <c r="F92" s="192" t="s">
        <v>152</v>
      </c>
      <c r="G92" s="193" t="s">
        <v>117</v>
      </c>
      <c r="H92" s="194">
        <v>18</v>
      </c>
      <c r="I92" s="195"/>
      <c r="J92" s="196">
        <f>ROUND(I92*H92,2)</f>
        <v>0</v>
      </c>
      <c r="K92" s="192" t="s">
        <v>19</v>
      </c>
      <c r="L92" s="42"/>
      <c r="M92" s="197" t="s">
        <v>19</v>
      </c>
      <c r="N92" s="198" t="s">
        <v>49</v>
      </c>
      <c r="O92" s="82"/>
      <c r="P92" s="199">
        <f>O92*H92</f>
        <v>0</v>
      </c>
      <c r="Q92" s="199">
        <v>0</v>
      </c>
      <c r="R92" s="199">
        <f>Q92*H92</f>
        <v>0</v>
      </c>
      <c r="S92" s="199">
        <v>0</v>
      </c>
      <c r="T92" s="200">
        <f>S92*H92</f>
        <v>0</v>
      </c>
      <c r="U92" s="36"/>
      <c r="V92" s="36"/>
      <c r="W92" s="36"/>
      <c r="X92" s="36"/>
      <c r="Y92" s="36"/>
      <c r="Z92" s="36"/>
      <c r="AA92" s="36"/>
      <c r="AB92" s="36"/>
      <c r="AC92" s="36"/>
      <c r="AD92" s="36"/>
      <c r="AE92" s="36"/>
      <c r="AR92" s="201" t="s">
        <v>118</v>
      </c>
      <c r="AT92" s="201" t="s">
        <v>114</v>
      </c>
      <c r="AU92" s="201" t="s">
        <v>86</v>
      </c>
      <c r="AY92" s="15" t="s">
        <v>113</v>
      </c>
      <c r="BE92" s="202">
        <f>IF(N92="základní",J92,0)</f>
        <v>0</v>
      </c>
      <c r="BF92" s="202">
        <f>IF(N92="snížená",J92,0)</f>
        <v>0</v>
      </c>
      <c r="BG92" s="202">
        <f>IF(N92="zákl. přenesená",J92,0)</f>
        <v>0</v>
      </c>
      <c r="BH92" s="202">
        <f>IF(N92="sníž. přenesená",J92,0)</f>
        <v>0</v>
      </c>
      <c r="BI92" s="202">
        <f>IF(N92="nulová",J92,0)</f>
        <v>0</v>
      </c>
      <c r="BJ92" s="15" t="s">
        <v>86</v>
      </c>
      <c r="BK92" s="202">
        <f>ROUND(I92*H92,2)</f>
        <v>0</v>
      </c>
      <c r="BL92" s="15" t="s">
        <v>118</v>
      </c>
      <c r="BM92" s="201" t="s">
        <v>153</v>
      </c>
    </row>
    <row r="93" s="2" customFormat="1" ht="66.75" customHeight="1">
      <c r="A93" s="36"/>
      <c r="B93" s="37"/>
      <c r="C93" s="190" t="s">
        <v>154</v>
      </c>
      <c r="D93" s="190" t="s">
        <v>114</v>
      </c>
      <c r="E93" s="191" t="s">
        <v>155</v>
      </c>
      <c r="F93" s="192" t="s">
        <v>156</v>
      </c>
      <c r="G93" s="193" t="s">
        <v>117</v>
      </c>
      <c r="H93" s="194">
        <v>4</v>
      </c>
      <c r="I93" s="195"/>
      <c r="J93" s="196">
        <f>ROUND(I93*H93,2)</f>
        <v>0</v>
      </c>
      <c r="K93" s="192" t="s">
        <v>19</v>
      </c>
      <c r="L93" s="42"/>
      <c r="M93" s="197" t="s">
        <v>19</v>
      </c>
      <c r="N93" s="198" t="s">
        <v>49</v>
      </c>
      <c r="O93" s="82"/>
      <c r="P93" s="199">
        <f>O93*H93</f>
        <v>0</v>
      </c>
      <c r="Q93" s="199">
        <v>0</v>
      </c>
      <c r="R93" s="199">
        <f>Q93*H93</f>
        <v>0</v>
      </c>
      <c r="S93" s="199">
        <v>0</v>
      </c>
      <c r="T93" s="200">
        <f>S93*H93</f>
        <v>0</v>
      </c>
      <c r="U93" s="36"/>
      <c r="V93" s="36"/>
      <c r="W93" s="36"/>
      <c r="X93" s="36"/>
      <c r="Y93" s="36"/>
      <c r="Z93" s="36"/>
      <c r="AA93" s="36"/>
      <c r="AB93" s="36"/>
      <c r="AC93" s="36"/>
      <c r="AD93" s="36"/>
      <c r="AE93" s="36"/>
      <c r="AR93" s="201" t="s">
        <v>118</v>
      </c>
      <c r="AT93" s="201" t="s">
        <v>114</v>
      </c>
      <c r="AU93" s="201" t="s">
        <v>86</v>
      </c>
      <c r="AY93" s="15" t="s">
        <v>113</v>
      </c>
      <c r="BE93" s="202">
        <f>IF(N93="základní",J93,0)</f>
        <v>0</v>
      </c>
      <c r="BF93" s="202">
        <f>IF(N93="snížená",J93,0)</f>
        <v>0</v>
      </c>
      <c r="BG93" s="202">
        <f>IF(N93="zákl. přenesená",J93,0)</f>
        <v>0</v>
      </c>
      <c r="BH93" s="202">
        <f>IF(N93="sníž. přenesená",J93,0)</f>
        <v>0</v>
      </c>
      <c r="BI93" s="202">
        <f>IF(N93="nulová",J93,0)</f>
        <v>0</v>
      </c>
      <c r="BJ93" s="15" t="s">
        <v>86</v>
      </c>
      <c r="BK93" s="202">
        <f>ROUND(I93*H93,2)</f>
        <v>0</v>
      </c>
      <c r="BL93" s="15" t="s">
        <v>118</v>
      </c>
      <c r="BM93" s="201" t="s">
        <v>157</v>
      </c>
    </row>
    <row r="94" s="2" customFormat="1" ht="55.5" customHeight="1">
      <c r="A94" s="36"/>
      <c r="B94" s="37"/>
      <c r="C94" s="190" t="s">
        <v>158</v>
      </c>
      <c r="D94" s="190" t="s">
        <v>114</v>
      </c>
      <c r="E94" s="191" t="s">
        <v>159</v>
      </c>
      <c r="F94" s="192" t="s">
        <v>160</v>
      </c>
      <c r="G94" s="193" t="s">
        <v>117</v>
      </c>
      <c r="H94" s="194">
        <v>1</v>
      </c>
      <c r="I94" s="195"/>
      <c r="J94" s="196">
        <f>ROUND(I94*H94,2)</f>
        <v>0</v>
      </c>
      <c r="K94" s="192" t="s">
        <v>19</v>
      </c>
      <c r="L94" s="42"/>
      <c r="M94" s="197" t="s">
        <v>19</v>
      </c>
      <c r="N94" s="198" t="s">
        <v>49</v>
      </c>
      <c r="O94" s="82"/>
      <c r="P94" s="199">
        <f>O94*H94</f>
        <v>0</v>
      </c>
      <c r="Q94" s="199">
        <v>0</v>
      </c>
      <c r="R94" s="199">
        <f>Q94*H94</f>
        <v>0</v>
      </c>
      <c r="S94" s="199">
        <v>0</v>
      </c>
      <c r="T94" s="200">
        <f>S94*H94</f>
        <v>0</v>
      </c>
      <c r="U94" s="36"/>
      <c r="V94" s="36"/>
      <c r="W94" s="36"/>
      <c r="X94" s="36"/>
      <c r="Y94" s="36"/>
      <c r="Z94" s="36"/>
      <c r="AA94" s="36"/>
      <c r="AB94" s="36"/>
      <c r="AC94" s="36"/>
      <c r="AD94" s="36"/>
      <c r="AE94" s="36"/>
      <c r="AR94" s="201" t="s">
        <v>118</v>
      </c>
      <c r="AT94" s="201" t="s">
        <v>114</v>
      </c>
      <c r="AU94" s="201" t="s">
        <v>86</v>
      </c>
      <c r="AY94" s="15" t="s">
        <v>113</v>
      </c>
      <c r="BE94" s="202">
        <f>IF(N94="základní",J94,0)</f>
        <v>0</v>
      </c>
      <c r="BF94" s="202">
        <f>IF(N94="snížená",J94,0)</f>
        <v>0</v>
      </c>
      <c r="BG94" s="202">
        <f>IF(N94="zákl. přenesená",J94,0)</f>
        <v>0</v>
      </c>
      <c r="BH94" s="202">
        <f>IF(N94="sníž. přenesená",J94,0)</f>
        <v>0</v>
      </c>
      <c r="BI94" s="202">
        <f>IF(N94="nulová",J94,0)</f>
        <v>0</v>
      </c>
      <c r="BJ94" s="15" t="s">
        <v>86</v>
      </c>
      <c r="BK94" s="202">
        <f>ROUND(I94*H94,2)</f>
        <v>0</v>
      </c>
      <c r="BL94" s="15" t="s">
        <v>118</v>
      </c>
      <c r="BM94" s="201" t="s">
        <v>161</v>
      </c>
    </row>
    <row r="95" s="2" customFormat="1" ht="78" customHeight="1">
      <c r="A95" s="36"/>
      <c r="B95" s="37"/>
      <c r="C95" s="190" t="s">
        <v>162</v>
      </c>
      <c r="D95" s="190" t="s">
        <v>114</v>
      </c>
      <c r="E95" s="191" t="s">
        <v>163</v>
      </c>
      <c r="F95" s="192" t="s">
        <v>164</v>
      </c>
      <c r="G95" s="193" t="s">
        <v>117</v>
      </c>
      <c r="H95" s="194">
        <v>3</v>
      </c>
      <c r="I95" s="195"/>
      <c r="J95" s="196">
        <f>ROUND(I95*H95,2)</f>
        <v>0</v>
      </c>
      <c r="K95" s="192" t="s">
        <v>19</v>
      </c>
      <c r="L95" s="42"/>
      <c r="M95" s="197" t="s">
        <v>19</v>
      </c>
      <c r="N95" s="198" t="s">
        <v>49</v>
      </c>
      <c r="O95" s="82"/>
      <c r="P95" s="199">
        <f>O95*H95</f>
        <v>0</v>
      </c>
      <c r="Q95" s="199">
        <v>0</v>
      </c>
      <c r="R95" s="199">
        <f>Q95*H95</f>
        <v>0</v>
      </c>
      <c r="S95" s="199">
        <v>0</v>
      </c>
      <c r="T95" s="200">
        <f>S95*H95</f>
        <v>0</v>
      </c>
      <c r="U95" s="36"/>
      <c r="V95" s="36"/>
      <c r="W95" s="36"/>
      <c r="X95" s="36"/>
      <c r="Y95" s="36"/>
      <c r="Z95" s="36"/>
      <c r="AA95" s="36"/>
      <c r="AB95" s="36"/>
      <c r="AC95" s="36"/>
      <c r="AD95" s="36"/>
      <c r="AE95" s="36"/>
      <c r="AR95" s="201" t="s">
        <v>118</v>
      </c>
      <c r="AT95" s="201" t="s">
        <v>114</v>
      </c>
      <c r="AU95" s="201" t="s">
        <v>86</v>
      </c>
      <c r="AY95" s="15" t="s">
        <v>113</v>
      </c>
      <c r="BE95" s="202">
        <f>IF(N95="základní",J95,0)</f>
        <v>0</v>
      </c>
      <c r="BF95" s="202">
        <f>IF(N95="snížená",J95,0)</f>
        <v>0</v>
      </c>
      <c r="BG95" s="202">
        <f>IF(N95="zákl. přenesená",J95,0)</f>
        <v>0</v>
      </c>
      <c r="BH95" s="202">
        <f>IF(N95="sníž. přenesená",J95,0)</f>
        <v>0</v>
      </c>
      <c r="BI95" s="202">
        <f>IF(N95="nulová",J95,0)</f>
        <v>0</v>
      </c>
      <c r="BJ95" s="15" t="s">
        <v>86</v>
      </c>
      <c r="BK95" s="202">
        <f>ROUND(I95*H95,2)</f>
        <v>0</v>
      </c>
      <c r="BL95" s="15" t="s">
        <v>118</v>
      </c>
      <c r="BM95" s="201" t="s">
        <v>165</v>
      </c>
    </row>
    <row r="96" s="2" customFormat="1" ht="62.7" customHeight="1">
      <c r="A96" s="36"/>
      <c r="B96" s="37"/>
      <c r="C96" s="190" t="s">
        <v>166</v>
      </c>
      <c r="D96" s="190" t="s">
        <v>114</v>
      </c>
      <c r="E96" s="191" t="s">
        <v>167</v>
      </c>
      <c r="F96" s="192" t="s">
        <v>168</v>
      </c>
      <c r="G96" s="193" t="s">
        <v>117</v>
      </c>
      <c r="H96" s="194">
        <v>3</v>
      </c>
      <c r="I96" s="195"/>
      <c r="J96" s="196">
        <f>ROUND(I96*H96,2)</f>
        <v>0</v>
      </c>
      <c r="K96" s="192" t="s">
        <v>19</v>
      </c>
      <c r="L96" s="42"/>
      <c r="M96" s="197" t="s">
        <v>19</v>
      </c>
      <c r="N96" s="198" t="s">
        <v>49</v>
      </c>
      <c r="O96" s="82"/>
      <c r="P96" s="199">
        <f>O96*H96</f>
        <v>0</v>
      </c>
      <c r="Q96" s="199">
        <v>0</v>
      </c>
      <c r="R96" s="199">
        <f>Q96*H96</f>
        <v>0</v>
      </c>
      <c r="S96" s="199">
        <v>0</v>
      </c>
      <c r="T96" s="200">
        <f>S96*H96</f>
        <v>0</v>
      </c>
      <c r="U96" s="36"/>
      <c r="V96" s="36"/>
      <c r="W96" s="36"/>
      <c r="X96" s="36"/>
      <c r="Y96" s="36"/>
      <c r="Z96" s="36"/>
      <c r="AA96" s="36"/>
      <c r="AB96" s="36"/>
      <c r="AC96" s="36"/>
      <c r="AD96" s="36"/>
      <c r="AE96" s="36"/>
      <c r="AR96" s="201" t="s">
        <v>118</v>
      </c>
      <c r="AT96" s="201" t="s">
        <v>114</v>
      </c>
      <c r="AU96" s="201" t="s">
        <v>86</v>
      </c>
      <c r="AY96" s="15" t="s">
        <v>113</v>
      </c>
      <c r="BE96" s="202">
        <f>IF(N96="základní",J96,0)</f>
        <v>0</v>
      </c>
      <c r="BF96" s="202">
        <f>IF(N96="snížená",J96,0)</f>
        <v>0</v>
      </c>
      <c r="BG96" s="202">
        <f>IF(N96="zákl. přenesená",J96,0)</f>
        <v>0</v>
      </c>
      <c r="BH96" s="202">
        <f>IF(N96="sníž. přenesená",J96,0)</f>
        <v>0</v>
      </c>
      <c r="BI96" s="202">
        <f>IF(N96="nulová",J96,0)</f>
        <v>0</v>
      </c>
      <c r="BJ96" s="15" t="s">
        <v>86</v>
      </c>
      <c r="BK96" s="202">
        <f>ROUND(I96*H96,2)</f>
        <v>0</v>
      </c>
      <c r="BL96" s="15" t="s">
        <v>118</v>
      </c>
      <c r="BM96" s="201" t="s">
        <v>169</v>
      </c>
    </row>
    <row r="97" s="2" customFormat="1" ht="33" customHeight="1">
      <c r="A97" s="36"/>
      <c r="B97" s="37"/>
      <c r="C97" s="190" t="s">
        <v>8</v>
      </c>
      <c r="D97" s="190" t="s">
        <v>114</v>
      </c>
      <c r="E97" s="191" t="s">
        <v>170</v>
      </c>
      <c r="F97" s="192" t="s">
        <v>171</v>
      </c>
      <c r="G97" s="193" t="s">
        <v>117</v>
      </c>
      <c r="H97" s="194">
        <v>1</v>
      </c>
      <c r="I97" s="195"/>
      <c r="J97" s="196">
        <f>ROUND(I97*H97,2)</f>
        <v>0</v>
      </c>
      <c r="K97" s="192" t="s">
        <v>19</v>
      </c>
      <c r="L97" s="42"/>
      <c r="M97" s="197" t="s">
        <v>19</v>
      </c>
      <c r="N97" s="198" t="s">
        <v>49</v>
      </c>
      <c r="O97" s="82"/>
      <c r="P97" s="199">
        <f>O97*H97</f>
        <v>0</v>
      </c>
      <c r="Q97" s="199">
        <v>0</v>
      </c>
      <c r="R97" s="199">
        <f>Q97*H97</f>
        <v>0</v>
      </c>
      <c r="S97" s="199">
        <v>0</v>
      </c>
      <c r="T97" s="200">
        <f>S97*H97</f>
        <v>0</v>
      </c>
      <c r="U97" s="36"/>
      <c r="V97" s="36"/>
      <c r="W97" s="36"/>
      <c r="X97" s="36"/>
      <c r="Y97" s="36"/>
      <c r="Z97" s="36"/>
      <c r="AA97" s="36"/>
      <c r="AB97" s="36"/>
      <c r="AC97" s="36"/>
      <c r="AD97" s="36"/>
      <c r="AE97" s="36"/>
      <c r="AR97" s="201" t="s">
        <v>118</v>
      </c>
      <c r="AT97" s="201" t="s">
        <v>114</v>
      </c>
      <c r="AU97" s="201" t="s">
        <v>86</v>
      </c>
      <c r="AY97" s="15" t="s">
        <v>113</v>
      </c>
      <c r="BE97" s="202">
        <f>IF(N97="základní",J97,0)</f>
        <v>0</v>
      </c>
      <c r="BF97" s="202">
        <f>IF(N97="snížená",J97,0)</f>
        <v>0</v>
      </c>
      <c r="BG97" s="202">
        <f>IF(N97="zákl. přenesená",J97,0)</f>
        <v>0</v>
      </c>
      <c r="BH97" s="202">
        <f>IF(N97="sníž. přenesená",J97,0)</f>
        <v>0</v>
      </c>
      <c r="BI97" s="202">
        <f>IF(N97="nulová",J97,0)</f>
        <v>0</v>
      </c>
      <c r="BJ97" s="15" t="s">
        <v>86</v>
      </c>
      <c r="BK97" s="202">
        <f>ROUND(I97*H97,2)</f>
        <v>0</v>
      </c>
      <c r="BL97" s="15" t="s">
        <v>118</v>
      </c>
      <c r="BM97" s="201" t="s">
        <v>172</v>
      </c>
    </row>
    <row r="98" s="2" customFormat="1" ht="33" customHeight="1">
      <c r="A98" s="36"/>
      <c r="B98" s="37"/>
      <c r="C98" s="190" t="s">
        <v>173</v>
      </c>
      <c r="D98" s="190" t="s">
        <v>114</v>
      </c>
      <c r="E98" s="191" t="s">
        <v>174</v>
      </c>
      <c r="F98" s="192" t="s">
        <v>175</v>
      </c>
      <c r="G98" s="193" t="s">
        <v>117</v>
      </c>
      <c r="H98" s="194">
        <v>1</v>
      </c>
      <c r="I98" s="195"/>
      <c r="J98" s="196">
        <f>ROUND(I98*H98,2)</f>
        <v>0</v>
      </c>
      <c r="K98" s="192" t="s">
        <v>19</v>
      </c>
      <c r="L98" s="42"/>
      <c r="M98" s="197" t="s">
        <v>19</v>
      </c>
      <c r="N98" s="198" t="s">
        <v>49</v>
      </c>
      <c r="O98" s="82"/>
      <c r="P98" s="199">
        <f>O98*H98</f>
        <v>0</v>
      </c>
      <c r="Q98" s="199">
        <v>0</v>
      </c>
      <c r="R98" s="199">
        <f>Q98*H98</f>
        <v>0</v>
      </c>
      <c r="S98" s="199">
        <v>0</v>
      </c>
      <c r="T98" s="200">
        <f>S98*H98</f>
        <v>0</v>
      </c>
      <c r="U98" s="36"/>
      <c r="V98" s="36"/>
      <c r="W98" s="36"/>
      <c r="X98" s="36"/>
      <c r="Y98" s="36"/>
      <c r="Z98" s="36"/>
      <c r="AA98" s="36"/>
      <c r="AB98" s="36"/>
      <c r="AC98" s="36"/>
      <c r="AD98" s="36"/>
      <c r="AE98" s="36"/>
      <c r="AR98" s="201" t="s">
        <v>118</v>
      </c>
      <c r="AT98" s="201" t="s">
        <v>114</v>
      </c>
      <c r="AU98" s="201" t="s">
        <v>86</v>
      </c>
      <c r="AY98" s="15" t="s">
        <v>113</v>
      </c>
      <c r="BE98" s="202">
        <f>IF(N98="základní",J98,0)</f>
        <v>0</v>
      </c>
      <c r="BF98" s="202">
        <f>IF(N98="snížená",J98,0)</f>
        <v>0</v>
      </c>
      <c r="BG98" s="202">
        <f>IF(N98="zákl. přenesená",J98,0)</f>
        <v>0</v>
      </c>
      <c r="BH98" s="202">
        <f>IF(N98="sníž. přenesená",J98,0)</f>
        <v>0</v>
      </c>
      <c r="BI98" s="202">
        <f>IF(N98="nulová",J98,0)</f>
        <v>0</v>
      </c>
      <c r="BJ98" s="15" t="s">
        <v>86</v>
      </c>
      <c r="BK98" s="202">
        <f>ROUND(I98*H98,2)</f>
        <v>0</v>
      </c>
      <c r="BL98" s="15" t="s">
        <v>118</v>
      </c>
      <c r="BM98" s="201" t="s">
        <v>176</v>
      </c>
    </row>
    <row r="99" s="2" customFormat="1" ht="37.8" customHeight="1">
      <c r="A99" s="36"/>
      <c r="B99" s="37"/>
      <c r="C99" s="190" t="s">
        <v>177</v>
      </c>
      <c r="D99" s="190" t="s">
        <v>114</v>
      </c>
      <c r="E99" s="191" t="s">
        <v>178</v>
      </c>
      <c r="F99" s="192" t="s">
        <v>179</v>
      </c>
      <c r="G99" s="193" t="s">
        <v>117</v>
      </c>
      <c r="H99" s="194">
        <v>1</v>
      </c>
      <c r="I99" s="195"/>
      <c r="J99" s="196">
        <f>ROUND(I99*H99,2)</f>
        <v>0</v>
      </c>
      <c r="K99" s="192" t="s">
        <v>19</v>
      </c>
      <c r="L99" s="42"/>
      <c r="M99" s="197" t="s">
        <v>19</v>
      </c>
      <c r="N99" s="198" t="s">
        <v>49</v>
      </c>
      <c r="O99" s="82"/>
      <c r="P99" s="199">
        <f>O99*H99</f>
        <v>0</v>
      </c>
      <c r="Q99" s="199">
        <v>0</v>
      </c>
      <c r="R99" s="199">
        <f>Q99*H99</f>
        <v>0</v>
      </c>
      <c r="S99" s="199">
        <v>0</v>
      </c>
      <c r="T99" s="200">
        <f>S99*H99</f>
        <v>0</v>
      </c>
      <c r="U99" s="36"/>
      <c r="V99" s="36"/>
      <c r="W99" s="36"/>
      <c r="X99" s="36"/>
      <c r="Y99" s="36"/>
      <c r="Z99" s="36"/>
      <c r="AA99" s="36"/>
      <c r="AB99" s="36"/>
      <c r="AC99" s="36"/>
      <c r="AD99" s="36"/>
      <c r="AE99" s="36"/>
      <c r="AR99" s="201" t="s">
        <v>118</v>
      </c>
      <c r="AT99" s="201" t="s">
        <v>114</v>
      </c>
      <c r="AU99" s="201" t="s">
        <v>86</v>
      </c>
      <c r="AY99" s="15" t="s">
        <v>113</v>
      </c>
      <c r="BE99" s="202">
        <f>IF(N99="základní",J99,0)</f>
        <v>0</v>
      </c>
      <c r="BF99" s="202">
        <f>IF(N99="snížená",J99,0)</f>
        <v>0</v>
      </c>
      <c r="BG99" s="202">
        <f>IF(N99="zákl. přenesená",J99,0)</f>
        <v>0</v>
      </c>
      <c r="BH99" s="202">
        <f>IF(N99="sníž. přenesená",J99,0)</f>
        <v>0</v>
      </c>
      <c r="BI99" s="202">
        <f>IF(N99="nulová",J99,0)</f>
        <v>0</v>
      </c>
      <c r="BJ99" s="15" t="s">
        <v>86</v>
      </c>
      <c r="BK99" s="202">
        <f>ROUND(I99*H99,2)</f>
        <v>0</v>
      </c>
      <c r="BL99" s="15" t="s">
        <v>118</v>
      </c>
      <c r="BM99" s="201" t="s">
        <v>180</v>
      </c>
    </row>
    <row r="100" s="2" customFormat="1" ht="24.15" customHeight="1">
      <c r="A100" s="36"/>
      <c r="B100" s="37"/>
      <c r="C100" s="190" t="s">
        <v>181</v>
      </c>
      <c r="D100" s="190" t="s">
        <v>114</v>
      </c>
      <c r="E100" s="191" t="s">
        <v>182</v>
      </c>
      <c r="F100" s="192" t="s">
        <v>183</v>
      </c>
      <c r="G100" s="193" t="s">
        <v>117</v>
      </c>
      <c r="H100" s="194">
        <v>1</v>
      </c>
      <c r="I100" s="195"/>
      <c r="J100" s="196">
        <f>ROUND(I100*H100,2)</f>
        <v>0</v>
      </c>
      <c r="K100" s="192" t="s">
        <v>19</v>
      </c>
      <c r="L100" s="42"/>
      <c r="M100" s="197" t="s">
        <v>19</v>
      </c>
      <c r="N100" s="198" t="s">
        <v>49</v>
      </c>
      <c r="O100" s="82"/>
      <c r="P100" s="199">
        <f>O100*H100</f>
        <v>0</v>
      </c>
      <c r="Q100" s="199">
        <v>0</v>
      </c>
      <c r="R100" s="199">
        <f>Q100*H100</f>
        <v>0</v>
      </c>
      <c r="S100" s="199">
        <v>0</v>
      </c>
      <c r="T100" s="200">
        <f>S100*H100</f>
        <v>0</v>
      </c>
      <c r="U100" s="36"/>
      <c r="V100" s="36"/>
      <c r="W100" s="36"/>
      <c r="X100" s="36"/>
      <c r="Y100" s="36"/>
      <c r="Z100" s="36"/>
      <c r="AA100" s="36"/>
      <c r="AB100" s="36"/>
      <c r="AC100" s="36"/>
      <c r="AD100" s="36"/>
      <c r="AE100" s="36"/>
      <c r="AR100" s="201" t="s">
        <v>118</v>
      </c>
      <c r="AT100" s="201" t="s">
        <v>114</v>
      </c>
      <c r="AU100" s="201" t="s">
        <v>86</v>
      </c>
      <c r="AY100" s="15" t="s">
        <v>113</v>
      </c>
      <c r="BE100" s="202">
        <f>IF(N100="základní",J100,0)</f>
        <v>0</v>
      </c>
      <c r="BF100" s="202">
        <f>IF(N100="snížená",J100,0)</f>
        <v>0</v>
      </c>
      <c r="BG100" s="202">
        <f>IF(N100="zákl. přenesená",J100,0)</f>
        <v>0</v>
      </c>
      <c r="BH100" s="202">
        <f>IF(N100="sníž. přenesená",J100,0)</f>
        <v>0</v>
      </c>
      <c r="BI100" s="202">
        <f>IF(N100="nulová",J100,0)</f>
        <v>0</v>
      </c>
      <c r="BJ100" s="15" t="s">
        <v>86</v>
      </c>
      <c r="BK100" s="202">
        <f>ROUND(I100*H100,2)</f>
        <v>0</v>
      </c>
      <c r="BL100" s="15" t="s">
        <v>118</v>
      </c>
      <c r="BM100" s="201" t="s">
        <v>184</v>
      </c>
    </row>
    <row r="101" s="2" customFormat="1" ht="66.75" customHeight="1">
      <c r="A101" s="36"/>
      <c r="B101" s="37"/>
      <c r="C101" s="190" t="s">
        <v>185</v>
      </c>
      <c r="D101" s="190" t="s">
        <v>114</v>
      </c>
      <c r="E101" s="191" t="s">
        <v>186</v>
      </c>
      <c r="F101" s="192" t="s">
        <v>187</v>
      </c>
      <c r="G101" s="193" t="s">
        <v>117</v>
      </c>
      <c r="H101" s="194">
        <v>1</v>
      </c>
      <c r="I101" s="195"/>
      <c r="J101" s="196">
        <f>ROUND(I101*H101,2)</f>
        <v>0</v>
      </c>
      <c r="K101" s="192" t="s">
        <v>19</v>
      </c>
      <c r="L101" s="42"/>
      <c r="M101" s="197" t="s">
        <v>19</v>
      </c>
      <c r="N101" s="198" t="s">
        <v>49</v>
      </c>
      <c r="O101" s="82"/>
      <c r="P101" s="199">
        <f>O101*H101</f>
        <v>0</v>
      </c>
      <c r="Q101" s="199">
        <v>0</v>
      </c>
      <c r="R101" s="199">
        <f>Q101*H101</f>
        <v>0</v>
      </c>
      <c r="S101" s="199">
        <v>0</v>
      </c>
      <c r="T101" s="200">
        <f>S101*H101</f>
        <v>0</v>
      </c>
      <c r="U101" s="36"/>
      <c r="V101" s="36"/>
      <c r="W101" s="36"/>
      <c r="X101" s="36"/>
      <c r="Y101" s="36"/>
      <c r="Z101" s="36"/>
      <c r="AA101" s="36"/>
      <c r="AB101" s="36"/>
      <c r="AC101" s="36"/>
      <c r="AD101" s="36"/>
      <c r="AE101" s="36"/>
      <c r="AR101" s="201" t="s">
        <v>118</v>
      </c>
      <c r="AT101" s="201" t="s">
        <v>114</v>
      </c>
      <c r="AU101" s="201" t="s">
        <v>86</v>
      </c>
      <c r="AY101" s="15" t="s">
        <v>113</v>
      </c>
      <c r="BE101" s="202">
        <f>IF(N101="základní",J101,0)</f>
        <v>0</v>
      </c>
      <c r="BF101" s="202">
        <f>IF(N101="snížená",J101,0)</f>
        <v>0</v>
      </c>
      <c r="BG101" s="202">
        <f>IF(N101="zákl. přenesená",J101,0)</f>
        <v>0</v>
      </c>
      <c r="BH101" s="202">
        <f>IF(N101="sníž. přenesená",J101,0)</f>
        <v>0</v>
      </c>
      <c r="BI101" s="202">
        <f>IF(N101="nulová",J101,0)</f>
        <v>0</v>
      </c>
      <c r="BJ101" s="15" t="s">
        <v>86</v>
      </c>
      <c r="BK101" s="202">
        <f>ROUND(I101*H101,2)</f>
        <v>0</v>
      </c>
      <c r="BL101" s="15" t="s">
        <v>118</v>
      </c>
      <c r="BM101" s="201" t="s">
        <v>188</v>
      </c>
    </row>
    <row r="102" s="2" customFormat="1" ht="44.25" customHeight="1">
      <c r="A102" s="36"/>
      <c r="B102" s="37"/>
      <c r="C102" s="190" t="s">
        <v>189</v>
      </c>
      <c r="D102" s="190" t="s">
        <v>114</v>
      </c>
      <c r="E102" s="191" t="s">
        <v>190</v>
      </c>
      <c r="F102" s="192" t="s">
        <v>191</v>
      </c>
      <c r="G102" s="193" t="s">
        <v>117</v>
      </c>
      <c r="H102" s="194">
        <v>1</v>
      </c>
      <c r="I102" s="195"/>
      <c r="J102" s="196">
        <f>ROUND(I102*H102,2)</f>
        <v>0</v>
      </c>
      <c r="K102" s="192" t="s">
        <v>19</v>
      </c>
      <c r="L102" s="42"/>
      <c r="M102" s="197" t="s">
        <v>19</v>
      </c>
      <c r="N102" s="198" t="s">
        <v>49</v>
      </c>
      <c r="O102" s="82"/>
      <c r="P102" s="199">
        <f>O102*H102</f>
        <v>0</v>
      </c>
      <c r="Q102" s="199">
        <v>0</v>
      </c>
      <c r="R102" s="199">
        <f>Q102*H102</f>
        <v>0</v>
      </c>
      <c r="S102" s="199">
        <v>0</v>
      </c>
      <c r="T102" s="200">
        <f>S102*H102</f>
        <v>0</v>
      </c>
      <c r="U102" s="36"/>
      <c r="V102" s="36"/>
      <c r="W102" s="36"/>
      <c r="X102" s="36"/>
      <c r="Y102" s="36"/>
      <c r="Z102" s="36"/>
      <c r="AA102" s="36"/>
      <c r="AB102" s="36"/>
      <c r="AC102" s="36"/>
      <c r="AD102" s="36"/>
      <c r="AE102" s="36"/>
      <c r="AR102" s="201" t="s">
        <v>118</v>
      </c>
      <c r="AT102" s="201" t="s">
        <v>114</v>
      </c>
      <c r="AU102" s="201" t="s">
        <v>86</v>
      </c>
      <c r="AY102" s="15" t="s">
        <v>113</v>
      </c>
      <c r="BE102" s="202">
        <f>IF(N102="základní",J102,0)</f>
        <v>0</v>
      </c>
      <c r="BF102" s="202">
        <f>IF(N102="snížená",J102,0)</f>
        <v>0</v>
      </c>
      <c r="BG102" s="202">
        <f>IF(N102="zákl. přenesená",J102,0)</f>
        <v>0</v>
      </c>
      <c r="BH102" s="202">
        <f>IF(N102="sníž. přenesená",J102,0)</f>
        <v>0</v>
      </c>
      <c r="BI102" s="202">
        <f>IF(N102="nulová",J102,0)</f>
        <v>0</v>
      </c>
      <c r="BJ102" s="15" t="s">
        <v>86</v>
      </c>
      <c r="BK102" s="202">
        <f>ROUND(I102*H102,2)</f>
        <v>0</v>
      </c>
      <c r="BL102" s="15" t="s">
        <v>118</v>
      </c>
      <c r="BM102" s="201" t="s">
        <v>192</v>
      </c>
    </row>
    <row r="103" s="2" customFormat="1" ht="114.9" customHeight="1">
      <c r="A103" s="36"/>
      <c r="B103" s="37"/>
      <c r="C103" s="190" t="s">
        <v>7</v>
      </c>
      <c r="D103" s="190" t="s">
        <v>114</v>
      </c>
      <c r="E103" s="191" t="s">
        <v>193</v>
      </c>
      <c r="F103" s="192" t="s">
        <v>194</v>
      </c>
      <c r="G103" s="193" t="s">
        <v>117</v>
      </c>
      <c r="H103" s="194">
        <v>3</v>
      </c>
      <c r="I103" s="195"/>
      <c r="J103" s="196">
        <f>ROUND(I103*H103,2)</f>
        <v>0</v>
      </c>
      <c r="K103" s="192" t="s">
        <v>19</v>
      </c>
      <c r="L103" s="42"/>
      <c r="M103" s="197" t="s">
        <v>19</v>
      </c>
      <c r="N103" s="198" t="s">
        <v>49</v>
      </c>
      <c r="O103" s="82"/>
      <c r="P103" s="199">
        <f>O103*H103</f>
        <v>0</v>
      </c>
      <c r="Q103" s="199">
        <v>0</v>
      </c>
      <c r="R103" s="199">
        <f>Q103*H103</f>
        <v>0</v>
      </c>
      <c r="S103" s="199">
        <v>0</v>
      </c>
      <c r="T103" s="200">
        <f>S103*H103</f>
        <v>0</v>
      </c>
      <c r="U103" s="36"/>
      <c r="V103" s="36"/>
      <c r="W103" s="36"/>
      <c r="X103" s="36"/>
      <c r="Y103" s="36"/>
      <c r="Z103" s="36"/>
      <c r="AA103" s="36"/>
      <c r="AB103" s="36"/>
      <c r="AC103" s="36"/>
      <c r="AD103" s="36"/>
      <c r="AE103" s="36"/>
      <c r="AR103" s="201" t="s">
        <v>118</v>
      </c>
      <c r="AT103" s="201" t="s">
        <v>114</v>
      </c>
      <c r="AU103" s="201" t="s">
        <v>86</v>
      </c>
      <c r="AY103" s="15" t="s">
        <v>113</v>
      </c>
      <c r="BE103" s="202">
        <f>IF(N103="základní",J103,0)</f>
        <v>0</v>
      </c>
      <c r="BF103" s="202">
        <f>IF(N103="snížená",J103,0)</f>
        <v>0</v>
      </c>
      <c r="BG103" s="202">
        <f>IF(N103="zákl. přenesená",J103,0)</f>
        <v>0</v>
      </c>
      <c r="BH103" s="202">
        <f>IF(N103="sníž. přenesená",J103,0)</f>
        <v>0</v>
      </c>
      <c r="BI103" s="202">
        <f>IF(N103="nulová",J103,0)</f>
        <v>0</v>
      </c>
      <c r="BJ103" s="15" t="s">
        <v>86</v>
      </c>
      <c r="BK103" s="202">
        <f>ROUND(I103*H103,2)</f>
        <v>0</v>
      </c>
      <c r="BL103" s="15" t="s">
        <v>118</v>
      </c>
      <c r="BM103" s="201" t="s">
        <v>195</v>
      </c>
    </row>
    <row r="104" s="2" customFormat="1" ht="78" customHeight="1">
      <c r="A104" s="36"/>
      <c r="B104" s="37"/>
      <c r="C104" s="190" t="s">
        <v>196</v>
      </c>
      <c r="D104" s="190" t="s">
        <v>114</v>
      </c>
      <c r="E104" s="191" t="s">
        <v>197</v>
      </c>
      <c r="F104" s="192" t="s">
        <v>198</v>
      </c>
      <c r="G104" s="193" t="s">
        <v>117</v>
      </c>
      <c r="H104" s="194">
        <v>3</v>
      </c>
      <c r="I104" s="195"/>
      <c r="J104" s="196">
        <f>ROUND(I104*H104,2)</f>
        <v>0</v>
      </c>
      <c r="K104" s="192" t="s">
        <v>19</v>
      </c>
      <c r="L104" s="42"/>
      <c r="M104" s="197" t="s">
        <v>19</v>
      </c>
      <c r="N104" s="198" t="s">
        <v>49</v>
      </c>
      <c r="O104" s="82"/>
      <c r="P104" s="199">
        <f>O104*H104</f>
        <v>0</v>
      </c>
      <c r="Q104" s="199">
        <v>0</v>
      </c>
      <c r="R104" s="199">
        <f>Q104*H104</f>
        <v>0</v>
      </c>
      <c r="S104" s="199">
        <v>0</v>
      </c>
      <c r="T104" s="200">
        <f>S104*H104</f>
        <v>0</v>
      </c>
      <c r="U104" s="36"/>
      <c r="V104" s="36"/>
      <c r="W104" s="36"/>
      <c r="X104" s="36"/>
      <c r="Y104" s="36"/>
      <c r="Z104" s="36"/>
      <c r="AA104" s="36"/>
      <c r="AB104" s="36"/>
      <c r="AC104" s="36"/>
      <c r="AD104" s="36"/>
      <c r="AE104" s="36"/>
      <c r="AR104" s="201" t="s">
        <v>118</v>
      </c>
      <c r="AT104" s="201" t="s">
        <v>114</v>
      </c>
      <c r="AU104" s="201" t="s">
        <v>86</v>
      </c>
      <c r="AY104" s="15" t="s">
        <v>113</v>
      </c>
      <c r="BE104" s="202">
        <f>IF(N104="základní",J104,0)</f>
        <v>0</v>
      </c>
      <c r="BF104" s="202">
        <f>IF(N104="snížená",J104,0)</f>
        <v>0</v>
      </c>
      <c r="BG104" s="202">
        <f>IF(N104="zákl. přenesená",J104,0)</f>
        <v>0</v>
      </c>
      <c r="BH104" s="202">
        <f>IF(N104="sníž. přenesená",J104,0)</f>
        <v>0</v>
      </c>
      <c r="BI104" s="202">
        <f>IF(N104="nulová",J104,0)</f>
        <v>0</v>
      </c>
      <c r="BJ104" s="15" t="s">
        <v>86</v>
      </c>
      <c r="BK104" s="202">
        <f>ROUND(I104*H104,2)</f>
        <v>0</v>
      </c>
      <c r="BL104" s="15" t="s">
        <v>118</v>
      </c>
      <c r="BM104" s="201" t="s">
        <v>199</v>
      </c>
    </row>
    <row r="105" s="2" customFormat="1" ht="49.05" customHeight="1">
      <c r="A105" s="36"/>
      <c r="B105" s="37"/>
      <c r="C105" s="190" t="s">
        <v>200</v>
      </c>
      <c r="D105" s="190" t="s">
        <v>114</v>
      </c>
      <c r="E105" s="191" t="s">
        <v>201</v>
      </c>
      <c r="F105" s="192" t="s">
        <v>202</v>
      </c>
      <c r="G105" s="193" t="s">
        <v>117</v>
      </c>
      <c r="H105" s="194">
        <v>3</v>
      </c>
      <c r="I105" s="195"/>
      <c r="J105" s="196">
        <f>ROUND(I105*H105,2)</f>
        <v>0</v>
      </c>
      <c r="K105" s="192" t="s">
        <v>19</v>
      </c>
      <c r="L105" s="42"/>
      <c r="M105" s="197" t="s">
        <v>19</v>
      </c>
      <c r="N105" s="198" t="s">
        <v>49</v>
      </c>
      <c r="O105" s="82"/>
      <c r="P105" s="199">
        <f>O105*H105</f>
        <v>0</v>
      </c>
      <c r="Q105" s="199">
        <v>0</v>
      </c>
      <c r="R105" s="199">
        <f>Q105*H105</f>
        <v>0</v>
      </c>
      <c r="S105" s="199">
        <v>0</v>
      </c>
      <c r="T105" s="200">
        <f>S105*H105</f>
        <v>0</v>
      </c>
      <c r="U105" s="36"/>
      <c r="V105" s="36"/>
      <c r="W105" s="36"/>
      <c r="X105" s="36"/>
      <c r="Y105" s="36"/>
      <c r="Z105" s="36"/>
      <c r="AA105" s="36"/>
      <c r="AB105" s="36"/>
      <c r="AC105" s="36"/>
      <c r="AD105" s="36"/>
      <c r="AE105" s="36"/>
      <c r="AR105" s="201" t="s">
        <v>118</v>
      </c>
      <c r="AT105" s="201" t="s">
        <v>114</v>
      </c>
      <c r="AU105" s="201" t="s">
        <v>86</v>
      </c>
      <c r="AY105" s="15" t="s">
        <v>113</v>
      </c>
      <c r="BE105" s="202">
        <f>IF(N105="základní",J105,0)</f>
        <v>0</v>
      </c>
      <c r="BF105" s="202">
        <f>IF(N105="snížená",J105,0)</f>
        <v>0</v>
      </c>
      <c r="BG105" s="202">
        <f>IF(N105="zákl. přenesená",J105,0)</f>
        <v>0</v>
      </c>
      <c r="BH105" s="202">
        <f>IF(N105="sníž. přenesená",J105,0)</f>
        <v>0</v>
      </c>
      <c r="BI105" s="202">
        <f>IF(N105="nulová",J105,0)</f>
        <v>0</v>
      </c>
      <c r="BJ105" s="15" t="s">
        <v>86</v>
      </c>
      <c r="BK105" s="202">
        <f>ROUND(I105*H105,2)</f>
        <v>0</v>
      </c>
      <c r="BL105" s="15" t="s">
        <v>118</v>
      </c>
      <c r="BM105" s="201" t="s">
        <v>203</v>
      </c>
    </row>
    <row r="106" s="2" customFormat="1" ht="16.5" customHeight="1">
      <c r="A106" s="36"/>
      <c r="B106" s="37"/>
      <c r="C106" s="190" t="s">
        <v>204</v>
      </c>
      <c r="D106" s="190" t="s">
        <v>114</v>
      </c>
      <c r="E106" s="191" t="s">
        <v>205</v>
      </c>
      <c r="F106" s="192" t="s">
        <v>206</v>
      </c>
      <c r="G106" s="193" t="s">
        <v>117</v>
      </c>
      <c r="H106" s="194">
        <v>1</v>
      </c>
      <c r="I106" s="195"/>
      <c r="J106" s="196">
        <f>ROUND(I106*H106,2)</f>
        <v>0</v>
      </c>
      <c r="K106" s="192" t="s">
        <v>19</v>
      </c>
      <c r="L106" s="42"/>
      <c r="M106" s="197" t="s">
        <v>19</v>
      </c>
      <c r="N106" s="198" t="s">
        <v>49</v>
      </c>
      <c r="O106" s="82"/>
      <c r="P106" s="199">
        <f>O106*H106</f>
        <v>0</v>
      </c>
      <c r="Q106" s="199">
        <v>0</v>
      </c>
      <c r="R106" s="199">
        <f>Q106*H106</f>
        <v>0</v>
      </c>
      <c r="S106" s="199">
        <v>0</v>
      </c>
      <c r="T106" s="200">
        <f>S106*H106</f>
        <v>0</v>
      </c>
      <c r="U106" s="36"/>
      <c r="V106" s="36"/>
      <c r="W106" s="36"/>
      <c r="X106" s="36"/>
      <c r="Y106" s="36"/>
      <c r="Z106" s="36"/>
      <c r="AA106" s="36"/>
      <c r="AB106" s="36"/>
      <c r="AC106" s="36"/>
      <c r="AD106" s="36"/>
      <c r="AE106" s="36"/>
      <c r="AR106" s="201" t="s">
        <v>118</v>
      </c>
      <c r="AT106" s="201" t="s">
        <v>114</v>
      </c>
      <c r="AU106" s="201" t="s">
        <v>86</v>
      </c>
      <c r="AY106" s="15" t="s">
        <v>113</v>
      </c>
      <c r="BE106" s="202">
        <f>IF(N106="základní",J106,0)</f>
        <v>0</v>
      </c>
      <c r="BF106" s="202">
        <f>IF(N106="snížená",J106,0)</f>
        <v>0</v>
      </c>
      <c r="BG106" s="202">
        <f>IF(N106="zákl. přenesená",J106,0)</f>
        <v>0</v>
      </c>
      <c r="BH106" s="202">
        <f>IF(N106="sníž. přenesená",J106,0)</f>
        <v>0</v>
      </c>
      <c r="BI106" s="202">
        <f>IF(N106="nulová",J106,0)</f>
        <v>0</v>
      </c>
      <c r="BJ106" s="15" t="s">
        <v>86</v>
      </c>
      <c r="BK106" s="202">
        <f>ROUND(I106*H106,2)</f>
        <v>0</v>
      </c>
      <c r="BL106" s="15" t="s">
        <v>118</v>
      </c>
      <c r="BM106" s="201" t="s">
        <v>207</v>
      </c>
    </row>
    <row r="107" s="2" customFormat="1" ht="100.5" customHeight="1">
      <c r="A107" s="36"/>
      <c r="B107" s="37"/>
      <c r="C107" s="190" t="s">
        <v>208</v>
      </c>
      <c r="D107" s="190" t="s">
        <v>114</v>
      </c>
      <c r="E107" s="191" t="s">
        <v>209</v>
      </c>
      <c r="F107" s="192" t="s">
        <v>210</v>
      </c>
      <c r="G107" s="193" t="s">
        <v>117</v>
      </c>
      <c r="H107" s="194">
        <v>3</v>
      </c>
      <c r="I107" s="195"/>
      <c r="J107" s="196">
        <f>ROUND(I107*H107,2)</f>
        <v>0</v>
      </c>
      <c r="K107" s="192" t="s">
        <v>19</v>
      </c>
      <c r="L107" s="42"/>
      <c r="M107" s="197" t="s">
        <v>19</v>
      </c>
      <c r="N107" s="198" t="s">
        <v>49</v>
      </c>
      <c r="O107" s="82"/>
      <c r="P107" s="199">
        <f>O107*H107</f>
        <v>0</v>
      </c>
      <c r="Q107" s="199">
        <v>0</v>
      </c>
      <c r="R107" s="199">
        <f>Q107*H107</f>
        <v>0</v>
      </c>
      <c r="S107" s="199">
        <v>0</v>
      </c>
      <c r="T107" s="200">
        <f>S107*H107</f>
        <v>0</v>
      </c>
      <c r="U107" s="36"/>
      <c r="V107" s="36"/>
      <c r="W107" s="36"/>
      <c r="X107" s="36"/>
      <c r="Y107" s="36"/>
      <c r="Z107" s="36"/>
      <c r="AA107" s="36"/>
      <c r="AB107" s="36"/>
      <c r="AC107" s="36"/>
      <c r="AD107" s="36"/>
      <c r="AE107" s="36"/>
      <c r="AR107" s="201" t="s">
        <v>118</v>
      </c>
      <c r="AT107" s="201" t="s">
        <v>114</v>
      </c>
      <c r="AU107" s="201" t="s">
        <v>86</v>
      </c>
      <c r="AY107" s="15" t="s">
        <v>113</v>
      </c>
      <c r="BE107" s="202">
        <f>IF(N107="základní",J107,0)</f>
        <v>0</v>
      </c>
      <c r="BF107" s="202">
        <f>IF(N107="snížená",J107,0)</f>
        <v>0</v>
      </c>
      <c r="BG107" s="202">
        <f>IF(N107="zákl. přenesená",J107,0)</f>
        <v>0</v>
      </c>
      <c r="BH107" s="202">
        <f>IF(N107="sníž. přenesená",J107,0)</f>
        <v>0</v>
      </c>
      <c r="BI107" s="202">
        <f>IF(N107="nulová",J107,0)</f>
        <v>0</v>
      </c>
      <c r="BJ107" s="15" t="s">
        <v>86</v>
      </c>
      <c r="BK107" s="202">
        <f>ROUND(I107*H107,2)</f>
        <v>0</v>
      </c>
      <c r="BL107" s="15" t="s">
        <v>118</v>
      </c>
      <c r="BM107" s="201" t="s">
        <v>211</v>
      </c>
    </row>
    <row r="108" s="11" customFormat="1" ht="25.92" customHeight="1">
      <c r="A108" s="11"/>
      <c r="B108" s="176"/>
      <c r="C108" s="177"/>
      <c r="D108" s="178" t="s">
        <v>77</v>
      </c>
      <c r="E108" s="179" t="s">
        <v>212</v>
      </c>
      <c r="F108" s="179" t="s">
        <v>213</v>
      </c>
      <c r="G108" s="177"/>
      <c r="H108" s="177"/>
      <c r="I108" s="180"/>
      <c r="J108" s="181">
        <f>BK108</f>
        <v>0</v>
      </c>
      <c r="K108" s="177"/>
      <c r="L108" s="182"/>
      <c r="M108" s="183"/>
      <c r="N108" s="184"/>
      <c r="O108" s="184"/>
      <c r="P108" s="185">
        <f>SUM(P109:P112)</f>
        <v>0</v>
      </c>
      <c r="Q108" s="184"/>
      <c r="R108" s="185">
        <f>SUM(R109:R112)</f>
        <v>0</v>
      </c>
      <c r="S108" s="184"/>
      <c r="T108" s="186">
        <f>SUM(T109:T112)</f>
        <v>0</v>
      </c>
      <c r="U108" s="11"/>
      <c r="V108" s="11"/>
      <c r="W108" s="11"/>
      <c r="X108" s="11"/>
      <c r="Y108" s="11"/>
      <c r="Z108" s="11"/>
      <c r="AA108" s="11"/>
      <c r="AB108" s="11"/>
      <c r="AC108" s="11"/>
      <c r="AD108" s="11"/>
      <c r="AE108" s="11"/>
      <c r="AR108" s="187" t="s">
        <v>88</v>
      </c>
      <c r="AT108" s="188" t="s">
        <v>77</v>
      </c>
      <c r="AU108" s="188" t="s">
        <v>78</v>
      </c>
      <c r="AY108" s="187" t="s">
        <v>113</v>
      </c>
      <c r="BK108" s="189">
        <f>SUM(BK109:BK112)</f>
        <v>0</v>
      </c>
    </row>
    <row r="109" s="2" customFormat="1" ht="33" customHeight="1">
      <c r="A109" s="36"/>
      <c r="B109" s="37"/>
      <c r="C109" s="190" t="s">
        <v>214</v>
      </c>
      <c r="D109" s="190" t="s">
        <v>114</v>
      </c>
      <c r="E109" s="191" t="s">
        <v>215</v>
      </c>
      <c r="F109" s="192" t="s">
        <v>216</v>
      </c>
      <c r="G109" s="193" t="s">
        <v>117</v>
      </c>
      <c r="H109" s="194">
        <v>1</v>
      </c>
      <c r="I109" s="195"/>
      <c r="J109" s="196">
        <f>ROUND(I109*H109,2)</f>
        <v>0</v>
      </c>
      <c r="K109" s="192" t="s">
        <v>19</v>
      </c>
      <c r="L109" s="42"/>
      <c r="M109" s="197" t="s">
        <v>19</v>
      </c>
      <c r="N109" s="198" t="s">
        <v>49</v>
      </c>
      <c r="O109" s="82"/>
      <c r="P109" s="199">
        <f>O109*H109</f>
        <v>0</v>
      </c>
      <c r="Q109" s="199">
        <v>0</v>
      </c>
      <c r="R109" s="199">
        <f>Q109*H109</f>
        <v>0</v>
      </c>
      <c r="S109" s="199">
        <v>0</v>
      </c>
      <c r="T109" s="200">
        <f>S109*H109</f>
        <v>0</v>
      </c>
      <c r="U109" s="36"/>
      <c r="V109" s="36"/>
      <c r="W109" s="36"/>
      <c r="X109" s="36"/>
      <c r="Y109" s="36"/>
      <c r="Z109" s="36"/>
      <c r="AA109" s="36"/>
      <c r="AB109" s="36"/>
      <c r="AC109" s="36"/>
      <c r="AD109" s="36"/>
      <c r="AE109" s="36"/>
      <c r="AR109" s="201" t="s">
        <v>173</v>
      </c>
      <c r="AT109" s="201" t="s">
        <v>114</v>
      </c>
      <c r="AU109" s="201" t="s">
        <v>86</v>
      </c>
      <c r="AY109" s="15" t="s">
        <v>113</v>
      </c>
      <c r="BE109" s="202">
        <f>IF(N109="základní",J109,0)</f>
        <v>0</v>
      </c>
      <c r="BF109" s="202">
        <f>IF(N109="snížená",J109,0)</f>
        <v>0</v>
      </c>
      <c r="BG109" s="202">
        <f>IF(N109="zákl. přenesená",J109,0)</f>
        <v>0</v>
      </c>
      <c r="BH109" s="202">
        <f>IF(N109="sníž. přenesená",J109,0)</f>
        <v>0</v>
      </c>
      <c r="BI109" s="202">
        <f>IF(N109="nulová",J109,0)</f>
        <v>0</v>
      </c>
      <c r="BJ109" s="15" t="s">
        <v>86</v>
      </c>
      <c r="BK109" s="202">
        <f>ROUND(I109*H109,2)</f>
        <v>0</v>
      </c>
      <c r="BL109" s="15" t="s">
        <v>173</v>
      </c>
      <c r="BM109" s="201" t="s">
        <v>217</v>
      </c>
    </row>
    <row r="110" s="2" customFormat="1" ht="37.8" customHeight="1">
      <c r="A110" s="36"/>
      <c r="B110" s="37"/>
      <c r="C110" s="190" t="s">
        <v>218</v>
      </c>
      <c r="D110" s="190" t="s">
        <v>114</v>
      </c>
      <c r="E110" s="191" t="s">
        <v>219</v>
      </c>
      <c r="F110" s="192" t="s">
        <v>220</v>
      </c>
      <c r="G110" s="193" t="s">
        <v>117</v>
      </c>
      <c r="H110" s="194">
        <v>1</v>
      </c>
      <c r="I110" s="195"/>
      <c r="J110" s="196">
        <f>ROUND(I110*H110,2)</f>
        <v>0</v>
      </c>
      <c r="K110" s="192" t="s">
        <v>19</v>
      </c>
      <c r="L110" s="42"/>
      <c r="M110" s="197" t="s">
        <v>19</v>
      </c>
      <c r="N110" s="198" t="s">
        <v>49</v>
      </c>
      <c r="O110" s="82"/>
      <c r="P110" s="199">
        <f>O110*H110</f>
        <v>0</v>
      </c>
      <c r="Q110" s="199">
        <v>0</v>
      </c>
      <c r="R110" s="199">
        <f>Q110*H110</f>
        <v>0</v>
      </c>
      <c r="S110" s="199">
        <v>0</v>
      </c>
      <c r="T110" s="200">
        <f>S110*H110</f>
        <v>0</v>
      </c>
      <c r="U110" s="36"/>
      <c r="V110" s="36"/>
      <c r="W110" s="36"/>
      <c r="X110" s="36"/>
      <c r="Y110" s="36"/>
      <c r="Z110" s="36"/>
      <c r="AA110" s="36"/>
      <c r="AB110" s="36"/>
      <c r="AC110" s="36"/>
      <c r="AD110" s="36"/>
      <c r="AE110" s="36"/>
      <c r="AR110" s="201" t="s">
        <v>173</v>
      </c>
      <c r="AT110" s="201" t="s">
        <v>114</v>
      </c>
      <c r="AU110" s="201" t="s">
        <v>86</v>
      </c>
      <c r="AY110" s="15" t="s">
        <v>113</v>
      </c>
      <c r="BE110" s="202">
        <f>IF(N110="základní",J110,0)</f>
        <v>0</v>
      </c>
      <c r="BF110" s="202">
        <f>IF(N110="snížená",J110,0)</f>
        <v>0</v>
      </c>
      <c r="BG110" s="202">
        <f>IF(N110="zákl. přenesená",J110,0)</f>
        <v>0</v>
      </c>
      <c r="BH110" s="202">
        <f>IF(N110="sníž. přenesená",J110,0)</f>
        <v>0</v>
      </c>
      <c r="BI110" s="202">
        <f>IF(N110="nulová",J110,0)</f>
        <v>0</v>
      </c>
      <c r="BJ110" s="15" t="s">
        <v>86</v>
      </c>
      <c r="BK110" s="202">
        <f>ROUND(I110*H110,2)</f>
        <v>0</v>
      </c>
      <c r="BL110" s="15" t="s">
        <v>173</v>
      </c>
      <c r="BM110" s="201" t="s">
        <v>221</v>
      </c>
    </row>
    <row r="111" s="2" customFormat="1" ht="44.25" customHeight="1">
      <c r="A111" s="36"/>
      <c r="B111" s="37"/>
      <c r="C111" s="190" t="s">
        <v>222</v>
      </c>
      <c r="D111" s="190" t="s">
        <v>114</v>
      </c>
      <c r="E111" s="191" t="s">
        <v>223</v>
      </c>
      <c r="F111" s="192" t="s">
        <v>224</v>
      </c>
      <c r="G111" s="193" t="s">
        <v>117</v>
      </c>
      <c r="H111" s="194">
        <v>1</v>
      </c>
      <c r="I111" s="195"/>
      <c r="J111" s="196">
        <f>ROUND(I111*H111,2)</f>
        <v>0</v>
      </c>
      <c r="K111" s="192" t="s">
        <v>19</v>
      </c>
      <c r="L111" s="42"/>
      <c r="M111" s="197" t="s">
        <v>19</v>
      </c>
      <c r="N111" s="198" t="s">
        <v>49</v>
      </c>
      <c r="O111" s="82"/>
      <c r="P111" s="199">
        <f>O111*H111</f>
        <v>0</v>
      </c>
      <c r="Q111" s="199">
        <v>0</v>
      </c>
      <c r="R111" s="199">
        <f>Q111*H111</f>
        <v>0</v>
      </c>
      <c r="S111" s="199">
        <v>0</v>
      </c>
      <c r="T111" s="200">
        <f>S111*H111</f>
        <v>0</v>
      </c>
      <c r="U111" s="36"/>
      <c r="V111" s="36"/>
      <c r="W111" s="36"/>
      <c r="X111" s="36"/>
      <c r="Y111" s="36"/>
      <c r="Z111" s="36"/>
      <c r="AA111" s="36"/>
      <c r="AB111" s="36"/>
      <c r="AC111" s="36"/>
      <c r="AD111" s="36"/>
      <c r="AE111" s="36"/>
      <c r="AR111" s="201" t="s">
        <v>173</v>
      </c>
      <c r="AT111" s="201" t="s">
        <v>114</v>
      </c>
      <c r="AU111" s="201" t="s">
        <v>86</v>
      </c>
      <c r="AY111" s="15" t="s">
        <v>113</v>
      </c>
      <c r="BE111" s="202">
        <f>IF(N111="základní",J111,0)</f>
        <v>0</v>
      </c>
      <c r="BF111" s="202">
        <f>IF(N111="snížená",J111,0)</f>
        <v>0</v>
      </c>
      <c r="BG111" s="202">
        <f>IF(N111="zákl. přenesená",J111,0)</f>
        <v>0</v>
      </c>
      <c r="BH111" s="202">
        <f>IF(N111="sníž. přenesená",J111,0)</f>
        <v>0</v>
      </c>
      <c r="BI111" s="202">
        <f>IF(N111="nulová",J111,0)</f>
        <v>0</v>
      </c>
      <c r="BJ111" s="15" t="s">
        <v>86</v>
      </c>
      <c r="BK111" s="202">
        <f>ROUND(I111*H111,2)</f>
        <v>0</v>
      </c>
      <c r="BL111" s="15" t="s">
        <v>173</v>
      </c>
      <c r="BM111" s="201" t="s">
        <v>225</v>
      </c>
    </row>
    <row r="112" s="2" customFormat="1" ht="37.8" customHeight="1">
      <c r="A112" s="36"/>
      <c r="B112" s="37"/>
      <c r="C112" s="190" t="s">
        <v>226</v>
      </c>
      <c r="D112" s="190" t="s">
        <v>114</v>
      </c>
      <c r="E112" s="191" t="s">
        <v>227</v>
      </c>
      <c r="F112" s="192" t="s">
        <v>228</v>
      </c>
      <c r="G112" s="193" t="s">
        <v>117</v>
      </c>
      <c r="H112" s="194">
        <v>1</v>
      </c>
      <c r="I112" s="195"/>
      <c r="J112" s="196">
        <f>ROUND(I112*H112,2)</f>
        <v>0</v>
      </c>
      <c r="K112" s="192" t="s">
        <v>19</v>
      </c>
      <c r="L112" s="42"/>
      <c r="M112" s="203" t="s">
        <v>19</v>
      </c>
      <c r="N112" s="204" t="s">
        <v>49</v>
      </c>
      <c r="O112" s="205"/>
      <c r="P112" s="206">
        <f>O112*H112</f>
        <v>0</v>
      </c>
      <c r="Q112" s="206">
        <v>0</v>
      </c>
      <c r="R112" s="206">
        <f>Q112*H112</f>
        <v>0</v>
      </c>
      <c r="S112" s="206">
        <v>0</v>
      </c>
      <c r="T112" s="207">
        <f>S112*H112</f>
        <v>0</v>
      </c>
      <c r="U112" s="36"/>
      <c r="V112" s="36"/>
      <c r="W112" s="36"/>
      <c r="X112" s="36"/>
      <c r="Y112" s="36"/>
      <c r="Z112" s="36"/>
      <c r="AA112" s="36"/>
      <c r="AB112" s="36"/>
      <c r="AC112" s="36"/>
      <c r="AD112" s="36"/>
      <c r="AE112" s="36"/>
      <c r="AR112" s="201" t="s">
        <v>173</v>
      </c>
      <c r="AT112" s="201" t="s">
        <v>114</v>
      </c>
      <c r="AU112" s="201" t="s">
        <v>86</v>
      </c>
      <c r="AY112" s="15" t="s">
        <v>113</v>
      </c>
      <c r="BE112" s="202">
        <f>IF(N112="základní",J112,0)</f>
        <v>0</v>
      </c>
      <c r="BF112" s="202">
        <f>IF(N112="snížená",J112,0)</f>
        <v>0</v>
      </c>
      <c r="BG112" s="202">
        <f>IF(N112="zákl. přenesená",J112,0)</f>
        <v>0</v>
      </c>
      <c r="BH112" s="202">
        <f>IF(N112="sníž. přenesená",J112,0)</f>
        <v>0</v>
      </c>
      <c r="BI112" s="202">
        <f>IF(N112="nulová",J112,0)</f>
        <v>0</v>
      </c>
      <c r="BJ112" s="15" t="s">
        <v>86</v>
      </c>
      <c r="BK112" s="202">
        <f>ROUND(I112*H112,2)</f>
        <v>0</v>
      </c>
      <c r="BL112" s="15" t="s">
        <v>173</v>
      </c>
      <c r="BM112" s="201" t="s">
        <v>229</v>
      </c>
    </row>
    <row r="113" s="2" customFormat="1" ht="6.96" customHeight="1">
      <c r="A113" s="36"/>
      <c r="B113" s="57"/>
      <c r="C113" s="58"/>
      <c r="D113" s="58"/>
      <c r="E113" s="58"/>
      <c r="F113" s="58"/>
      <c r="G113" s="58"/>
      <c r="H113" s="58"/>
      <c r="I113" s="58"/>
      <c r="J113" s="58"/>
      <c r="K113" s="58"/>
      <c r="L113" s="42"/>
      <c r="M113" s="36"/>
      <c r="O113" s="36"/>
      <c r="P113" s="36"/>
      <c r="Q113" s="36"/>
      <c r="R113" s="36"/>
      <c r="S113" s="36"/>
      <c r="T113" s="36"/>
      <c r="U113" s="36"/>
      <c r="V113" s="36"/>
      <c r="W113" s="36"/>
      <c r="X113" s="36"/>
      <c r="Y113" s="36"/>
      <c r="Z113" s="36"/>
      <c r="AA113" s="36"/>
      <c r="AB113" s="36"/>
      <c r="AC113" s="36"/>
      <c r="AD113" s="36"/>
      <c r="AE113" s="36"/>
    </row>
  </sheetData>
  <sheetProtection sheet="1" autoFilter="0" formatColumns="0" formatRows="0" objects="1" scenarios="1" spinCount="100000" saltValue="gw5XxlRXuWMc2knPqpHVQ9tNIG1/UR9Ps/Z6Vmjn8EbEtkBCIyqBWaujfytbvYuLKedyhWKACyA6vsOtSgpb9Q==" hashValue="bCjiRlrAM+rh689TJncqVLrJk1NtWA1Zo8nrffwgoapi2qmKEQ8YuVsK6LhgBr0IllBRYW9Rzj0VlZoOsOqVhg==" algorithmName="SHA-512" password="CC3D"/>
  <autoFilter ref="C80:K112"/>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208" customWidth="1"/>
    <col min="2" max="2" width="1.667969" style="208" customWidth="1"/>
    <col min="3" max="4" width="5" style="208" customWidth="1"/>
    <col min="5" max="5" width="11.66016" style="208" customWidth="1"/>
    <col min="6" max="6" width="9.160156" style="208" customWidth="1"/>
    <col min="7" max="7" width="5" style="208" customWidth="1"/>
    <col min="8" max="8" width="77.83203" style="208" customWidth="1"/>
    <col min="9" max="10" width="20" style="208" customWidth="1"/>
    <col min="11" max="11" width="1.667969" style="208" customWidth="1"/>
  </cols>
  <sheetData>
    <row r="1" s="1" customFormat="1" ht="37.5" customHeight="1"/>
    <row r="2" s="1" customFormat="1" ht="7.5" customHeight="1">
      <c r="B2" s="209"/>
      <c r="C2" s="210"/>
      <c r="D2" s="210"/>
      <c r="E2" s="210"/>
      <c r="F2" s="210"/>
      <c r="G2" s="210"/>
      <c r="H2" s="210"/>
      <c r="I2" s="210"/>
      <c r="J2" s="210"/>
      <c r="K2" s="211"/>
    </row>
    <row r="3" s="12" customFormat="1" ht="45" customHeight="1">
      <c r="B3" s="212"/>
      <c r="C3" s="213" t="s">
        <v>230</v>
      </c>
      <c r="D3" s="213"/>
      <c r="E3" s="213"/>
      <c r="F3" s="213"/>
      <c r="G3" s="213"/>
      <c r="H3" s="213"/>
      <c r="I3" s="213"/>
      <c r="J3" s="213"/>
      <c r="K3" s="214"/>
    </row>
    <row r="4" s="1" customFormat="1" ht="25.5" customHeight="1">
      <c r="B4" s="215"/>
      <c r="C4" s="216" t="s">
        <v>231</v>
      </c>
      <c r="D4" s="216"/>
      <c r="E4" s="216"/>
      <c r="F4" s="216"/>
      <c r="G4" s="216"/>
      <c r="H4" s="216"/>
      <c r="I4" s="216"/>
      <c r="J4" s="216"/>
      <c r="K4" s="217"/>
    </row>
    <row r="5" s="1" customFormat="1" ht="5.25" customHeight="1">
      <c r="B5" s="215"/>
      <c r="C5" s="218"/>
      <c r="D5" s="218"/>
      <c r="E5" s="218"/>
      <c r="F5" s="218"/>
      <c r="G5" s="218"/>
      <c r="H5" s="218"/>
      <c r="I5" s="218"/>
      <c r="J5" s="218"/>
      <c r="K5" s="217"/>
    </row>
    <row r="6" s="1" customFormat="1" ht="15" customHeight="1">
      <c r="B6" s="215"/>
      <c r="C6" s="219" t="s">
        <v>232</v>
      </c>
      <c r="D6" s="219"/>
      <c r="E6" s="219"/>
      <c r="F6" s="219"/>
      <c r="G6" s="219"/>
      <c r="H6" s="219"/>
      <c r="I6" s="219"/>
      <c r="J6" s="219"/>
      <c r="K6" s="217"/>
    </row>
    <row r="7" s="1" customFormat="1" ht="15" customHeight="1">
      <c r="B7" s="220"/>
      <c r="C7" s="219" t="s">
        <v>233</v>
      </c>
      <c r="D7" s="219"/>
      <c r="E7" s="219"/>
      <c r="F7" s="219"/>
      <c r="G7" s="219"/>
      <c r="H7" s="219"/>
      <c r="I7" s="219"/>
      <c r="J7" s="219"/>
      <c r="K7" s="217"/>
    </row>
    <row r="8" s="1" customFormat="1" ht="12.75" customHeight="1">
      <c r="B8" s="220"/>
      <c r="C8" s="219"/>
      <c r="D8" s="219"/>
      <c r="E8" s="219"/>
      <c r="F8" s="219"/>
      <c r="G8" s="219"/>
      <c r="H8" s="219"/>
      <c r="I8" s="219"/>
      <c r="J8" s="219"/>
      <c r="K8" s="217"/>
    </row>
    <row r="9" s="1" customFormat="1" ht="15" customHeight="1">
      <c r="B9" s="220"/>
      <c r="C9" s="219" t="s">
        <v>234</v>
      </c>
      <c r="D9" s="219"/>
      <c r="E9" s="219"/>
      <c r="F9" s="219"/>
      <c r="G9" s="219"/>
      <c r="H9" s="219"/>
      <c r="I9" s="219"/>
      <c r="J9" s="219"/>
      <c r="K9" s="217"/>
    </row>
    <row r="10" s="1" customFormat="1" ht="15" customHeight="1">
      <c r="B10" s="220"/>
      <c r="C10" s="219"/>
      <c r="D10" s="219" t="s">
        <v>235</v>
      </c>
      <c r="E10" s="219"/>
      <c r="F10" s="219"/>
      <c r="G10" s="219"/>
      <c r="H10" s="219"/>
      <c r="I10" s="219"/>
      <c r="J10" s="219"/>
      <c r="K10" s="217"/>
    </row>
    <row r="11" s="1" customFormat="1" ht="15" customHeight="1">
      <c r="B11" s="220"/>
      <c r="C11" s="221"/>
      <c r="D11" s="219" t="s">
        <v>236</v>
      </c>
      <c r="E11" s="219"/>
      <c r="F11" s="219"/>
      <c r="G11" s="219"/>
      <c r="H11" s="219"/>
      <c r="I11" s="219"/>
      <c r="J11" s="219"/>
      <c r="K11" s="217"/>
    </row>
    <row r="12" s="1" customFormat="1" ht="15" customHeight="1">
      <c r="B12" s="220"/>
      <c r="C12" s="221"/>
      <c r="D12" s="219"/>
      <c r="E12" s="219"/>
      <c r="F12" s="219"/>
      <c r="G12" s="219"/>
      <c r="H12" s="219"/>
      <c r="I12" s="219"/>
      <c r="J12" s="219"/>
      <c r="K12" s="217"/>
    </row>
    <row r="13" s="1" customFormat="1" ht="15" customHeight="1">
      <c r="B13" s="220"/>
      <c r="C13" s="221"/>
      <c r="D13" s="222" t="s">
        <v>237</v>
      </c>
      <c r="E13" s="219"/>
      <c r="F13" s="219"/>
      <c r="G13" s="219"/>
      <c r="H13" s="219"/>
      <c r="I13" s="219"/>
      <c r="J13" s="219"/>
      <c r="K13" s="217"/>
    </row>
    <row r="14" s="1" customFormat="1" ht="12.75" customHeight="1">
      <c r="B14" s="220"/>
      <c r="C14" s="221"/>
      <c r="D14" s="221"/>
      <c r="E14" s="221"/>
      <c r="F14" s="221"/>
      <c r="G14" s="221"/>
      <c r="H14" s="221"/>
      <c r="I14" s="221"/>
      <c r="J14" s="221"/>
      <c r="K14" s="217"/>
    </row>
    <row r="15" s="1" customFormat="1" ht="15" customHeight="1">
      <c r="B15" s="220"/>
      <c r="C15" s="221"/>
      <c r="D15" s="219" t="s">
        <v>238</v>
      </c>
      <c r="E15" s="219"/>
      <c r="F15" s="219"/>
      <c r="G15" s="219"/>
      <c r="H15" s="219"/>
      <c r="I15" s="219"/>
      <c r="J15" s="219"/>
      <c r="K15" s="217"/>
    </row>
    <row r="16" s="1" customFormat="1" ht="15" customHeight="1">
      <c r="B16" s="220"/>
      <c r="C16" s="221"/>
      <c r="D16" s="219" t="s">
        <v>239</v>
      </c>
      <c r="E16" s="219"/>
      <c r="F16" s="219"/>
      <c r="G16" s="219"/>
      <c r="H16" s="219"/>
      <c r="I16" s="219"/>
      <c r="J16" s="219"/>
      <c r="K16" s="217"/>
    </row>
    <row r="17" s="1" customFormat="1" ht="15" customHeight="1">
      <c r="B17" s="220"/>
      <c r="C17" s="221"/>
      <c r="D17" s="219" t="s">
        <v>240</v>
      </c>
      <c r="E17" s="219"/>
      <c r="F17" s="219"/>
      <c r="G17" s="219"/>
      <c r="H17" s="219"/>
      <c r="I17" s="219"/>
      <c r="J17" s="219"/>
      <c r="K17" s="217"/>
    </row>
    <row r="18" s="1" customFormat="1" ht="15" customHeight="1">
      <c r="B18" s="220"/>
      <c r="C18" s="221"/>
      <c r="D18" s="221"/>
      <c r="E18" s="223" t="s">
        <v>85</v>
      </c>
      <c r="F18" s="219" t="s">
        <v>241</v>
      </c>
      <c r="G18" s="219"/>
      <c r="H18" s="219"/>
      <c r="I18" s="219"/>
      <c r="J18" s="219"/>
      <c r="K18" s="217"/>
    </row>
    <row r="19" s="1" customFormat="1" ht="15" customHeight="1">
      <c r="B19" s="220"/>
      <c r="C19" s="221"/>
      <c r="D19" s="221"/>
      <c r="E19" s="223" t="s">
        <v>242</v>
      </c>
      <c r="F19" s="219" t="s">
        <v>243</v>
      </c>
      <c r="G19" s="219"/>
      <c r="H19" s="219"/>
      <c r="I19" s="219"/>
      <c r="J19" s="219"/>
      <c r="K19" s="217"/>
    </row>
    <row r="20" s="1" customFormat="1" ht="15" customHeight="1">
      <c r="B20" s="220"/>
      <c r="C20" s="221"/>
      <c r="D20" s="221"/>
      <c r="E20" s="223" t="s">
        <v>244</v>
      </c>
      <c r="F20" s="219" t="s">
        <v>245</v>
      </c>
      <c r="G20" s="219"/>
      <c r="H20" s="219"/>
      <c r="I20" s="219"/>
      <c r="J20" s="219"/>
      <c r="K20" s="217"/>
    </row>
    <row r="21" s="1" customFormat="1" ht="15" customHeight="1">
      <c r="B21" s="220"/>
      <c r="C21" s="221"/>
      <c r="D21" s="221"/>
      <c r="E21" s="223" t="s">
        <v>246</v>
      </c>
      <c r="F21" s="219" t="s">
        <v>247</v>
      </c>
      <c r="G21" s="219"/>
      <c r="H21" s="219"/>
      <c r="I21" s="219"/>
      <c r="J21" s="219"/>
      <c r="K21" s="217"/>
    </row>
    <row r="22" s="1" customFormat="1" ht="15" customHeight="1">
      <c r="B22" s="220"/>
      <c r="C22" s="221"/>
      <c r="D22" s="221"/>
      <c r="E22" s="223" t="s">
        <v>248</v>
      </c>
      <c r="F22" s="219" t="s">
        <v>249</v>
      </c>
      <c r="G22" s="219"/>
      <c r="H22" s="219"/>
      <c r="I22" s="219"/>
      <c r="J22" s="219"/>
      <c r="K22" s="217"/>
    </row>
    <row r="23" s="1" customFormat="1" ht="15" customHeight="1">
      <c r="B23" s="220"/>
      <c r="C23" s="221"/>
      <c r="D23" s="221"/>
      <c r="E23" s="223" t="s">
        <v>250</v>
      </c>
      <c r="F23" s="219" t="s">
        <v>251</v>
      </c>
      <c r="G23" s="219"/>
      <c r="H23" s="219"/>
      <c r="I23" s="219"/>
      <c r="J23" s="219"/>
      <c r="K23" s="217"/>
    </row>
    <row r="24" s="1" customFormat="1" ht="12.75" customHeight="1">
      <c r="B24" s="220"/>
      <c r="C24" s="221"/>
      <c r="D24" s="221"/>
      <c r="E24" s="221"/>
      <c r="F24" s="221"/>
      <c r="G24" s="221"/>
      <c r="H24" s="221"/>
      <c r="I24" s="221"/>
      <c r="J24" s="221"/>
      <c r="K24" s="217"/>
    </row>
    <row r="25" s="1" customFormat="1" ht="15" customHeight="1">
      <c r="B25" s="220"/>
      <c r="C25" s="219" t="s">
        <v>252</v>
      </c>
      <c r="D25" s="219"/>
      <c r="E25" s="219"/>
      <c r="F25" s="219"/>
      <c r="G25" s="219"/>
      <c r="H25" s="219"/>
      <c r="I25" s="219"/>
      <c r="J25" s="219"/>
      <c r="K25" s="217"/>
    </row>
    <row r="26" s="1" customFormat="1" ht="15" customHeight="1">
      <c r="B26" s="220"/>
      <c r="C26" s="219" t="s">
        <v>253</v>
      </c>
      <c r="D26" s="219"/>
      <c r="E26" s="219"/>
      <c r="F26" s="219"/>
      <c r="G26" s="219"/>
      <c r="H26" s="219"/>
      <c r="I26" s="219"/>
      <c r="J26" s="219"/>
      <c r="K26" s="217"/>
    </row>
    <row r="27" s="1" customFormat="1" ht="15" customHeight="1">
      <c r="B27" s="220"/>
      <c r="C27" s="219"/>
      <c r="D27" s="219" t="s">
        <v>254</v>
      </c>
      <c r="E27" s="219"/>
      <c r="F27" s="219"/>
      <c r="G27" s="219"/>
      <c r="H27" s="219"/>
      <c r="I27" s="219"/>
      <c r="J27" s="219"/>
      <c r="K27" s="217"/>
    </row>
    <row r="28" s="1" customFormat="1" ht="15" customHeight="1">
      <c r="B28" s="220"/>
      <c r="C28" s="221"/>
      <c r="D28" s="219" t="s">
        <v>255</v>
      </c>
      <c r="E28" s="219"/>
      <c r="F28" s="219"/>
      <c r="G28" s="219"/>
      <c r="H28" s="219"/>
      <c r="I28" s="219"/>
      <c r="J28" s="219"/>
      <c r="K28" s="217"/>
    </row>
    <row r="29" s="1" customFormat="1" ht="12.75" customHeight="1">
      <c r="B29" s="220"/>
      <c r="C29" s="221"/>
      <c r="D29" s="221"/>
      <c r="E29" s="221"/>
      <c r="F29" s="221"/>
      <c r="G29" s="221"/>
      <c r="H29" s="221"/>
      <c r="I29" s="221"/>
      <c r="J29" s="221"/>
      <c r="K29" s="217"/>
    </row>
    <row r="30" s="1" customFormat="1" ht="15" customHeight="1">
      <c r="B30" s="220"/>
      <c r="C30" s="221"/>
      <c r="D30" s="219" t="s">
        <v>256</v>
      </c>
      <c r="E30" s="219"/>
      <c r="F30" s="219"/>
      <c r="G30" s="219"/>
      <c r="H30" s="219"/>
      <c r="I30" s="219"/>
      <c r="J30" s="219"/>
      <c r="K30" s="217"/>
    </row>
    <row r="31" s="1" customFormat="1" ht="15" customHeight="1">
      <c r="B31" s="220"/>
      <c r="C31" s="221"/>
      <c r="D31" s="219" t="s">
        <v>257</v>
      </c>
      <c r="E31" s="219"/>
      <c r="F31" s="219"/>
      <c r="G31" s="219"/>
      <c r="H31" s="219"/>
      <c r="I31" s="219"/>
      <c r="J31" s="219"/>
      <c r="K31" s="217"/>
    </row>
    <row r="32" s="1" customFormat="1" ht="12.75" customHeight="1">
      <c r="B32" s="220"/>
      <c r="C32" s="221"/>
      <c r="D32" s="221"/>
      <c r="E32" s="221"/>
      <c r="F32" s="221"/>
      <c r="G32" s="221"/>
      <c r="H32" s="221"/>
      <c r="I32" s="221"/>
      <c r="J32" s="221"/>
      <c r="K32" s="217"/>
    </row>
    <row r="33" s="1" customFormat="1" ht="15" customHeight="1">
      <c r="B33" s="220"/>
      <c r="C33" s="221"/>
      <c r="D33" s="219" t="s">
        <v>258</v>
      </c>
      <c r="E33" s="219"/>
      <c r="F33" s="219"/>
      <c r="G33" s="219"/>
      <c r="H33" s="219"/>
      <c r="I33" s="219"/>
      <c r="J33" s="219"/>
      <c r="K33" s="217"/>
    </row>
    <row r="34" s="1" customFormat="1" ht="15" customHeight="1">
      <c r="B34" s="220"/>
      <c r="C34" s="221"/>
      <c r="D34" s="219" t="s">
        <v>259</v>
      </c>
      <c r="E34" s="219"/>
      <c r="F34" s="219"/>
      <c r="G34" s="219"/>
      <c r="H34" s="219"/>
      <c r="I34" s="219"/>
      <c r="J34" s="219"/>
      <c r="K34" s="217"/>
    </row>
    <row r="35" s="1" customFormat="1" ht="15" customHeight="1">
      <c r="B35" s="220"/>
      <c r="C35" s="221"/>
      <c r="D35" s="219" t="s">
        <v>260</v>
      </c>
      <c r="E35" s="219"/>
      <c r="F35" s="219"/>
      <c r="G35" s="219"/>
      <c r="H35" s="219"/>
      <c r="I35" s="219"/>
      <c r="J35" s="219"/>
      <c r="K35" s="217"/>
    </row>
    <row r="36" s="1" customFormat="1" ht="15" customHeight="1">
      <c r="B36" s="220"/>
      <c r="C36" s="221"/>
      <c r="D36" s="219"/>
      <c r="E36" s="222" t="s">
        <v>99</v>
      </c>
      <c r="F36" s="219"/>
      <c r="G36" s="219" t="s">
        <v>261</v>
      </c>
      <c r="H36" s="219"/>
      <c r="I36" s="219"/>
      <c r="J36" s="219"/>
      <c r="K36" s="217"/>
    </row>
    <row r="37" s="1" customFormat="1" ht="30.75" customHeight="1">
      <c r="B37" s="220"/>
      <c r="C37" s="221"/>
      <c r="D37" s="219"/>
      <c r="E37" s="222" t="s">
        <v>262</v>
      </c>
      <c r="F37" s="219"/>
      <c r="G37" s="219" t="s">
        <v>263</v>
      </c>
      <c r="H37" s="219"/>
      <c r="I37" s="219"/>
      <c r="J37" s="219"/>
      <c r="K37" s="217"/>
    </row>
    <row r="38" s="1" customFormat="1" ht="15" customHeight="1">
      <c r="B38" s="220"/>
      <c r="C38" s="221"/>
      <c r="D38" s="219"/>
      <c r="E38" s="222" t="s">
        <v>59</v>
      </c>
      <c r="F38" s="219"/>
      <c r="G38" s="219" t="s">
        <v>264</v>
      </c>
      <c r="H38" s="219"/>
      <c r="I38" s="219"/>
      <c r="J38" s="219"/>
      <c r="K38" s="217"/>
    </row>
    <row r="39" s="1" customFormat="1" ht="15" customHeight="1">
      <c r="B39" s="220"/>
      <c r="C39" s="221"/>
      <c r="D39" s="219"/>
      <c r="E39" s="222" t="s">
        <v>60</v>
      </c>
      <c r="F39" s="219"/>
      <c r="G39" s="219" t="s">
        <v>265</v>
      </c>
      <c r="H39" s="219"/>
      <c r="I39" s="219"/>
      <c r="J39" s="219"/>
      <c r="K39" s="217"/>
    </row>
    <row r="40" s="1" customFormat="1" ht="15" customHeight="1">
      <c r="B40" s="220"/>
      <c r="C40" s="221"/>
      <c r="D40" s="219"/>
      <c r="E40" s="222" t="s">
        <v>100</v>
      </c>
      <c r="F40" s="219"/>
      <c r="G40" s="219" t="s">
        <v>266</v>
      </c>
      <c r="H40" s="219"/>
      <c r="I40" s="219"/>
      <c r="J40" s="219"/>
      <c r="K40" s="217"/>
    </row>
    <row r="41" s="1" customFormat="1" ht="15" customHeight="1">
      <c r="B41" s="220"/>
      <c r="C41" s="221"/>
      <c r="D41" s="219"/>
      <c r="E41" s="222" t="s">
        <v>101</v>
      </c>
      <c r="F41" s="219"/>
      <c r="G41" s="219" t="s">
        <v>267</v>
      </c>
      <c r="H41" s="219"/>
      <c r="I41" s="219"/>
      <c r="J41" s="219"/>
      <c r="K41" s="217"/>
    </row>
    <row r="42" s="1" customFormat="1" ht="15" customHeight="1">
      <c r="B42" s="220"/>
      <c r="C42" s="221"/>
      <c r="D42" s="219"/>
      <c r="E42" s="222" t="s">
        <v>268</v>
      </c>
      <c r="F42" s="219"/>
      <c r="G42" s="219" t="s">
        <v>269</v>
      </c>
      <c r="H42" s="219"/>
      <c r="I42" s="219"/>
      <c r="J42" s="219"/>
      <c r="K42" s="217"/>
    </row>
    <row r="43" s="1" customFormat="1" ht="15" customHeight="1">
      <c r="B43" s="220"/>
      <c r="C43" s="221"/>
      <c r="D43" s="219"/>
      <c r="E43" s="222"/>
      <c r="F43" s="219"/>
      <c r="G43" s="219" t="s">
        <v>270</v>
      </c>
      <c r="H43" s="219"/>
      <c r="I43" s="219"/>
      <c r="J43" s="219"/>
      <c r="K43" s="217"/>
    </row>
    <row r="44" s="1" customFormat="1" ht="15" customHeight="1">
      <c r="B44" s="220"/>
      <c r="C44" s="221"/>
      <c r="D44" s="219"/>
      <c r="E44" s="222" t="s">
        <v>271</v>
      </c>
      <c r="F44" s="219"/>
      <c r="G44" s="219" t="s">
        <v>272</v>
      </c>
      <c r="H44" s="219"/>
      <c r="I44" s="219"/>
      <c r="J44" s="219"/>
      <c r="K44" s="217"/>
    </row>
    <row r="45" s="1" customFormat="1" ht="15" customHeight="1">
      <c r="B45" s="220"/>
      <c r="C45" s="221"/>
      <c r="D45" s="219"/>
      <c r="E45" s="222" t="s">
        <v>103</v>
      </c>
      <c r="F45" s="219"/>
      <c r="G45" s="219" t="s">
        <v>273</v>
      </c>
      <c r="H45" s="219"/>
      <c r="I45" s="219"/>
      <c r="J45" s="219"/>
      <c r="K45" s="217"/>
    </row>
    <row r="46" s="1" customFormat="1" ht="12.75" customHeight="1">
      <c r="B46" s="220"/>
      <c r="C46" s="221"/>
      <c r="D46" s="219"/>
      <c r="E46" s="219"/>
      <c r="F46" s="219"/>
      <c r="G46" s="219"/>
      <c r="H46" s="219"/>
      <c r="I46" s="219"/>
      <c r="J46" s="219"/>
      <c r="K46" s="217"/>
    </row>
    <row r="47" s="1" customFormat="1" ht="15" customHeight="1">
      <c r="B47" s="220"/>
      <c r="C47" s="221"/>
      <c r="D47" s="219" t="s">
        <v>274</v>
      </c>
      <c r="E47" s="219"/>
      <c r="F47" s="219"/>
      <c r="G47" s="219"/>
      <c r="H47" s="219"/>
      <c r="I47" s="219"/>
      <c r="J47" s="219"/>
      <c r="K47" s="217"/>
    </row>
    <row r="48" s="1" customFormat="1" ht="15" customHeight="1">
      <c r="B48" s="220"/>
      <c r="C48" s="221"/>
      <c r="D48" s="221"/>
      <c r="E48" s="219" t="s">
        <v>275</v>
      </c>
      <c r="F48" s="219"/>
      <c r="G48" s="219"/>
      <c r="H48" s="219"/>
      <c r="I48" s="219"/>
      <c r="J48" s="219"/>
      <c r="K48" s="217"/>
    </row>
    <row r="49" s="1" customFormat="1" ht="15" customHeight="1">
      <c r="B49" s="220"/>
      <c r="C49" s="221"/>
      <c r="D49" s="221"/>
      <c r="E49" s="219" t="s">
        <v>276</v>
      </c>
      <c r="F49" s="219"/>
      <c r="G49" s="219"/>
      <c r="H49" s="219"/>
      <c r="I49" s="219"/>
      <c r="J49" s="219"/>
      <c r="K49" s="217"/>
    </row>
    <row r="50" s="1" customFormat="1" ht="15" customHeight="1">
      <c r="B50" s="220"/>
      <c r="C50" s="221"/>
      <c r="D50" s="221"/>
      <c r="E50" s="219" t="s">
        <v>277</v>
      </c>
      <c r="F50" s="219"/>
      <c r="G50" s="219"/>
      <c r="H50" s="219"/>
      <c r="I50" s="219"/>
      <c r="J50" s="219"/>
      <c r="K50" s="217"/>
    </row>
    <row r="51" s="1" customFormat="1" ht="15" customHeight="1">
      <c r="B51" s="220"/>
      <c r="C51" s="221"/>
      <c r="D51" s="219" t="s">
        <v>278</v>
      </c>
      <c r="E51" s="219"/>
      <c r="F51" s="219"/>
      <c r="G51" s="219"/>
      <c r="H51" s="219"/>
      <c r="I51" s="219"/>
      <c r="J51" s="219"/>
      <c r="K51" s="217"/>
    </row>
    <row r="52" s="1" customFormat="1" ht="25.5" customHeight="1">
      <c r="B52" s="215"/>
      <c r="C52" s="216" t="s">
        <v>279</v>
      </c>
      <c r="D52" s="216"/>
      <c r="E52" s="216"/>
      <c r="F52" s="216"/>
      <c r="G52" s="216"/>
      <c r="H52" s="216"/>
      <c r="I52" s="216"/>
      <c r="J52" s="216"/>
      <c r="K52" s="217"/>
    </row>
    <row r="53" s="1" customFormat="1" ht="5.25" customHeight="1">
      <c r="B53" s="215"/>
      <c r="C53" s="218"/>
      <c r="D53" s="218"/>
      <c r="E53" s="218"/>
      <c r="F53" s="218"/>
      <c r="G53" s="218"/>
      <c r="H53" s="218"/>
      <c r="I53" s="218"/>
      <c r="J53" s="218"/>
      <c r="K53" s="217"/>
    </row>
    <row r="54" s="1" customFormat="1" ht="15" customHeight="1">
      <c r="B54" s="215"/>
      <c r="C54" s="219" t="s">
        <v>280</v>
      </c>
      <c r="D54" s="219"/>
      <c r="E54" s="219"/>
      <c r="F54" s="219"/>
      <c r="G54" s="219"/>
      <c r="H54" s="219"/>
      <c r="I54" s="219"/>
      <c r="J54" s="219"/>
      <c r="K54" s="217"/>
    </row>
    <row r="55" s="1" customFormat="1" ht="15" customHeight="1">
      <c r="B55" s="215"/>
      <c r="C55" s="219" t="s">
        <v>281</v>
      </c>
      <c r="D55" s="219"/>
      <c r="E55" s="219"/>
      <c r="F55" s="219"/>
      <c r="G55" s="219"/>
      <c r="H55" s="219"/>
      <c r="I55" s="219"/>
      <c r="J55" s="219"/>
      <c r="K55" s="217"/>
    </row>
    <row r="56" s="1" customFormat="1" ht="12.75" customHeight="1">
      <c r="B56" s="215"/>
      <c r="C56" s="219"/>
      <c r="D56" s="219"/>
      <c r="E56" s="219"/>
      <c r="F56" s="219"/>
      <c r="G56" s="219"/>
      <c r="H56" s="219"/>
      <c r="I56" s="219"/>
      <c r="J56" s="219"/>
      <c r="K56" s="217"/>
    </row>
    <row r="57" s="1" customFormat="1" ht="15" customHeight="1">
      <c r="B57" s="215"/>
      <c r="C57" s="219" t="s">
        <v>282</v>
      </c>
      <c r="D57" s="219"/>
      <c r="E57" s="219"/>
      <c r="F57" s="219"/>
      <c r="G57" s="219"/>
      <c r="H57" s="219"/>
      <c r="I57" s="219"/>
      <c r="J57" s="219"/>
      <c r="K57" s="217"/>
    </row>
    <row r="58" s="1" customFormat="1" ht="15" customHeight="1">
      <c r="B58" s="215"/>
      <c r="C58" s="221"/>
      <c r="D58" s="219" t="s">
        <v>283</v>
      </c>
      <c r="E58" s="219"/>
      <c r="F58" s="219"/>
      <c r="G58" s="219"/>
      <c r="H58" s="219"/>
      <c r="I58" s="219"/>
      <c r="J58" s="219"/>
      <c r="K58" s="217"/>
    </row>
    <row r="59" s="1" customFormat="1" ht="15" customHeight="1">
      <c r="B59" s="215"/>
      <c r="C59" s="221"/>
      <c r="D59" s="219" t="s">
        <v>284</v>
      </c>
      <c r="E59" s="219"/>
      <c r="F59" s="219"/>
      <c r="G59" s="219"/>
      <c r="H59" s="219"/>
      <c r="I59" s="219"/>
      <c r="J59" s="219"/>
      <c r="K59" s="217"/>
    </row>
    <row r="60" s="1" customFormat="1" ht="15" customHeight="1">
      <c r="B60" s="215"/>
      <c r="C60" s="221"/>
      <c r="D60" s="219" t="s">
        <v>285</v>
      </c>
      <c r="E60" s="219"/>
      <c r="F60" s="219"/>
      <c r="G60" s="219"/>
      <c r="H60" s="219"/>
      <c r="I60" s="219"/>
      <c r="J60" s="219"/>
      <c r="K60" s="217"/>
    </row>
    <row r="61" s="1" customFormat="1" ht="15" customHeight="1">
      <c r="B61" s="215"/>
      <c r="C61" s="221"/>
      <c r="D61" s="219" t="s">
        <v>286</v>
      </c>
      <c r="E61" s="219"/>
      <c r="F61" s="219"/>
      <c r="G61" s="219"/>
      <c r="H61" s="219"/>
      <c r="I61" s="219"/>
      <c r="J61" s="219"/>
      <c r="K61" s="217"/>
    </row>
    <row r="62" s="1" customFormat="1" ht="15" customHeight="1">
      <c r="B62" s="215"/>
      <c r="C62" s="221"/>
      <c r="D62" s="224" t="s">
        <v>287</v>
      </c>
      <c r="E62" s="224"/>
      <c r="F62" s="224"/>
      <c r="G62" s="224"/>
      <c r="H62" s="224"/>
      <c r="I62" s="224"/>
      <c r="J62" s="224"/>
      <c r="K62" s="217"/>
    </row>
    <row r="63" s="1" customFormat="1" ht="15" customHeight="1">
      <c r="B63" s="215"/>
      <c r="C63" s="221"/>
      <c r="D63" s="219" t="s">
        <v>288</v>
      </c>
      <c r="E63" s="219"/>
      <c r="F63" s="219"/>
      <c r="G63" s="219"/>
      <c r="H63" s="219"/>
      <c r="I63" s="219"/>
      <c r="J63" s="219"/>
      <c r="K63" s="217"/>
    </row>
    <row r="64" s="1" customFormat="1" ht="12.75" customHeight="1">
      <c r="B64" s="215"/>
      <c r="C64" s="221"/>
      <c r="D64" s="221"/>
      <c r="E64" s="225"/>
      <c r="F64" s="221"/>
      <c r="G64" s="221"/>
      <c r="H64" s="221"/>
      <c r="I64" s="221"/>
      <c r="J64" s="221"/>
      <c r="K64" s="217"/>
    </row>
    <row r="65" s="1" customFormat="1" ht="15" customHeight="1">
      <c r="B65" s="215"/>
      <c r="C65" s="221"/>
      <c r="D65" s="219" t="s">
        <v>289</v>
      </c>
      <c r="E65" s="219"/>
      <c r="F65" s="219"/>
      <c r="G65" s="219"/>
      <c r="H65" s="219"/>
      <c r="I65" s="219"/>
      <c r="J65" s="219"/>
      <c r="K65" s="217"/>
    </row>
    <row r="66" s="1" customFormat="1" ht="15" customHeight="1">
      <c r="B66" s="215"/>
      <c r="C66" s="221"/>
      <c r="D66" s="224" t="s">
        <v>290</v>
      </c>
      <c r="E66" s="224"/>
      <c r="F66" s="224"/>
      <c r="G66" s="224"/>
      <c r="H66" s="224"/>
      <c r="I66" s="224"/>
      <c r="J66" s="224"/>
      <c r="K66" s="217"/>
    </row>
    <row r="67" s="1" customFormat="1" ht="15" customHeight="1">
      <c r="B67" s="215"/>
      <c r="C67" s="221"/>
      <c r="D67" s="219" t="s">
        <v>291</v>
      </c>
      <c r="E67" s="219"/>
      <c r="F67" s="219"/>
      <c r="G67" s="219"/>
      <c r="H67" s="219"/>
      <c r="I67" s="219"/>
      <c r="J67" s="219"/>
      <c r="K67" s="217"/>
    </row>
    <row r="68" s="1" customFormat="1" ht="15" customHeight="1">
      <c r="B68" s="215"/>
      <c r="C68" s="221"/>
      <c r="D68" s="219" t="s">
        <v>292</v>
      </c>
      <c r="E68" s="219"/>
      <c r="F68" s="219"/>
      <c r="G68" s="219"/>
      <c r="H68" s="219"/>
      <c r="I68" s="219"/>
      <c r="J68" s="219"/>
      <c r="K68" s="217"/>
    </row>
    <row r="69" s="1" customFormat="1" ht="15" customHeight="1">
      <c r="B69" s="215"/>
      <c r="C69" s="221"/>
      <c r="D69" s="219" t="s">
        <v>293</v>
      </c>
      <c r="E69" s="219"/>
      <c r="F69" s="219"/>
      <c r="G69" s="219"/>
      <c r="H69" s="219"/>
      <c r="I69" s="219"/>
      <c r="J69" s="219"/>
      <c r="K69" s="217"/>
    </row>
    <row r="70" s="1" customFormat="1" ht="15" customHeight="1">
      <c r="B70" s="215"/>
      <c r="C70" s="221"/>
      <c r="D70" s="219" t="s">
        <v>294</v>
      </c>
      <c r="E70" s="219"/>
      <c r="F70" s="219"/>
      <c r="G70" s="219"/>
      <c r="H70" s="219"/>
      <c r="I70" s="219"/>
      <c r="J70" s="219"/>
      <c r="K70" s="217"/>
    </row>
    <row r="71" s="1" customFormat="1" ht="12.75" customHeight="1">
      <c r="B71" s="226"/>
      <c r="C71" s="227"/>
      <c r="D71" s="227"/>
      <c r="E71" s="227"/>
      <c r="F71" s="227"/>
      <c r="G71" s="227"/>
      <c r="H71" s="227"/>
      <c r="I71" s="227"/>
      <c r="J71" s="227"/>
      <c r="K71" s="228"/>
    </row>
    <row r="72" s="1" customFormat="1" ht="18.75" customHeight="1">
      <c r="B72" s="229"/>
      <c r="C72" s="229"/>
      <c r="D72" s="229"/>
      <c r="E72" s="229"/>
      <c r="F72" s="229"/>
      <c r="G72" s="229"/>
      <c r="H72" s="229"/>
      <c r="I72" s="229"/>
      <c r="J72" s="229"/>
      <c r="K72" s="230"/>
    </row>
    <row r="73" s="1" customFormat="1" ht="18.75" customHeight="1">
      <c r="B73" s="230"/>
      <c r="C73" s="230"/>
      <c r="D73" s="230"/>
      <c r="E73" s="230"/>
      <c r="F73" s="230"/>
      <c r="G73" s="230"/>
      <c r="H73" s="230"/>
      <c r="I73" s="230"/>
      <c r="J73" s="230"/>
      <c r="K73" s="230"/>
    </row>
    <row r="74" s="1" customFormat="1" ht="7.5" customHeight="1">
      <c r="B74" s="231"/>
      <c r="C74" s="232"/>
      <c r="D74" s="232"/>
      <c r="E74" s="232"/>
      <c r="F74" s="232"/>
      <c r="G74" s="232"/>
      <c r="H74" s="232"/>
      <c r="I74" s="232"/>
      <c r="J74" s="232"/>
      <c r="K74" s="233"/>
    </row>
    <row r="75" s="1" customFormat="1" ht="45" customHeight="1">
      <c r="B75" s="234"/>
      <c r="C75" s="235" t="s">
        <v>295</v>
      </c>
      <c r="D75" s="235"/>
      <c r="E75" s="235"/>
      <c r="F75" s="235"/>
      <c r="G75" s="235"/>
      <c r="H75" s="235"/>
      <c r="I75" s="235"/>
      <c r="J75" s="235"/>
      <c r="K75" s="236"/>
    </row>
    <row r="76" s="1" customFormat="1" ht="17.25" customHeight="1">
      <c r="B76" s="234"/>
      <c r="C76" s="237" t="s">
        <v>296</v>
      </c>
      <c r="D76" s="237"/>
      <c r="E76" s="237"/>
      <c r="F76" s="237" t="s">
        <v>297</v>
      </c>
      <c r="G76" s="238"/>
      <c r="H76" s="237" t="s">
        <v>60</v>
      </c>
      <c r="I76" s="237" t="s">
        <v>63</v>
      </c>
      <c r="J76" s="237" t="s">
        <v>298</v>
      </c>
      <c r="K76" s="236"/>
    </row>
    <row r="77" s="1" customFormat="1" ht="17.25" customHeight="1">
      <c r="B77" s="234"/>
      <c r="C77" s="239" t="s">
        <v>299</v>
      </c>
      <c r="D77" s="239"/>
      <c r="E77" s="239"/>
      <c r="F77" s="240" t="s">
        <v>300</v>
      </c>
      <c r="G77" s="241"/>
      <c r="H77" s="239"/>
      <c r="I77" s="239"/>
      <c r="J77" s="239" t="s">
        <v>301</v>
      </c>
      <c r="K77" s="236"/>
    </row>
    <row r="78" s="1" customFormat="1" ht="5.25" customHeight="1">
      <c r="B78" s="234"/>
      <c r="C78" s="242"/>
      <c r="D78" s="242"/>
      <c r="E78" s="242"/>
      <c r="F78" s="242"/>
      <c r="G78" s="243"/>
      <c r="H78" s="242"/>
      <c r="I78" s="242"/>
      <c r="J78" s="242"/>
      <c r="K78" s="236"/>
    </row>
    <row r="79" s="1" customFormat="1" ht="15" customHeight="1">
      <c r="B79" s="234"/>
      <c r="C79" s="222" t="s">
        <v>59</v>
      </c>
      <c r="D79" s="244"/>
      <c r="E79" s="244"/>
      <c r="F79" s="245" t="s">
        <v>302</v>
      </c>
      <c r="G79" s="246"/>
      <c r="H79" s="222" t="s">
        <v>303</v>
      </c>
      <c r="I79" s="222" t="s">
        <v>304</v>
      </c>
      <c r="J79" s="222">
        <v>20</v>
      </c>
      <c r="K79" s="236"/>
    </row>
    <row r="80" s="1" customFormat="1" ht="15" customHeight="1">
      <c r="B80" s="234"/>
      <c r="C80" s="222" t="s">
        <v>305</v>
      </c>
      <c r="D80" s="222"/>
      <c r="E80" s="222"/>
      <c r="F80" s="245" t="s">
        <v>302</v>
      </c>
      <c r="G80" s="246"/>
      <c r="H80" s="222" t="s">
        <v>306</v>
      </c>
      <c r="I80" s="222" t="s">
        <v>304</v>
      </c>
      <c r="J80" s="222">
        <v>120</v>
      </c>
      <c r="K80" s="236"/>
    </row>
    <row r="81" s="1" customFormat="1" ht="15" customHeight="1">
      <c r="B81" s="247"/>
      <c r="C81" s="222" t="s">
        <v>307</v>
      </c>
      <c r="D81" s="222"/>
      <c r="E81" s="222"/>
      <c r="F81" s="245" t="s">
        <v>308</v>
      </c>
      <c r="G81" s="246"/>
      <c r="H81" s="222" t="s">
        <v>309</v>
      </c>
      <c r="I81" s="222" t="s">
        <v>304</v>
      </c>
      <c r="J81" s="222">
        <v>50</v>
      </c>
      <c r="K81" s="236"/>
    </row>
    <row r="82" s="1" customFormat="1" ht="15" customHeight="1">
      <c r="B82" s="247"/>
      <c r="C82" s="222" t="s">
        <v>310</v>
      </c>
      <c r="D82" s="222"/>
      <c r="E82" s="222"/>
      <c r="F82" s="245" t="s">
        <v>302</v>
      </c>
      <c r="G82" s="246"/>
      <c r="H82" s="222" t="s">
        <v>311</v>
      </c>
      <c r="I82" s="222" t="s">
        <v>312</v>
      </c>
      <c r="J82" s="222"/>
      <c r="K82" s="236"/>
    </row>
    <row r="83" s="1" customFormat="1" ht="15" customHeight="1">
      <c r="B83" s="247"/>
      <c r="C83" s="248" t="s">
        <v>313</v>
      </c>
      <c r="D83" s="248"/>
      <c r="E83" s="248"/>
      <c r="F83" s="249" t="s">
        <v>308</v>
      </c>
      <c r="G83" s="248"/>
      <c r="H83" s="248" t="s">
        <v>314</v>
      </c>
      <c r="I83" s="248" t="s">
        <v>304</v>
      </c>
      <c r="J83" s="248">
        <v>15</v>
      </c>
      <c r="K83" s="236"/>
    </row>
    <row r="84" s="1" customFormat="1" ht="15" customHeight="1">
      <c r="B84" s="247"/>
      <c r="C84" s="248" t="s">
        <v>315</v>
      </c>
      <c r="D84" s="248"/>
      <c r="E84" s="248"/>
      <c r="F84" s="249" t="s">
        <v>308</v>
      </c>
      <c r="G84" s="248"/>
      <c r="H84" s="248" t="s">
        <v>316</v>
      </c>
      <c r="I84" s="248" t="s">
        <v>304</v>
      </c>
      <c r="J84" s="248">
        <v>15</v>
      </c>
      <c r="K84" s="236"/>
    </row>
    <row r="85" s="1" customFormat="1" ht="15" customHeight="1">
      <c r="B85" s="247"/>
      <c r="C85" s="248" t="s">
        <v>317</v>
      </c>
      <c r="D85" s="248"/>
      <c r="E85" s="248"/>
      <c r="F85" s="249" t="s">
        <v>308</v>
      </c>
      <c r="G85" s="248"/>
      <c r="H85" s="248" t="s">
        <v>318</v>
      </c>
      <c r="I85" s="248" t="s">
        <v>304</v>
      </c>
      <c r="J85" s="248">
        <v>20</v>
      </c>
      <c r="K85" s="236"/>
    </row>
    <row r="86" s="1" customFormat="1" ht="15" customHeight="1">
      <c r="B86" s="247"/>
      <c r="C86" s="248" t="s">
        <v>319</v>
      </c>
      <c r="D86" s="248"/>
      <c r="E86" s="248"/>
      <c r="F86" s="249" t="s">
        <v>308</v>
      </c>
      <c r="G86" s="248"/>
      <c r="H86" s="248" t="s">
        <v>320</v>
      </c>
      <c r="I86" s="248" t="s">
        <v>304</v>
      </c>
      <c r="J86" s="248">
        <v>20</v>
      </c>
      <c r="K86" s="236"/>
    </row>
    <row r="87" s="1" customFormat="1" ht="15" customHeight="1">
      <c r="B87" s="247"/>
      <c r="C87" s="222" t="s">
        <v>321</v>
      </c>
      <c r="D87" s="222"/>
      <c r="E87" s="222"/>
      <c r="F87" s="245" t="s">
        <v>308</v>
      </c>
      <c r="G87" s="246"/>
      <c r="H87" s="222" t="s">
        <v>322</v>
      </c>
      <c r="I87" s="222" t="s">
        <v>304</v>
      </c>
      <c r="J87" s="222">
        <v>50</v>
      </c>
      <c r="K87" s="236"/>
    </row>
    <row r="88" s="1" customFormat="1" ht="15" customHeight="1">
      <c r="B88" s="247"/>
      <c r="C88" s="222" t="s">
        <v>323</v>
      </c>
      <c r="D88" s="222"/>
      <c r="E88" s="222"/>
      <c r="F88" s="245" t="s">
        <v>308</v>
      </c>
      <c r="G88" s="246"/>
      <c r="H88" s="222" t="s">
        <v>324</v>
      </c>
      <c r="I88" s="222" t="s">
        <v>304</v>
      </c>
      <c r="J88" s="222">
        <v>20</v>
      </c>
      <c r="K88" s="236"/>
    </row>
    <row r="89" s="1" customFormat="1" ht="15" customHeight="1">
      <c r="B89" s="247"/>
      <c r="C89" s="222" t="s">
        <v>325</v>
      </c>
      <c r="D89" s="222"/>
      <c r="E89" s="222"/>
      <c r="F89" s="245" t="s">
        <v>308</v>
      </c>
      <c r="G89" s="246"/>
      <c r="H89" s="222" t="s">
        <v>326</v>
      </c>
      <c r="I89" s="222" t="s">
        <v>304</v>
      </c>
      <c r="J89" s="222">
        <v>20</v>
      </c>
      <c r="K89" s="236"/>
    </row>
    <row r="90" s="1" customFormat="1" ht="15" customHeight="1">
      <c r="B90" s="247"/>
      <c r="C90" s="222" t="s">
        <v>327</v>
      </c>
      <c r="D90" s="222"/>
      <c r="E90" s="222"/>
      <c r="F90" s="245" t="s">
        <v>308</v>
      </c>
      <c r="G90" s="246"/>
      <c r="H90" s="222" t="s">
        <v>328</v>
      </c>
      <c r="I90" s="222" t="s">
        <v>304</v>
      </c>
      <c r="J90" s="222">
        <v>50</v>
      </c>
      <c r="K90" s="236"/>
    </row>
    <row r="91" s="1" customFormat="1" ht="15" customHeight="1">
      <c r="B91" s="247"/>
      <c r="C91" s="222" t="s">
        <v>329</v>
      </c>
      <c r="D91" s="222"/>
      <c r="E91" s="222"/>
      <c r="F91" s="245" t="s">
        <v>308</v>
      </c>
      <c r="G91" s="246"/>
      <c r="H91" s="222" t="s">
        <v>329</v>
      </c>
      <c r="I91" s="222" t="s">
        <v>304</v>
      </c>
      <c r="J91" s="222">
        <v>50</v>
      </c>
      <c r="K91" s="236"/>
    </row>
    <row r="92" s="1" customFormat="1" ht="15" customHeight="1">
      <c r="B92" s="247"/>
      <c r="C92" s="222" t="s">
        <v>330</v>
      </c>
      <c r="D92" s="222"/>
      <c r="E92" s="222"/>
      <c r="F92" s="245" t="s">
        <v>308</v>
      </c>
      <c r="G92" s="246"/>
      <c r="H92" s="222" t="s">
        <v>331</v>
      </c>
      <c r="I92" s="222" t="s">
        <v>304</v>
      </c>
      <c r="J92" s="222">
        <v>255</v>
      </c>
      <c r="K92" s="236"/>
    </row>
    <row r="93" s="1" customFormat="1" ht="15" customHeight="1">
      <c r="B93" s="247"/>
      <c r="C93" s="222" t="s">
        <v>332</v>
      </c>
      <c r="D93" s="222"/>
      <c r="E93" s="222"/>
      <c r="F93" s="245" t="s">
        <v>302</v>
      </c>
      <c r="G93" s="246"/>
      <c r="H93" s="222" t="s">
        <v>333</v>
      </c>
      <c r="I93" s="222" t="s">
        <v>334</v>
      </c>
      <c r="J93" s="222"/>
      <c r="K93" s="236"/>
    </row>
    <row r="94" s="1" customFormat="1" ht="15" customHeight="1">
      <c r="B94" s="247"/>
      <c r="C94" s="222" t="s">
        <v>335</v>
      </c>
      <c r="D94" s="222"/>
      <c r="E94" s="222"/>
      <c r="F94" s="245" t="s">
        <v>302</v>
      </c>
      <c r="G94" s="246"/>
      <c r="H94" s="222" t="s">
        <v>336</v>
      </c>
      <c r="I94" s="222" t="s">
        <v>337</v>
      </c>
      <c r="J94" s="222"/>
      <c r="K94" s="236"/>
    </row>
    <row r="95" s="1" customFormat="1" ht="15" customHeight="1">
      <c r="B95" s="247"/>
      <c r="C95" s="222" t="s">
        <v>338</v>
      </c>
      <c r="D95" s="222"/>
      <c r="E95" s="222"/>
      <c r="F95" s="245" t="s">
        <v>302</v>
      </c>
      <c r="G95" s="246"/>
      <c r="H95" s="222" t="s">
        <v>338</v>
      </c>
      <c r="I95" s="222" t="s">
        <v>337</v>
      </c>
      <c r="J95" s="222"/>
      <c r="K95" s="236"/>
    </row>
    <row r="96" s="1" customFormat="1" ht="15" customHeight="1">
      <c r="B96" s="247"/>
      <c r="C96" s="222" t="s">
        <v>44</v>
      </c>
      <c r="D96" s="222"/>
      <c r="E96" s="222"/>
      <c r="F96" s="245" t="s">
        <v>302</v>
      </c>
      <c r="G96" s="246"/>
      <c r="H96" s="222" t="s">
        <v>339</v>
      </c>
      <c r="I96" s="222" t="s">
        <v>337</v>
      </c>
      <c r="J96" s="222"/>
      <c r="K96" s="236"/>
    </row>
    <row r="97" s="1" customFormat="1" ht="15" customHeight="1">
      <c r="B97" s="247"/>
      <c r="C97" s="222" t="s">
        <v>54</v>
      </c>
      <c r="D97" s="222"/>
      <c r="E97" s="222"/>
      <c r="F97" s="245" t="s">
        <v>302</v>
      </c>
      <c r="G97" s="246"/>
      <c r="H97" s="222" t="s">
        <v>340</v>
      </c>
      <c r="I97" s="222" t="s">
        <v>337</v>
      </c>
      <c r="J97" s="222"/>
      <c r="K97" s="236"/>
    </row>
    <row r="98" s="1" customFormat="1" ht="15" customHeight="1">
      <c r="B98" s="250"/>
      <c r="C98" s="251"/>
      <c r="D98" s="251"/>
      <c r="E98" s="251"/>
      <c r="F98" s="251"/>
      <c r="G98" s="251"/>
      <c r="H98" s="251"/>
      <c r="I98" s="251"/>
      <c r="J98" s="251"/>
      <c r="K98" s="252"/>
    </row>
    <row r="99" s="1" customFormat="1" ht="18.75" customHeight="1">
      <c r="B99" s="253"/>
      <c r="C99" s="254"/>
      <c r="D99" s="254"/>
      <c r="E99" s="254"/>
      <c r="F99" s="254"/>
      <c r="G99" s="254"/>
      <c r="H99" s="254"/>
      <c r="I99" s="254"/>
      <c r="J99" s="254"/>
      <c r="K99" s="253"/>
    </row>
    <row r="100" s="1" customFormat="1" ht="18.75" customHeight="1">
      <c r="B100" s="230"/>
      <c r="C100" s="230"/>
      <c r="D100" s="230"/>
      <c r="E100" s="230"/>
      <c r="F100" s="230"/>
      <c r="G100" s="230"/>
      <c r="H100" s="230"/>
      <c r="I100" s="230"/>
      <c r="J100" s="230"/>
      <c r="K100" s="230"/>
    </row>
    <row r="101" s="1" customFormat="1" ht="7.5" customHeight="1">
      <c r="B101" s="231"/>
      <c r="C101" s="232"/>
      <c r="D101" s="232"/>
      <c r="E101" s="232"/>
      <c r="F101" s="232"/>
      <c r="G101" s="232"/>
      <c r="H101" s="232"/>
      <c r="I101" s="232"/>
      <c r="J101" s="232"/>
      <c r="K101" s="233"/>
    </row>
    <row r="102" s="1" customFormat="1" ht="45" customHeight="1">
      <c r="B102" s="234"/>
      <c r="C102" s="235" t="s">
        <v>341</v>
      </c>
      <c r="D102" s="235"/>
      <c r="E102" s="235"/>
      <c r="F102" s="235"/>
      <c r="G102" s="235"/>
      <c r="H102" s="235"/>
      <c r="I102" s="235"/>
      <c r="J102" s="235"/>
      <c r="K102" s="236"/>
    </row>
    <row r="103" s="1" customFormat="1" ht="17.25" customHeight="1">
      <c r="B103" s="234"/>
      <c r="C103" s="237" t="s">
        <v>296</v>
      </c>
      <c r="D103" s="237"/>
      <c r="E103" s="237"/>
      <c r="F103" s="237" t="s">
        <v>297</v>
      </c>
      <c r="G103" s="238"/>
      <c r="H103" s="237" t="s">
        <v>60</v>
      </c>
      <c r="I103" s="237" t="s">
        <v>63</v>
      </c>
      <c r="J103" s="237" t="s">
        <v>298</v>
      </c>
      <c r="K103" s="236"/>
    </row>
    <row r="104" s="1" customFormat="1" ht="17.25" customHeight="1">
      <c r="B104" s="234"/>
      <c r="C104" s="239" t="s">
        <v>299</v>
      </c>
      <c r="D104" s="239"/>
      <c r="E104" s="239"/>
      <c r="F104" s="240" t="s">
        <v>300</v>
      </c>
      <c r="G104" s="241"/>
      <c r="H104" s="239"/>
      <c r="I104" s="239"/>
      <c r="J104" s="239" t="s">
        <v>301</v>
      </c>
      <c r="K104" s="236"/>
    </row>
    <row r="105" s="1" customFormat="1" ht="5.25" customHeight="1">
      <c r="B105" s="234"/>
      <c r="C105" s="237"/>
      <c r="D105" s="237"/>
      <c r="E105" s="237"/>
      <c r="F105" s="237"/>
      <c r="G105" s="255"/>
      <c r="H105" s="237"/>
      <c r="I105" s="237"/>
      <c r="J105" s="237"/>
      <c r="K105" s="236"/>
    </row>
    <row r="106" s="1" customFormat="1" ht="15" customHeight="1">
      <c r="B106" s="234"/>
      <c r="C106" s="222" t="s">
        <v>59</v>
      </c>
      <c r="D106" s="244"/>
      <c r="E106" s="244"/>
      <c r="F106" s="245" t="s">
        <v>302</v>
      </c>
      <c r="G106" s="222"/>
      <c r="H106" s="222" t="s">
        <v>342</v>
      </c>
      <c r="I106" s="222" t="s">
        <v>304</v>
      </c>
      <c r="J106" s="222">
        <v>20</v>
      </c>
      <c r="K106" s="236"/>
    </row>
    <row r="107" s="1" customFormat="1" ht="15" customHeight="1">
      <c r="B107" s="234"/>
      <c r="C107" s="222" t="s">
        <v>305</v>
      </c>
      <c r="D107" s="222"/>
      <c r="E107" s="222"/>
      <c r="F107" s="245" t="s">
        <v>302</v>
      </c>
      <c r="G107" s="222"/>
      <c r="H107" s="222" t="s">
        <v>342</v>
      </c>
      <c r="I107" s="222" t="s">
        <v>304</v>
      </c>
      <c r="J107" s="222">
        <v>120</v>
      </c>
      <c r="K107" s="236"/>
    </row>
    <row r="108" s="1" customFormat="1" ht="15" customHeight="1">
      <c r="B108" s="247"/>
      <c r="C108" s="222" t="s">
        <v>307</v>
      </c>
      <c r="D108" s="222"/>
      <c r="E108" s="222"/>
      <c r="F108" s="245" t="s">
        <v>308</v>
      </c>
      <c r="G108" s="222"/>
      <c r="H108" s="222" t="s">
        <v>342</v>
      </c>
      <c r="I108" s="222" t="s">
        <v>304</v>
      </c>
      <c r="J108" s="222">
        <v>50</v>
      </c>
      <c r="K108" s="236"/>
    </row>
    <row r="109" s="1" customFormat="1" ht="15" customHeight="1">
      <c r="B109" s="247"/>
      <c r="C109" s="222" t="s">
        <v>310</v>
      </c>
      <c r="D109" s="222"/>
      <c r="E109" s="222"/>
      <c r="F109" s="245" t="s">
        <v>302</v>
      </c>
      <c r="G109" s="222"/>
      <c r="H109" s="222" t="s">
        <v>342</v>
      </c>
      <c r="I109" s="222" t="s">
        <v>312</v>
      </c>
      <c r="J109" s="222"/>
      <c r="K109" s="236"/>
    </row>
    <row r="110" s="1" customFormat="1" ht="15" customHeight="1">
      <c r="B110" s="247"/>
      <c r="C110" s="222" t="s">
        <v>321</v>
      </c>
      <c r="D110" s="222"/>
      <c r="E110" s="222"/>
      <c r="F110" s="245" t="s">
        <v>308</v>
      </c>
      <c r="G110" s="222"/>
      <c r="H110" s="222" t="s">
        <v>342</v>
      </c>
      <c r="I110" s="222" t="s">
        <v>304</v>
      </c>
      <c r="J110" s="222">
        <v>50</v>
      </c>
      <c r="K110" s="236"/>
    </row>
    <row r="111" s="1" customFormat="1" ht="15" customHeight="1">
      <c r="B111" s="247"/>
      <c r="C111" s="222" t="s">
        <v>329</v>
      </c>
      <c r="D111" s="222"/>
      <c r="E111" s="222"/>
      <c r="F111" s="245" t="s">
        <v>308</v>
      </c>
      <c r="G111" s="222"/>
      <c r="H111" s="222" t="s">
        <v>342</v>
      </c>
      <c r="I111" s="222" t="s">
        <v>304</v>
      </c>
      <c r="J111" s="222">
        <v>50</v>
      </c>
      <c r="K111" s="236"/>
    </row>
    <row r="112" s="1" customFormat="1" ht="15" customHeight="1">
      <c r="B112" s="247"/>
      <c r="C112" s="222" t="s">
        <v>327</v>
      </c>
      <c r="D112" s="222"/>
      <c r="E112" s="222"/>
      <c r="F112" s="245" t="s">
        <v>308</v>
      </c>
      <c r="G112" s="222"/>
      <c r="H112" s="222" t="s">
        <v>342</v>
      </c>
      <c r="I112" s="222" t="s">
        <v>304</v>
      </c>
      <c r="J112" s="222">
        <v>50</v>
      </c>
      <c r="K112" s="236"/>
    </row>
    <row r="113" s="1" customFormat="1" ht="15" customHeight="1">
      <c r="B113" s="247"/>
      <c r="C113" s="222" t="s">
        <v>59</v>
      </c>
      <c r="D113" s="222"/>
      <c r="E113" s="222"/>
      <c r="F113" s="245" t="s">
        <v>302</v>
      </c>
      <c r="G113" s="222"/>
      <c r="H113" s="222" t="s">
        <v>343</v>
      </c>
      <c r="I113" s="222" t="s">
        <v>304</v>
      </c>
      <c r="J113" s="222">
        <v>20</v>
      </c>
      <c r="K113" s="236"/>
    </row>
    <row r="114" s="1" customFormat="1" ht="15" customHeight="1">
      <c r="B114" s="247"/>
      <c r="C114" s="222" t="s">
        <v>344</v>
      </c>
      <c r="D114" s="222"/>
      <c r="E114" s="222"/>
      <c r="F114" s="245" t="s">
        <v>302</v>
      </c>
      <c r="G114" s="222"/>
      <c r="H114" s="222" t="s">
        <v>345</v>
      </c>
      <c r="I114" s="222" t="s">
        <v>304</v>
      </c>
      <c r="J114" s="222">
        <v>120</v>
      </c>
      <c r="K114" s="236"/>
    </row>
    <row r="115" s="1" customFormat="1" ht="15" customHeight="1">
      <c r="B115" s="247"/>
      <c r="C115" s="222" t="s">
        <v>44</v>
      </c>
      <c r="D115" s="222"/>
      <c r="E115" s="222"/>
      <c r="F115" s="245" t="s">
        <v>302</v>
      </c>
      <c r="G115" s="222"/>
      <c r="H115" s="222" t="s">
        <v>346</v>
      </c>
      <c r="I115" s="222" t="s">
        <v>337</v>
      </c>
      <c r="J115" s="222"/>
      <c r="K115" s="236"/>
    </row>
    <row r="116" s="1" customFormat="1" ht="15" customHeight="1">
      <c r="B116" s="247"/>
      <c r="C116" s="222" t="s">
        <v>54</v>
      </c>
      <c r="D116" s="222"/>
      <c r="E116" s="222"/>
      <c r="F116" s="245" t="s">
        <v>302</v>
      </c>
      <c r="G116" s="222"/>
      <c r="H116" s="222" t="s">
        <v>347</v>
      </c>
      <c r="I116" s="222" t="s">
        <v>337</v>
      </c>
      <c r="J116" s="222"/>
      <c r="K116" s="236"/>
    </row>
    <row r="117" s="1" customFormat="1" ht="15" customHeight="1">
      <c r="B117" s="247"/>
      <c r="C117" s="222" t="s">
        <v>63</v>
      </c>
      <c r="D117" s="222"/>
      <c r="E117" s="222"/>
      <c r="F117" s="245" t="s">
        <v>302</v>
      </c>
      <c r="G117" s="222"/>
      <c r="H117" s="222" t="s">
        <v>348</v>
      </c>
      <c r="I117" s="222" t="s">
        <v>349</v>
      </c>
      <c r="J117" s="222"/>
      <c r="K117" s="236"/>
    </row>
    <row r="118" s="1" customFormat="1" ht="15" customHeight="1">
      <c r="B118" s="250"/>
      <c r="C118" s="256"/>
      <c r="D118" s="256"/>
      <c r="E118" s="256"/>
      <c r="F118" s="256"/>
      <c r="G118" s="256"/>
      <c r="H118" s="256"/>
      <c r="I118" s="256"/>
      <c r="J118" s="256"/>
      <c r="K118" s="252"/>
    </row>
    <row r="119" s="1" customFormat="1" ht="18.75" customHeight="1">
      <c r="B119" s="257"/>
      <c r="C119" s="258"/>
      <c r="D119" s="258"/>
      <c r="E119" s="258"/>
      <c r="F119" s="259"/>
      <c r="G119" s="258"/>
      <c r="H119" s="258"/>
      <c r="I119" s="258"/>
      <c r="J119" s="258"/>
      <c r="K119" s="257"/>
    </row>
    <row r="120" s="1" customFormat="1" ht="18.75" customHeight="1">
      <c r="B120" s="230"/>
      <c r="C120" s="230"/>
      <c r="D120" s="230"/>
      <c r="E120" s="230"/>
      <c r="F120" s="230"/>
      <c r="G120" s="230"/>
      <c r="H120" s="230"/>
      <c r="I120" s="230"/>
      <c r="J120" s="230"/>
      <c r="K120" s="230"/>
    </row>
    <row r="121" s="1" customFormat="1" ht="7.5" customHeight="1">
      <c r="B121" s="260"/>
      <c r="C121" s="261"/>
      <c r="D121" s="261"/>
      <c r="E121" s="261"/>
      <c r="F121" s="261"/>
      <c r="G121" s="261"/>
      <c r="H121" s="261"/>
      <c r="I121" s="261"/>
      <c r="J121" s="261"/>
      <c r="K121" s="262"/>
    </row>
    <row r="122" s="1" customFormat="1" ht="45" customHeight="1">
      <c r="B122" s="263"/>
      <c r="C122" s="213" t="s">
        <v>350</v>
      </c>
      <c r="D122" s="213"/>
      <c r="E122" s="213"/>
      <c r="F122" s="213"/>
      <c r="G122" s="213"/>
      <c r="H122" s="213"/>
      <c r="I122" s="213"/>
      <c r="J122" s="213"/>
      <c r="K122" s="264"/>
    </row>
    <row r="123" s="1" customFormat="1" ht="17.25" customHeight="1">
      <c r="B123" s="265"/>
      <c r="C123" s="237" t="s">
        <v>296</v>
      </c>
      <c r="D123" s="237"/>
      <c r="E123" s="237"/>
      <c r="F123" s="237" t="s">
        <v>297</v>
      </c>
      <c r="G123" s="238"/>
      <c r="H123" s="237" t="s">
        <v>60</v>
      </c>
      <c r="I123" s="237" t="s">
        <v>63</v>
      </c>
      <c r="J123" s="237" t="s">
        <v>298</v>
      </c>
      <c r="K123" s="266"/>
    </row>
    <row r="124" s="1" customFormat="1" ht="17.25" customHeight="1">
      <c r="B124" s="265"/>
      <c r="C124" s="239" t="s">
        <v>299</v>
      </c>
      <c r="D124" s="239"/>
      <c r="E124" s="239"/>
      <c r="F124" s="240" t="s">
        <v>300</v>
      </c>
      <c r="G124" s="241"/>
      <c r="H124" s="239"/>
      <c r="I124" s="239"/>
      <c r="J124" s="239" t="s">
        <v>301</v>
      </c>
      <c r="K124" s="266"/>
    </row>
    <row r="125" s="1" customFormat="1" ht="5.25" customHeight="1">
      <c r="B125" s="267"/>
      <c r="C125" s="242"/>
      <c r="D125" s="242"/>
      <c r="E125" s="242"/>
      <c r="F125" s="242"/>
      <c r="G125" s="268"/>
      <c r="H125" s="242"/>
      <c r="I125" s="242"/>
      <c r="J125" s="242"/>
      <c r="K125" s="269"/>
    </row>
    <row r="126" s="1" customFormat="1" ht="15" customHeight="1">
      <c r="B126" s="267"/>
      <c r="C126" s="222" t="s">
        <v>305</v>
      </c>
      <c r="D126" s="244"/>
      <c r="E126" s="244"/>
      <c r="F126" s="245" t="s">
        <v>302</v>
      </c>
      <c r="G126" s="222"/>
      <c r="H126" s="222" t="s">
        <v>342</v>
      </c>
      <c r="I126" s="222" t="s">
        <v>304</v>
      </c>
      <c r="J126" s="222">
        <v>120</v>
      </c>
      <c r="K126" s="270"/>
    </row>
    <row r="127" s="1" customFormat="1" ht="15" customHeight="1">
      <c r="B127" s="267"/>
      <c r="C127" s="222" t="s">
        <v>351</v>
      </c>
      <c r="D127" s="222"/>
      <c r="E127" s="222"/>
      <c r="F127" s="245" t="s">
        <v>302</v>
      </c>
      <c r="G127" s="222"/>
      <c r="H127" s="222" t="s">
        <v>352</v>
      </c>
      <c r="I127" s="222" t="s">
        <v>304</v>
      </c>
      <c r="J127" s="222" t="s">
        <v>353</v>
      </c>
      <c r="K127" s="270"/>
    </row>
    <row r="128" s="1" customFormat="1" ht="15" customHeight="1">
      <c r="B128" s="267"/>
      <c r="C128" s="222" t="s">
        <v>250</v>
      </c>
      <c r="D128" s="222"/>
      <c r="E128" s="222"/>
      <c r="F128" s="245" t="s">
        <v>302</v>
      </c>
      <c r="G128" s="222"/>
      <c r="H128" s="222" t="s">
        <v>354</v>
      </c>
      <c r="I128" s="222" t="s">
        <v>304</v>
      </c>
      <c r="J128" s="222" t="s">
        <v>353</v>
      </c>
      <c r="K128" s="270"/>
    </row>
    <row r="129" s="1" customFormat="1" ht="15" customHeight="1">
      <c r="B129" s="267"/>
      <c r="C129" s="222" t="s">
        <v>313</v>
      </c>
      <c r="D129" s="222"/>
      <c r="E129" s="222"/>
      <c r="F129" s="245" t="s">
        <v>308</v>
      </c>
      <c r="G129" s="222"/>
      <c r="H129" s="222" t="s">
        <v>314</v>
      </c>
      <c r="I129" s="222" t="s">
        <v>304</v>
      </c>
      <c r="J129" s="222">
        <v>15</v>
      </c>
      <c r="K129" s="270"/>
    </row>
    <row r="130" s="1" customFormat="1" ht="15" customHeight="1">
      <c r="B130" s="267"/>
      <c r="C130" s="248" t="s">
        <v>315</v>
      </c>
      <c r="D130" s="248"/>
      <c r="E130" s="248"/>
      <c r="F130" s="249" t="s">
        <v>308</v>
      </c>
      <c r="G130" s="248"/>
      <c r="H130" s="248" t="s">
        <v>316</v>
      </c>
      <c r="I130" s="248" t="s">
        <v>304</v>
      </c>
      <c r="J130" s="248">
        <v>15</v>
      </c>
      <c r="K130" s="270"/>
    </row>
    <row r="131" s="1" customFormat="1" ht="15" customHeight="1">
      <c r="B131" s="267"/>
      <c r="C131" s="248" t="s">
        <v>317</v>
      </c>
      <c r="D131" s="248"/>
      <c r="E131" s="248"/>
      <c r="F131" s="249" t="s">
        <v>308</v>
      </c>
      <c r="G131" s="248"/>
      <c r="H131" s="248" t="s">
        <v>318</v>
      </c>
      <c r="I131" s="248" t="s">
        <v>304</v>
      </c>
      <c r="J131" s="248">
        <v>20</v>
      </c>
      <c r="K131" s="270"/>
    </row>
    <row r="132" s="1" customFormat="1" ht="15" customHeight="1">
      <c r="B132" s="267"/>
      <c r="C132" s="248" t="s">
        <v>319</v>
      </c>
      <c r="D132" s="248"/>
      <c r="E132" s="248"/>
      <c r="F132" s="249" t="s">
        <v>308</v>
      </c>
      <c r="G132" s="248"/>
      <c r="H132" s="248" t="s">
        <v>320</v>
      </c>
      <c r="I132" s="248" t="s">
        <v>304</v>
      </c>
      <c r="J132" s="248">
        <v>20</v>
      </c>
      <c r="K132" s="270"/>
    </row>
    <row r="133" s="1" customFormat="1" ht="15" customHeight="1">
      <c r="B133" s="267"/>
      <c r="C133" s="222" t="s">
        <v>307</v>
      </c>
      <c r="D133" s="222"/>
      <c r="E133" s="222"/>
      <c r="F133" s="245" t="s">
        <v>308</v>
      </c>
      <c r="G133" s="222"/>
      <c r="H133" s="222" t="s">
        <v>342</v>
      </c>
      <c r="I133" s="222" t="s">
        <v>304</v>
      </c>
      <c r="J133" s="222">
        <v>50</v>
      </c>
      <c r="K133" s="270"/>
    </row>
    <row r="134" s="1" customFormat="1" ht="15" customHeight="1">
      <c r="B134" s="267"/>
      <c r="C134" s="222" t="s">
        <v>321</v>
      </c>
      <c r="D134" s="222"/>
      <c r="E134" s="222"/>
      <c r="F134" s="245" t="s">
        <v>308</v>
      </c>
      <c r="G134" s="222"/>
      <c r="H134" s="222" t="s">
        <v>342</v>
      </c>
      <c r="I134" s="222" t="s">
        <v>304</v>
      </c>
      <c r="J134" s="222">
        <v>50</v>
      </c>
      <c r="K134" s="270"/>
    </row>
    <row r="135" s="1" customFormat="1" ht="15" customHeight="1">
      <c r="B135" s="267"/>
      <c r="C135" s="222" t="s">
        <v>327</v>
      </c>
      <c r="D135" s="222"/>
      <c r="E135" s="222"/>
      <c r="F135" s="245" t="s">
        <v>308</v>
      </c>
      <c r="G135" s="222"/>
      <c r="H135" s="222" t="s">
        <v>342</v>
      </c>
      <c r="I135" s="222" t="s">
        <v>304</v>
      </c>
      <c r="J135" s="222">
        <v>50</v>
      </c>
      <c r="K135" s="270"/>
    </row>
    <row r="136" s="1" customFormat="1" ht="15" customHeight="1">
      <c r="B136" s="267"/>
      <c r="C136" s="222" t="s">
        <v>329</v>
      </c>
      <c r="D136" s="222"/>
      <c r="E136" s="222"/>
      <c r="F136" s="245" t="s">
        <v>308</v>
      </c>
      <c r="G136" s="222"/>
      <c r="H136" s="222" t="s">
        <v>342</v>
      </c>
      <c r="I136" s="222" t="s">
        <v>304</v>
      </c>
      <c r="J136" s="222">
        <v>50</v>
      </c>
      <c r="K136" s="270"/>
    </row>
    <row r="137" s="1" customFormat="1" ht="15" customHeight="1">
      <c r="B137" s="267"/>
      <c r="C137" s="222" t="s">
        <v>330</v>
      </c>
      <c r="D137" s="222"/>
      <c r="E137" s="222"/>
      <c r="F137" s="245" t="s">
        <v>308</v>
      </c>
      <c r="G137" s="222"/>
      <c r="H137" s="222" t="s">
        <v>355</v>
      </c>
      <c r="I137" s="222" t="s">
        <v>304</v>
      </c>
      <c r="J137" s="222">
        <v>255</v>
      </c>
      <c r="K137" s="270"/>
    </row>
    <row r="138" s="1" customFormat="1" ht="15" customHeight="1">
      <c r="B138" s="267"/>
      <c r="C138" s="222" t="s">
        <v>332</v>
      </c>
      <c r="D138" s="222"/>
      <c r="E138" s="222"/>
      <c r="F138" s="245" t="s">
        <v>302</v>
      </c>
      <c r="G138" s="222"/>
      <c r="H138" s="222" t="s">
        <v>356</v>
      </c>
      <c r="I138" s="222" t="s">
        <v>334</v>
      </c>
      <c r="J138" s="222"/>
      <c r="K138" s="270"/>
    </row>
    <row r="139" s="1" customFormat="1" ht="15" customHeight="1">
      <c r="B139" s="267"/>
      <c r="C139" s="222" t="s">
        <v>335</v>
      </c>
      <c r="D139" s="222"/>
      <c r="E139" s="222"/>
      <c r="F139" s="245" t="s">
        <v>302</v>
      </c>
      <c r="G139" s="222"/>
      <c r="H139" s="222" t="s">
        <v>357</v>
      </c>
      <c r="I139" s="222" t="s">
        <v>337</v>
      </c>
      <c r="J139" s="222"/>
      <c r="K139" s="270"/>
    </row>
    <row r="140" s="1" customFormat="1" ht="15" customHeight="1">
      <c r="B140" s="267"/>
      <c r="C140" s="222" t="s">
        <v>338</v>
      </c>
      <c r="D140" s="222"/>
      <c r="E140" s="222"/>
      <c r="F140" s="245" t="s">
        <v>302</v>
      </c>
      <c r="G140" s="222"/>
      <c r="H140" s="222" t="s">
        <v>338</v>
      </c>
      <c r="I140" s="222" t="s">
        <v>337</v>
      </c>
      <c r="J140" s="222"/>
      <c r="K140" s="270"/>
    </row>
    <row r="141" s="1" customFormat="1" ht="15" customHeight="1">
      <c r="B141" s="267"/>
      <c r="C141" s="222" t="s">
        <v>44</v>
      </c>
      <c r="D141" s="222"/>
      <c r="E141" s="222"/>
      <c r="F141" s="245" t="s">
        <v>302</v>
      </c>
      <c r="G141" s="222"/>
      <c r="H141" s="222" t="s">
        <v>358</v>
      </c>
      <c r="I141" s="222" t="s">
        <v>337</v>
      </c>
      <c r="J141" s="222"/>
      <c r="K141" s="270"/>
    </row>
    <row r="142" s="1" customFormat="1" ht="15" customHeight="1">
      <c r="B142" s="267"/>
      <c r="C142" s="222" t="s">
        <v>359</v>
      </c>
      <c r="D142" s="222"/>
      <c r="E142" s="222"/>
      <c r="F142" s="245" t="s">
        <v>302</v>
      </c>
      <c r="G142" s="222"/>
      <c r="H142" s="222" t="s">
        <v>360</v>
      </c>
      <c r="I142" s="222" t="s">
        <v>337</v>
      </c>
      <c r="J142" s="222"/>
      <c r="K142" s="270"/>
    </row>
    <row r="143" s="1" customFormat="1" ht="15" customHeight="1">
      <c r="B143" s="271"/>
      <c r="C143" s="272"/>
      <c r="D143" s="272"/>
      <c r="E143" s="272"/>
      <c r="F143" s="272"/>
      <c r="G143" s="272"/>
      <c r="H143" s="272"/>
      <c r="I143" s="272"/>
      <c r="J143" s="272"/>
      <c r="K143" s="273"/>
    </row>
    <row r="144" s="1" customFormat="1" ht="18.75" customHeight="1">
      <c r="B144" s="258"/>
      <c r="C144" s="258"/>
      <c r="D144" s="258"/>
      <c r="E144" s="258"/>
      <c r="F144" s="259"/>
      <c r="G144" s="258"/>
      <c r="H144" s="258"/>
      <c r="I144" s="258"/>
      <c r="J144" s="258"/>
      <c r="K144" s="258"/>
    </row>
    <row r="145" s="1" customFormat="1" ht="18.75" customHeight="1">
      <c r="B145" s="230"/>
      <c r="C145" s="230"/>
      <c r="D145" s="230"/>
      <c r="E145" s="230"/>
      <c r="F145" s="230"/>
      <c r="G145" s="230"/>
      <c r="H145" s="230"/>
      <c r="I145" s="230"/>
      <c r="J145" s="230"/>
      <c r="K145" s="230"/>
    </row>
    <row r="146" s="1" customFormat="1" ht="7.5" customHeight="1">
      <c r="B146" s="231"/>
      <c r="C146" s="232"/>
      <c r="D146" s="232"/>
      <c r="E146" s="232"/>
      <c r="F146" s="232"/>
      <c r="G146" s="232"/>
      <c r="H146" s="232"/>
      <c r="I146" s="232"/>
      <c r="J146" s="232"/>
      <c r="K146" s="233"/>
    </row>
    <row r="147" s="1" customFormat="1" ht="45" customHeight="1">
      <c r="B147" s="234"/>
      <c r="C147" s="235" t="s">
        <v>361</v>
      </c>
      <c r="D147" s="235"/>
      <c r="E147" s="235"/>
      <c r="F147" s="235"/>
      <c r="G147" s="235"/>
      <c r="H147" s="235"/>
      <c r="I147" s="235"/>
      <c r="J147" s="235"/>
      <c r="K147" s="236"/>
    </row>
    <row r="148" s="1" customFormat="1" ht="17.25" customHeight="1">
      <c r="B148" s="234"/>
      <c r="C148" s="237" t="s">
        <v>296</v>
      </c>
      <c r="D148" s="237"/>
      <c r="E148" s="237"/>
      <c r="F148" s="237" t="s">
        <v>297</v>
      </c>
      <c r="G148" s="238"/>
      <c r="H148" s="237" t="s">
        <v>60</v>
      </c>
      <c r="I148" s="237" t="s">
        <v>63</v>
      </c>
      <c r="J148" s="237" t="s">
        <v>298</v>
      </c>
      <c r="K148" s="236"/>
    </row>
    <row r="149" s="1" customFormat="1" ht="17.25" customHeight="1">
      <c r="B149" s="234"/>
      <c r="C149" s="239" t="s">
        <v>299</v>
      </c>
      <c r="D149" s="239"/>
      <c r="E149" s="239"/>
      <c r="F149" s="240" t="s">
        <v>300</v>
      </c>
      <c r="G149" s="241"/>
      <c r="H149" s="239"/>
      <c r="I149" s="239"/>
      <c r="J149" s="239" t="s">
        <v>301</v>
      </c>
      <c r="K149" s="236"/>
    </row>
    <row r="150" s="1" customFormat="1" ht="5.25" customHeight="1">
      <c r="B150" s="247"/>
      <c r="C150" s="242"/>
      <c r="D150" s="242"/>
      <c r="E150" s="242"/>
      <c r="F150" s="242"/>
      <c r="G150" s="243"/>
      <c r="H150" s="242"/>
      <c r="I150" s="242"/>
      <c r="J150" s="242"/>
      <c r="K150" s="270"/>
    </row>
    <row r="151" s="1" customFormat="1" ht="15" customHeight="1">
      <c r="B151" s="247"/>
      <c r="C151" s="274" t="s">
        <v>305</v>
      </c>
      <c r="D151" s="222"/>
      <c r="E151" s="222"/>
      <c r="F151" s="275" t="s">
        <v>302</v>
      </c>
      <c r="G151" s="222"/>
      <c r="H151" s="274" t="s">
        <v>342</v>
      </c>
      <c r="I151" s="274" t="s">
        <v>304</v>
      </c>
      <c r="J151" s="274">
        <v>120</v>
      </c>
      <c r="K151" s="270"/>
    </row>
    <row r="152" s="1" customFormat="1" ht="15" customHeight="1">
      <c r="B152" s="247"/>
      <c r="C152" s="274" t="s">
        <v>351</v>
      </c>
      <c r="D152" s="222"/>
      <c r="E152" s="222"/>
      <c r="F152" s="275" t="s">
        <v>302</v>
      </c>
      <c r="G152" s="222"/>
      <c r="H152" s="274" t="s">
        <v>362</v>
      </c>
      <c r="I152" s="274" t="s">
        <v>304</v>
      </c>
      <c r="J152" s="274" t="s">
        <v>353</v>
      </c>
      <c r="K152" s="270"/>
    </row>
    <row r="153" s="1" customFormat="1" ht="15" customHeight="1">
      <c r="B153" s="247"/>
      <c r="C153" s="274" t="s">
        <v>250</v>
      </c>
      <c r="D153" s="222"/>
      <c r="E153" s="222"/>
      <c r="F153" s="275" t="s">
        <v>302</v>
      </c>
      <c r="G153" s="222"/>
      <c r="H153" s="274" t="s">
        <v>363</v>
      </c>
      <c r="I153" s="274" t="s">
        <v>304</v>
      </c>
      <c r="J153" s="274" t="s">
        <v>353</v>
      </c>
      <c r="K153" s="270"/>
    </row>
    <row r="154" s="1" customFormat="1" ht="15" customHeight="1">
      <c r="B154" s="247"/>
      <c r="C154" s="274" t="s">
        <v>307</v>
      </c>
      <c r="D154" s="222"/>
      <c r="E154" s="222"/>
      <c r="F154" s="275" t="s">
        <v>308</v>
      </c>
      <c r="G154" s="222"/>
      <c r="H154" s="274" t="s">
        <v>342</v>
      </c>
      <c r="I154" s="274" t="s">
        <v>304</v>
      </c>
      <c r="J154" s="274">
        <v>50</v>
      </c>
      <c r="K154" s="270"/>
    </row>
    <row r="155" s="1" customFormat="1" ht="15" customHeight="1">
      <c r="B155" s="247"/>
      <c r="C155" s="274" t="s">
        <v>310</v>
      </c>
      <c r="D155" s="222"/>
      <c r="E155" s="222"/>
      <c r="F155" s="275" t="s">
        <v>302</v>
      </c>
      <c r="G155" s="222"/>
      <c r="H155" s="274" t="s">
        <v>342</v>
      </c>
      <c r="I155" s="274" t="s">
        <v>312</v>
      </c>
      <c r="J155" s="274"/>
      <c r="K155" s="270"/>
    </row>
    <row r="156" s="1" customFormat="1" ht="15" customHeight="1">
      <c r="B156" s="247"/>
      <c r="C156" s="274" t="s">
        <v>321</v>
      </c>
      <c r="D156" s="222"/>
      <c r="E156" s="222"/>
      <c r="F156" s="275" t="s">
        <v>308</v>
      </c>
      <c r="G156" s="222"/>
      <c r="H156" s="274" t="s">
        <v>342</v>
      </c>
      <c r="I156" s="274" t="s">
        <v>304</v>
      </c>
      <c r="J156" s="274">
        <v>50</v>
      </c>
      <c r="K156" s="270"/>
    </row>
    <row r="157" s="1" customFormat="1" ht="15" customHeight="1">
      <c r="B157" s="247"/>
      <c r="C157" s="274" t="s">
        <v>329</v>
      </c>
      <c r="D157" s="222"/>
      <c r="E157" s="222"/>
      <c r="F157" s="275" t="s">
        <v>308</v>
      </c>
      <c r="G157" s="222"/>
      <c r="H157" s="274" t="s">
        <v>342</v>
      </c>
      <c r="I157" s="274" t="s">
        <v>304</v>
      </c>
      <c r="J157" s="274">
        <v>50</v>
      </c>
      <c r="K157" s="270"/>
    </row>
    <row r="158" s="1" customFormat="1" ht="15" customHeight="1">
      <c r="B158" s="247"/>
      <c r="C158" s="274" t="s">
        <v>327</v>
      </c>
      <c r="D158" s="222"/>
      <c r="E158" s="222"/>
      <c r="F158" s="275" t="s">
        <v>308</v>
      </c>
      <c r="G158" s="222"/>
      <c r="H158" s="274" t="s">
        <v>342</v>
      </c>
      <c r="I158" s="274" t="s">
        <v>304</v>
      </c>
      <c r="J158" s="274">
        <v>50</v>
      </c>
      <c r="K158" s="270"/>
    </row>
    <row r="159" s="1" customFormat="1" ht="15" customHeight="1">
      <c r="B159" s="247"/>
      <c r="C159" s="274" t="s">
        <v>93</v>
      </c>
      <c r="D159" s="222"/>
      <c r="E159" s="222"/>
      <c r="F159" s="275" t="s">
        <v>302</v>
      </c>
      <c r="G159" s="222"/>
      <c r="H159" s="274" t="s">
        <v>364</v>
      </c>
      <c r="I159" s="274" t="s">
        <v>304</v>
      </c>
      <c r="J159" s="274" t="s">
        <v>365</v>
      </c>
      <c r="K159" s="270"/>
    </row>
    <row r="160" s="1" customFormat="1" ht="15" customHeight="1">
      <c r="B160" s="247"/>
      <c r="C160" s="274" t="s">
        <v>366</v>
      </c>
      <c r="D160" s="222"/>
      <c r="E160" s="222"/>
      <c r="F160" s="275" t="s">
        <v>302</v>
      </c>
      <c r="G160" s="222"/>
      <c r="H160" s="274" t="s">
        <v>367</v>
      </c>
      <c r="I160" s="274" t="s">
        <v>337</v>
      </c>
      <c r="J160" s="274"/>
      <c r="K160" s="270"/>
    </row>
    <row r="161" s="1" customFormat="1" ht="15" customHeight="1">
      <c r="B161" s="276"/>
      <c r="C161" s="256"/>
      <c r="D161" s="256"/>
      <c r="E161" s="256"/>
      <c r="F161" s="256"/>
      <c r="G161" s="256"/>
      <c r="H161" s="256"/>
      <c r="I161" s="256"/>
      <c r="J161" s="256"/>
      <c r="K161" s="277"/>
    </row>
    <row r="162" s="1" customFormat="1" ht="18.75" customHeight="1">
      <c r="B162" s="258"/>
      <c r="C162" s="268"/>
      <c r="D162" s="268"/>
      <c r="E162" s="268"/>
      <c r="F162" s="278"/>
      <c r="G162" s="268"/>
      <c r="H162" s="268"/>
      <c r="I162" s="268"/>
      <c r="J162" s="268"/>
      <c r="K162" s="258"/>
    </row>
    <row r="163" s="1" customFormat="1" ht="18.75" customHeight="1">
      <c r="B163" s="230"/>
      <c r="C163" s="230"/>
      <c r="D163" s="230"/>
      <c r="E163" s="230"/>
      <c r="F163" s="230"/>
      <c r="G163" s="230"/>
      <c r="H163" s="230"/>
      <c r="I163" s="230"/>
      <c r="J163" s="230"/>
      <c r="K163" s="230"/>
    </row>
    <row r="164" s="1" customFormat="1" ht="7.5" customHeight="1">
      <c r="B164" s="209"/>
      <c r="C164" s="210"/>
      <c r="D164" s="210"/>
      <c r="E164" s="210"/>
      <c r="F164" s="210"/>
      <c r="G164" s="210"/>
      <c r="H164" s="210"/>
      <c r="I164" s="210"/>
      <c r="J164" s="210"/>
      <c r="K164" s="211"/>
    </row>
    <row r="165" s="1" customFormat="1" ht="45" customHeight="1">
      <c r="B165" s="212"/>
      <c r="C165" s="213" t="s">
        <v>368</v>
      </c>
      <c r="D165" s="213"/>
      <c r="E165" s="213"/>
      <c r="F165" s="213"/>
      <c r="G165" s="213"/>
      <c r="H165" s="213"/>
      <c r="I165" s="213"/>
      <c r="J165" s="213"/>
      <c r="K165" s="214"/>
    </row>
    <row r="166" s="1" customFormat="1" ht="17.25" customHeight="1">
      <c r="B166" s="212"/>
      <c r="C166" s="237" t="s">
        <v>296</v>
      </c>
      <c r="D166" s="237"/>
      <c r="E166" s="237"/>
      <c r="F166" s="237" t="s">
        <v>297</v>
      </c>
      <c r="G166" s="279"/>
      <c r="H166" s="280" t="s">
        <v>60</v>
      </c>
      <c r="I166" s="280" t="s">
        <v>63</v>
      </c>
      <c r="J166" s="237" t="s">
        <v>298</v>
      </c>
      <c r="K166" s="214"/>
    </row>
    <row r="167" s="1" customFormat="1" ht="17.25" customHeight="1">
      <c r="B167" s="215"/>
      <c r="C167" s="239" t="s">
        <v>299</v>
      </c>
      <c r="D167" s="239"/>
      <c r="E167" s="239"/>
      <c r="F167" s="240" t="s">
        <v>300</v>
      </c>
      <c r="G167" s="281"/>
      <c r="H167" s="282"/>
      <c r="I167" s="282"/>
      <c r="J167" s="239" t="s">
        <v>301</v>
      </c>
      <c r="K167" s="217"/>
    </row>
    <row r="168" s="1" customFormat="1" ht="5.25" customHeight="1">
      <c r="B168" s="247"/>
      <c r="C168" s="242"/>
      <c r="D168" s="242"/>
      <c r="E168" s="242"/>
      <c r="F168" s="242"/>
      <c r="G168" s="243"/>
      <c r="H168" s="242"/>
      <c r="I168" s="242"/>
      <c r="J168" s="242"/>
      <c r="K168" s="270"/>
    </row>
    <row r="169" s="1" customFormat="1" ht="15" customHeight="1">
      <c r="B169" s="247"/>
      <c r="C169" s="222" t="s">
        <v>305</v>
      </c>
      <c r="D169" s="222"/>
      <c r="E169" s="222"/>
      <c r="F169" s="245" t="s">
        <v>302</v>
      </c>
      <c r="G169" s="222"/>
      <c r="H169" s="222" t="s">
        <v>342</v>
      </c>
      <c r="I169" s="222" t="s">
        <v>304</v>
      </c>
      <c r="J169" s="222">
        <v>120</v>
      </c>
      <c r="K169" s="270"/>
    </row>
    <row r="170" s="1" customFormat="1" ht="15" customHeight="1">
      <c r="B170" s="247"/>
      <c r="C170" s="222" t="s">
        <v>351</v>
      </c>
      <c r="D170" s="222"/>
      <c r="E170" s="222"/>
      <c r="F170" s="245" t="s">
        <v>302</v>
      </c>
      <c r="G170" s="222"/>
      <c r="H170" s="222" t="s">
        <v>352</v>
      </c>
      <c r="I170" s="222" t="s">
        <v>304</v>
      </c>
      <c r="J170" s="222" t="s">
        <v>353</v>
      </c>
      <c r="K170" s="270"/>
    </row>
    <row r="171" s="1" customFormat="1" ht="15" customHeight="1">
      <c r="B171" s="247"/>
      <c r="C171" s="222" t="s">
        <v>250</v>
      </c>
      <c r="D171" s="222"/>
      <c r="E171" s="222"/>
      <c r="F171" s="245" t="s">
        <v>302</v>
      </c>
      <c r="G171" s="222"/>
      <c r="H171" s="222" t="s">
        <v>369</v>
      </c>
      <c r="I171" s="222" t="s">
        <v>304</v>
      </c>
      <c r="J171" s="222" t="s">
        <v>353</v>
      </c>
      <c r="K171" s="270"/>
    </row>
    <row r="172" s="1" customFormat="1" ht="15" customHeight="1">
      <c r="B172" s="247"/>
      <c r="C172" s="222" t="s">
        <v>307</v>
      </c>
      <c r="D172" s="222"/>
      <c r="E172" s="222"/>
      <c r="F172" s="245" t="s">
        <v>308</v>
      </c>
      <c r="G172" s="222"/>
      <c r="H172" s="222" t="s">
        <v>369</v>
      </c>
      <c r="I172" s="222" t="s">
        <v>304</v>
      </c>
      <c r="J172" s="222">
        <v>50</v>
      </c>
      <c r="K172" s="270"/>
    </row>
    <row r="173" s="1" customFormat="1" ht="15" customHeight="1">
      <c r="B173" s="247"/>
      <c r="C173" s="222" t="s">
        <v>310</v>
      </c>
      <c r="D173" s="222"/>
      <c r="E173" s="222"/>
      <c r="F173" s="245" t="s">
        <v>302</v>
      </c>
      <c r="G173" s="222"/>
      <c r="H173" s="222" t="s">
        <v>369</v>
      </c>
      <c r="I173" s="222" t="s">
        <v>312</v>
      </c>
      <c r="J173" s="222"/>
      <c r="K173" s="270"/>
    </row>
    <row r="174" s="1" customFormat="1" ht="15" customHeight="1">
      <c r="B174" s="247"/>
      <c r="C174" s="222" t="s">
        <v>321</v>
      </c>
      <c r="D174" s="222"/>
      <c r="E174" s="222"/>
      <c r="F174" s="245" t="s">
        <v>308</v>
      </c>
      <c r="G174" s="222"/>
      <c r="H174" s="222" t="s">
        <v>369</v>
      </c>
      <c r="I174" s="222" t="s">
        <v>304</v>
      </c>
      <c r="J174" s="222">
        <v>50</v>
      </c>
      <c r="K174" s="270"/>
    </row>
    <row r="175" s="1" customFormat="1" ht="15" customHeight="1">
      <c r="B175" s="247"/>
      <c r="C175" s="222" t="s">
        <v>329</v>
      </c>
      <c r="D175" s="222"/>
      <c r="E175" s="222"/>
      <c r="F175" s="245" t="s">
        <v>308</v>
      </c>
      <c r="G175" s="222"/>
      <c r="H175" s="222" t="s">
        <v>369</v>
      </c>
      <c r="I175" s="222" t="s">
        <v>304</v>
      </c>
      <c r="J175" s="222">
        <v>50</v>
      </c>
      <c r="K175" s="270"/>
    </row>
    <row r="176" s="1" customFormat="1" ht="15" customHeight="1">
      <c r="B176" s="247"/>
      <c r="C176" s="222" t="s">
        <v>327</v>
      </c>
      <c r="D176" s="222"/>
      <c r="E176" s="222"/>
      <c r="F176" s="245" t="s">
        <v>308</v>
      </c>
      <c r="G176" s="222"/>
      <c r="H176" s="222" t="s">
        <v>369</v>
      </c>
      <c r="I176" s="222" t="s">
        <v>304</v>
      </c>
      <c r="J176" s="222">
        <v>50</v>
      </c>
      <c r="K176" s="270"/>
    </row>
    <row r="177" s="1" customFormat="1" ht="15" customHeight="1">
      <c r="B177" s="247"/>
      <c r="C177" s="222" t="s">
        <v>99</v>
      </c>
      <c r="D177" s="222"/>
      <c r="E177" s="222"/>
      <c r="F177" s="245" t="s">
        <v>302</v>
      </c>
      <c r="G177" s="222"/>
      <c r="H177" s="222" t="s">
        <v>370</v>
      </c>
      <c r="I177" s="222" t="s">
        <v>371</v>
      </c>
      <c r="J177" s="222"/>
      <c r="K177" s="270"/>
    </row>
    <row r="178" s="1" customFormat="1" ht="15" customHeight="1">
      <c r="B178" s="247"/>
      <c r="C178" s="222" t="s">
        <v>63</v>
      </c>
      <c r="D178" s="222"/>
      <c r="E178" s="222"/>
      <c r="F178" s="245" t="s">
        <v>302</v>
      </c>
      <c r="G178" s="222"/>
      <c r="H178" s="222" t="s">
        <v>372</v>
      </c>
      <c r="I178" s="222" t="s">
        <v>373</v>
      </c>
      <c r="J178" s="222">
        <v>1</v>
      </c>
      <c r="K178" s="270"/>
    </row>
    <row r="179" s="1" customFormat="1" ht="15" customHeight="1">
      <c r="B179" s="247"/>
      <c r="C179" s="222" t="s">
        <v>59</v>
      </c>
      <c r="D179" s="222"/>
      <c r="E179" s="222"/>
      <c r="F179" s="245" t="s">
        <v>302</v>
      </c>
      <c r="G179" s="222"/>
      <c r="H179" s="222" t="s">
        <v>374</v>
      </c>
      <c r="I179" s="222" t="s">
        <v>304</v>
      </c>
      <c r="J179" s="222">
        <v>20</v>
      </c>
      <c r="K179" s="270"/>
    </row>
    <row r="180" s="1" customFormat="1" ht="15" customHeight="1">
      <c r="B180" s="247"/>
      <c r="C180" s="222" t="s">
        <v>60</v>
      </c>
      <c r="D180" s="222"/>
      <c r="E180" s="222"/>
      <c r="F180" s="245" t="s">
        <v>302</v>
      </c>
      <c r="G180" s="222"/>
      <c r="H180" s="222" t="s">
        <v>375</v>
      </c>
      <c r="I180" s="222" t="s">
        <v>304</v>
      </c>
      <c r="J180" s="222">
        <v>255</v>
      </c>
      <c r="K180" s="270"/>
    </row>
    <row r="181" s="1" customFormat="1" ht="15" customHeight="1">
      <c r="B181" s="247"/>
      <c r="C181" s="222" t="s">
        <v>100</v>
      </c>
      <c r="D181" s="222"/>
      <c r="E181" s="222"/>
      <c r="F181" s="245" t="s">
        <v>302</v>
      </c>
      <c r="G181" s="222"/>
      <c r="H181" s="222" t="s">
        <v>266</v>
      </c>
      <c r="I181" s="222" t="s">
        <v>304</v>
      </c>
      <c r="J181" s="222">
        <v>10</v>
      </c>
      <c r="K181" s="270"/>
    </row>
    <row r="182" s="1" customFormat="1" ht="15" customHeight="1">
      <c r="B182" s="247"/>
      <c r="C182" s="222" t="s">
        <v>101</v>
      </c>
      <c r="D182" s="222"/>
      <c r="E182" s="222"/>
      <c r="F182" s="245" t="s">
        <v>302</v>
      </c>
      <c r="G182" s="222"/>
      <c r="H182" s="222" t="s">
        <v>376</v>
      </c>
      <c r="I182" s="222" t="s">
        <v>337</v>
      </c>
      <c r="J182" s="222"/>
      <c r="K182" s="270"/>
    </row>
    <row r="183" s="1" customFormat="1" ht="15" customHeight="1">
      <c r="B183" s="247"/>
      <c r="C183" s="222" t="s">
        <v>377</v>
      </c>
      <c r="D183" s="222"/>
      <c r="E183" s="222"/>
      <c r="F183" s="245" t="s">
        <v>302</v>
      </c>
      <c r="G183" s="222"/>
      <c r="H183" s="222" t="s">
        <v>378</v>
      </c>
      <c r="I183" s="222" t="s">
        <v>337</v>
      </c>
      <c r="J183" s="222"/>
      <c r="K183" s="270"/>
    </row>
    <row r="184" s="1" customFormat="1" ht="15" customHeight="1">
      <c r="B184" s="247"/>
      <c r="C184" s="222" t="s">
        <v>366</v>
      </c>
      <c r="D184" s="222"/>
      <c r="E184" s="222"/>
      <c r="F184" s="245" t="s">
        <v>302</v>
      </c>
      <c r="G184" s="222"/>
      <c r="H184" s="222" t="s">
        <v>379</v>
      </c>
      <c r="I184" s="222" t="s">
        <v>337</v>
      </c>
      <c r="J184" s="222"/>
      <c r="K184" s="270"/>
    </row>
    <row r="185" s="1" customFormat="1" ht="15" customHeight="1">
      <c r="B185" s="247"/>
      <c r="C185" s="222" t="s">
        <v>103</v>
      </c>
      <c r="D185" s="222"/>
      <c r="E185" s="222"/>
      <c r="F185" s="245" t="s">
        <v>308</v>
      </c>
      <c r="G185" s="222"/>
      <c r="H185" s="222" t="s">
        <v>380</v>
      </c>
      <c r="I185" s="222" t="s">
        <v>304</v>
      </c>
      <c r="J185" s="222">
        <v>50</v>
      </c>
      <c r="K185" s="270"/>
    </row>
    <row r="186" s="1" customFormat="1" ht="15" customHeight="1">
      <c r="B186" s="247"/>
      <c r="C186" s="222" t="s">
        <v>381</v>
      </c>
      <c r="D186" s="222"/>
      <c r="E186" s="222"/>
      <c r="F186" s="245" t="s">
        <v>308</v>
      </c>
      <c r="G186" s="222"/>
      <c r="H186" s="222" t="s">
        <v>382</v>
      </c>
      <c r="I186" s="222" t="s">
        <v>383</v>
      </c>
      <c r="J186" s="222"/>
      <c r="K186" s="270"/>
    </row>
    <row r="187" s="1" customFormat="1" ht="15" customHeight="1">
      <c r="B187" s="247"/>
      <c r="C187" s="222" t="s">
        <v>384</v>
      </c>
      <c r="D187" s="222"/>
      <c r="E187" s="222"/>
      <c r="F187" s="245" t="s">
        <v>308</v>
      </c>
      <c r="G187" s="222"/>
      <c r="H187" s="222" t="s">
        <v>385</v>
      </c>
      <c r="I187" s="222" t="s">
        <v>383</v>
      </c>
      <c r="J187" s="222"/>
      <c r="K187" s="270"/>
    </row>
    <row r="188" s="1" customFormat="1" ht="15" customHeight="1">
      <c r="B188" s="247"/>
      <c r="C188" s="222" t="s">
        <v>386</v>
      </c>
      <c r="D188" s="222"/>
      <c r="E188" s="222"/>
      <c r="F188" s="245" t="s">
        <v>308</v>
      </c>
      <c r="G188" s="222"/>
      <c r="H188" s="222" t="s">
        <v>387</v>
      </c>
      <c r="I188" s="222" t="s">
        <v>383</v>
      </c>
      <c r="J188" s="222"/>
      <c r="K188" s="270"/>
    </row>
    <row r="189" s="1" customFormat="1" ht="15" customHeight="1">
      <c r="B189" s="247"/>
      <c r="C189" s="283" t="s">
        <v>388</v>
      </c>
      <c r="D189" s="222"/>
      <c r="E189" s="222"/>
      <c r="F189" s="245" t="s">
        <v>308</v>
      </c>
      <c r="G189" s="222"/>
      <c r="H189" s="222" t="s">
        <v>389</v>
      </c>
      <c r="I189" s="222" t="s">
        <v>390</v>
      </c>
      <c r="J189" s="284" t="s">
        <v>391</v>
      </c>
      <c r="K189" s="270"/>
    </row>
    <row r="190" s="13" customFormat="1" ht="15" customHeight="1">
      <c r="B190" s="285"/>
      <c r="C190" s="286" t="s">
        <v>392</v>
      </c>
      <c r="D190" s="287"/>
      <c r="E190" s="287"/>
      <c r="F190" s="288" t="s">
        <v>308</v>
      </c>
      <c r="G190" s="287"/>
      <c r="H190" s="287" t="s">
        <v>393</v>
      </c>
      <c r="I190" s="287" t="s">
        <v>390</v>
      </c>
      <c r="J190" s="289" t="s">
        <v>391</v>
      </c>
      <c r="K190" s="290"/>
    </row>
    <row r="191" s="1" customFormat="1" ht="15" customHeight="1">
      <c r="B191" s="247"/>
      <c r="C191" s="283" t="s">
        <v>48</v>
      </c>
      <c r="D191" s="222"/>
      <c r="E191" s="222"/>
      <c r="F191" s="245" t="s">
        <v>302</v>
      </c>
      <c r="G191" s="222"/>
      <c r="H191" s="219" t="s">
        <v>394</v>
      </c>
      <c r="I191" s="222" t="s">
        <v>395</v>
      </c>
      <c r="J191" s="222"/>
      <c r="K191" s="270"/>
    </row>
    <row r="192" s="1" customFormat="1" ht="15" customHeight="1">
      <c r="B192" s="247"/>
      <c r="C192" s="283" t="s">
        <v>396</v>
      </c>
      <c r="D192" s="222"/>
      <c r="E192" s="222"/>
      <c r="F192" s="245" t="s">
        <v>302</v>
      </c>
      <c r="G192" s="222"/>
      <c r="H192" s="222" t="s">
        <v>397</v>
      </c>
      <c r="I192" s="222" t="s">
        <v>337</v>
      </c>
      <c r="J192" s="222"/>
      <c r="K192" s="270"/>
    </row>
    <row r="193" s="1" customFormat="1" ht="15" customHeight="1">
      <c r="B193" s="247"/>
      <c r="C193" s="283" t="s">
        <v>398</v>
      </c>
      <c r="D193" s="222"/>
      <c r="E193" s="222"/>
      <c r="F193" s="245" t="s">
        <v>302</v>
      </c>
      <c r="G193" s="222"/>
      <c r="H193" s="222" t="s">
        <v>399</v>
      </c>
      <c r="I193" s="222" t="s">
        <v>337</v>
      </c>
      <c r="J193" s="222"/>
      <c r="K193" s="270"/>
    </row>
    <row r="194" s="1" customFormat="1" ht="15" customHeight="1">
      <c r="B194" s="247"/>
      <c r="C194" s="283" t="s">
        <v>400</v>
      </c>
      <c r="D194" s="222"/>
      <c r="E194" s="222"/>
      <c r="F194" s="245" t="s">
        <v>308</v>
      </c>
      <c r="G194" s="222"/>
      <c r="H194" s="222" t="s">
        <v>401</v>
      </c>
      <c r="I194" s="222" t="s">
        <v>337</v>
      </c>
      <c r="J194" s="222"/>
      <c r="K194" s="270"/>
    </row>
    <row r="195" s="1" customFormat="1" ht="15" customHeight="1">
      <c r="B195" s="276"/>
      <c r="C195" s="291"/>
      <c r="D195" s="256"/>
      <c r="E195" s="256"/>
      <c r="F195" s="256"/>
      <c r="G195" s="256"/>
      <c r="H195" s="256"/>
      <c r="I195" s="256"/>
      <c r="J195" s="256"/>
      <c r="K195" s="277"/>
    </row>
    <row r="196" s="1" customFormat="1" ht="18.75" customHeight="1">
      <c r="B196" s="258"/>
      <c r="C196" s="268"/>
      <c r="D196" s="268"/>
      <c r="E196" s="268"/>
      <c r="F196" s="278"/>
      <c r="G196" s="268"/>
      <c r="H196" s="268"/>
      <c r="I196" s="268"/>
      <c r="J196" s="268"/>
      <c r="K196" s="258"/>
    </row>
    <row r="197" s="1" customFormat="1" ht="18.75" customHeight="1">
      <c r="B197" s="258"/>
      <c r="C197" s="268"/>
      <c r="D197" s="268"/>
      <c r="E197" s="268"/>
      <c r="F197" s="278"/>
      <c r="G197" s="268"/>
      <c r="H197" s="268"/>
      <c r="I197" s="268"/>
      <c r="J197" s="268"/>
      <c r="K197" s="258"/>
    </row>
    <row r="198" s="1" customFormat="1" ht="18.75" customHeight="1">
      <c r="B198" s="230"/>
      <c r="C198" s="230"/>
      <c r="D198" s="230"/>
      <c r="E198" s="230"/>
      <c r="F198" s="230"/>
      <c r="G198" s="230"/>
      <c r="H198" s="230"/>
      <c r="I198" s="230"/>
      <c r="J198" s="230"/>
      <c r="K198" s="230"/>
    </row>
    <row r="199" s="1" customFormat="1" ht="13.5">
      <c r="B199" s="209"/>
      <c r="C199" s="210"/>
      <c r="D199" s="210"/>
      <c r="E199" s="210"/>
      <c r="F199" s="210"/>
      <c r="G199" s="210"/>
      <c r="H199" s="210"/>
      <c r="I199" s="210"/>
      <c r="J199" s="210"/>
      <c r="K199" s="211"/>
    </row>
    <row r="200" s="1" customFormat="1" ht="21">
      <c r="B200" s="212"/>
      <c r="C200" s="213" t="s">
        <v>402</v>
      </c>
      <c r="D200" s="213"/>
      <c r="E200" s="213"/>
      <c r="F200" s="213"/>
      <c r="G200" s="213"/>
      <c r="H200" s="213"/>
      <c r="I200" s="213"/>
      <c r="J200" s="213"/>
      <c r="K200" s="214"/>
    </row>
    <row r="201" s="1" customFormat="1" ht="25.5" customHeight="1">
      <c r="B201" s="212"/>
      <c r="C201" s="292" t="s">
        <v>403</v>
      </c>
      <c r="D201" s="292"/>
      <c r="E201" s="292"/>
      <c r="F201" s="292" t="s">
        <v>404</v>
      </c>
      <c r="G201" s="293"/>
      <c r="H201" s="292" t="s">
        <v>405</v>
      </c>
      <c r="I201" s="292"/>
      <c r="J201" s="292"/>
      <c r="K201" s="214"/>
    </row>
    <row r="202" s="1" customFormat="1" ht="5.25" customHeight="1">
      <c r="B202" s="247"/>
      <c r="C202" s="242"/>
      <c r="D202" s="242"/>
      <c r="E202" s="242"/>
      <c r="F202" s="242"/>
      <c r="G202" s="268"/>
      <c r="H202" s="242"/>
      <c r="I202" s="242"/>
      <c r="J202" s="242"/>
      <c r="K202" s="270"/>
    </row>
    <row r="203" s="1" customFormat="1" ht="15" customHeight="1">
      <c r="B203" s="247"/>
      <c r="C203" s="222" t="s">
        <v>395</v>
      </c>
      <c r="D203" s="222"/>
      <c r="E203" s="222"/>
      <c r="F203" s="245" t="s">
        <v>49</v>
      </c>
      <c r="G203" s="222"/>
      <c r="H203" s="222" t="s">
        <v>406</v>
      </c>
      <c r="I203" s="222"/>
      <c r="J203" s="222"/>
      <c r="K203" s="270"/>
    </row>
    <row r="204" s="1" customFormat="1" ht="15" customHeight="1">
      <c r="B204" s="247"/>
      <c r="C204" s="222"/>
      <c r="D204" s="222"/>
      <c r="E204" s="222"/>
      <c r="F204" s="245" t="s">
        <v>50</v>
      </c>
      <c r="G204" s="222"/>
      <c r="H204" s="222" t="s">
        <v>407</v>
      </c>
      <c r="I204" s="222"/>
      <c r="J204" s="222"/>
      <c r="K204" s="270"/>
    </row>
    <row r="205" s="1" customFormat="1" ht="15" customHeight="1">
      <c r="B205" s="247"/>
      <c r="C205" s="222"/>
      <c r="D205" s="222"/>
      <c r="E205" s="222"/>
      <c r="F205" s="245" t="s">
        <v>53</v>
      </c>
      <c r="G205" s="222"/>
      <c r="H205" s="222" t="s">
        <v>408</v>
      </c>
      <c r="I205" s="222"/>
      <c r="J205" s="222"/>
      <c r="K205" s="270"/>
    </row>
    <row r="206" s="1" customFormat="1" ht="15" customHeight="1">
      <c r="B206" s="247"/>
      <c r="C206" s="222"/>
      <c r="D206" s="222"/>
      <c r="E206" s="222"/>
      <c r="F206" s="245" t="s">
        <v>51</v>
      </c>
      <c r="G206" s="222"/>
      <c r="H206" s="222" t="s">
        <v>409</v>
      </c>
      <c r="I206" s="222"/>
      <c r="J206" s="222"/>
      <c r="K206" s="270"/>
    </row>
    <row r="207" s="1" customFormat="1" ht="15" customHeight="1">
      <c r="B207" s="247"/>
      <c r="C207" s="222"/>
      <c r="D207" s="222"/>
      <c r="E207" s="222"/>
      <c r="F207" s="245" t="s">
        <v>52</v>
      </c>
      <c r="G207" s="222"/>
      <c r="H207" s="222" t="s">
        <v>410</v>
      </c>
      <c r="I207" s="222"/>
      <c r="J207" s="222"/>
      <c r="K207" s="270"/>
    </row>
    <row r="208" s="1" customFormat="1" ht="15" customHeight="1">
      <c r="B208" s="247"/>
      <c r="C208" s="222"/>
      <c r="D208" s="222"/>
      <c r="E208" s="222"/>
      <c r="F208" s="245"/>
      <c r="G208" s="222"/>
      <c r="H208" s="222"/>
      <c r="I208" s="222"/>
      <c r="J208" s="222"/>
      <c r="K208" s="270"/>
    </row>
    <row r="209" s="1" customFormat="1" ht="15" customHeight="1">
      <c r="B209" s="247"/>
      <c r="C209" s="222" t="s">
        <v>349</v>
      </c>
      <c r="D209" s="222"/>
      <c r="E209" s="222"/>
      <c r="F209" s="245" t="s">
        <v>85</v>
      </c>
      <c r="G209" s="222"/>
      <c r="H209" s="222" t="s">
        <v>411</v>
      </c>
      <c r="I209" s="222"/>
      <c r="J209" s="222"/>
      <c r="K209" s="270"/>
    </row>
    <row r="210" s="1" customFormat="1" ht="15" customHeight="1">
      <c r="B210" s="247"/>
      <c r="C210" s="222"/>
      <c r="D210" s="222"/>
      <c r="E210" s="222"/>
      <c r="F210" s="245" t="s">
        <v>244</v>
      </c>
      <c r="G210" s="222"/>
      <c r="H210" s="222" t="s">
        <v>245</v>
      </c>
      <c r="I210" s="222"/>
      <c r="J210" s="222"/>
      <c r="K210" s="270"/>
    </row>
    <row r="211" s="1" customFormat="1" ht="15" customHeight="1">
      <c r="B211" s="247"/>
      <c r="C211" s="222"/>
      <c r="D211" s="222"/>
      <c r="E211" s="222"/>
      <c r="F211" s="245" t="s">
        <v>242</v>
      </c>
      <c r="G211" s="222"/>
      <c r="H211" s="222" t="s">
        <v>412</v>
      </c>
      <c r="I211" s="222"/>
      <c r="J211" s="222"/>
      <c r="K211" s="270"/>
    </row>
    <row r="212" s="1" customFormat="1" ht="15" customHeight="1">
      <c r="B212" s="294"/>
      <c r="C212" s="222"/>
      <c r="D212" s="222"/>
      <c r="E212" s="222"/>
      <c r="F212" s="245" t="s">
        <v>246</v>
      </c>
      <c r="G212" s="283"/>
      <c r="H212" s="274" t="s">
        <v>247</v>
      </c>
      <c r="I212" s="274"/>
      <c r="J212" s="274"/>
      <c r="K212" s="295"/>
    </row>
    <row r="213" s="1" customFormat="1" ht="15" customHeight="1">
      <c r="B213" s="294"/>
      <c r="C213" s="222"/>
      <c r="D213" s="222"/>
      <c r="E213" s="222"/>
      <c r="F213" s="245" t="s">
        <v>248</v>
      </c>
      <c r="G213" s="283"/>
      <c r="H213" s="274" t="s">
        <v>413</v>
      </c>
      <c r="I213" s="274"/>
      <c r="J213" s="274"/>
      <c r="K213" s="295"/>
    </row>
    <row r="214" s="1" customFormat="1" ht="15" customHeight="1">
      <c r="B214" s="294"/>
      <c r="C214" s="222"/>
      <c r="D214" s="222"/>
      <c r="E214" s="222"/>
      <c r="F214" s="245"/>
      <c r="G214" s="283"/>
      <c r="H214" s="274"/>
      <c r="I214" s="274"/>
      <c r="J214" s="274"/>
      <c r="K214" s="295"/>
    </row>
    <row r="215" s="1" customFormat="1" ht="15" customHeight="1">
      <c r="B215" s="294"/>
      <c r="C215" s="222" t="s">
        <v>373</v>
      </c>
      <c r="D215" s="222"/>
      <c r="E215" s="222"/>
      <c r="F215" s="245">
        <v>1</v>
      </c>
      <c r="G215" s="283"/>
      <c r="H215" s="274" t="s">
        <v>414</v>
      </c>
      <c r="I215" s="274"/>
      <c r="J215" s="274"/>
      <c r="K215" s="295"/>
    </row>
    <row r="216" s="1" customFormat="1" ht="15" customHeight="1">
      <c r="B216" s="294"/>
      <c r="C216" s="222"/>
      <c r="D216" s="222"/>
      <c r="E216" s="222"/>
      <c r="F216" s="245">
        <v>2</v>
      </c>
      <c r="G216" s="283"/>
      <c r="H216" s="274" t="s">
        <v>415</v>
      </c>
      <c r="I216" s="274"/>
      <c r="J216" s="274"/>
      <c r="K216" s="295"/>
    </row>
    <row r="217" s="1" customFormat="1" ht="15" customHeight="1">
      <c r="B217" s="294"/>
      <c r="C217" s="222"/>
      <c r="D217" s="222"/>
      <c r="E217" s="222"/>
      <c r="F217" s="245">
        <v>3</v>
      </c>
      <c r="G217" s="283"/>
      <c r="H217" s="274" t="s">
        <v>416</v>
      </c>
      <c r="I217" s="274"/>
      <c r="J217" s="274"/>
      <c r="K217" s="295"/>
    </row>
    <row r="218" s="1" customFormat="1" ht="15" customHeight="1">
      <c r="B218" s="294"/>
      <c r="C218" s="222"/>
      <c r="D218" s="222"/>
      <c r="E218" s="222"/>
      <c r="F218" s="245">
        <v>4</v>
      </c>
      <c r="G218" s="283"/>
      <c r="H218" s="274" t="s">
        <v>417</v>
      </c>
      <c r="I218" s="274"/>
      <c r="J218" s="274"/>
      <c r="K218" s="295"/>
    </row>
    <row r="219" s="1" customFormat="1" ht="12.75" customHeight="1">
      <c r="B219" s="296"/>
      <c r="C219" s="297"/>
      <c r="D219" s="297"/>
      <c r="E219" s="297"/>
      <c r="F219" s="297"/>
      <c r="G219" s="297"/>
      <c r="H219" s="297"/>
      <c r="I219" s="297"/>
      <c r="J219" s="297"/>
      <c r="K219" s="298"/>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app.xml><?xml version="1.0" encoding="utf-8"?>
<Properties xmlns="http://schemas.openxmlformats.org/officeDocument/2006/extended-properties">
  <Company/>
  <Template/>
  <Manager/>
  <TotalTime>0</TotalTime>
  <Application/>
</Properties>
</file>

<file path=docProps/core.xml><?xml version="1.0" encoding="utf-8"?>
<cp:coreProperties xmlns:cp="http://schemas.openxmlformats.org/package/2006/metadata/core-properties" xmlns:dc="http://purl.org/dc/elements/1.1/" xmlns:dcterms="http://purl.org/dc/terms/" xmlns:xsi="http://www.w3.org/2001/XMLSchema-instance">
  <cp:keywords>Metadata removed by MetaClean (www.adarsus.com)</cp:keywords>
  <cp:revision>0</cp:revision>
</cp:coreProperties>
</file>